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rehn\Desktop\_WORK PETR\_!!!ZAKÁZKY_2025\250206 - TJ Slavia Kroměříž\_exit 3.6.25\"/>
    </mc:Choice>
  </mc:AlternateContent>
  <bookViews>
    <workbookView xWindow="0" yWindow="0" windowWidth="0" windowHeight="0"/>
  </bookViews>
  <sheets>
    <sheet name="Rekapitulace stavby" sheetId="1" r:id="rId1"/>
    <sheet name="SO 01 - Rekonstrukce zast..." sheetId="2" r:id="rId2"/>
    <sheet name="SO 02 - Hromosvod" sheetId="3" r:id="rId3"/>
    <sheet name="SO 02.1 - Střecha budovy" sheetId="4" r:id="rId4"/>
    <sheet name="SO 02.2 - Uzemnění a zemn..." sheetId="5" r:id="rId5"/>
    <sheet name="VRN - Vedlejší rozpočtové..." sheetId="6" r:id="rId6"/>
    <sheet name="Seznam figur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 01 - Rekonstrukce zast...'!$C$94:$K$1113</definedName>
    <definedName name="_xlnm.Print_Area" localSheetId="1">'SO 01 - Rekonstrukce zast...'!$C$4:$J$39,'SO 01 - Rekonstrukce zast...'!$C$45:$J$76,'SO 01 - Rekonstrukce zast...'!$C$82:$K$1113</definedName>
    <definedName name="_xlnm.Print_Titles" localSheetId="1">'SO 01 - Rekonstrukce zast...'!$94:$94</definedName>
    <definedName name="_xlnm._FilterDatabase" localSheetId="2" hidden="1">'SO 02 - Hromosvod'!$C$82:$K$96</definedName>
    <definedName name="_xlnm.Print_Area" localSheetId="2">'SO 02 - Hromosvod'!$C$4:$J$39,'SO 02 - Hromosvod'!$C$45:$J$64,'SO 02 - Hromosvod'!$C$70:$K$96</definedName>
    <definedName name="_xlnm.Print_Titles" localSheetId="2">'SO 02 - Hromosvod'!$82:$82</definedName>
    <definedName name="_xlnm._FilterDatabase" localSheetId="3" hidden="1">'SO 02.1 - Střecha budovy'!$C$86:$K$127</definedName>
    <definedName name="_xlnm.Print_Area" localSheetId="3">'SO 02.1 - Střecha budovy'!$C$4:$J$41,'SO 02.1 - Střecha budovy'!$C$47:$J$66,'SO 02.1 - Střecha budovy'!$C$72:$K$127</definedName>
    <definedName name="_xlnm.Print_Titles" localSheetId="3">'SO 02.1 - Střecha budovy'!$86:$86</definedName>
    <definedName name="_xlnm._FilterDatabase" localSheetId="4" hidden="1">'SO 02.2 - Uzemnění a zemn...'!$C$88:$K$143</definedName>
    <definedName name="_xlnm.Print_Area" localSheetId="4">'SO 02.2 - Uzemnění a zemn...'!$C$4:$J$41,'SO 02.2 - Uzemnění a zemn...'!$C$47:$J$68,'SO 02.2 - Uzemnění a zemn...'!$C$74:$K$143</definedName>
    <definedName name="_xlnm.Print_Titles" localSheetId="4">'SO 02.2 - Uzemnění a zemn...'!$88:$88</definedName>
    <definedName name="_xlnm._FilterDatabase" localSheetId="5" hidden="1">'VRN - Vedlejší rozpočtové...'!$C$87:$K$173</definedName>
    <definedName name="_xlnm.Print_Area" localSheetId="5">'VRN - Vedlejší rozpočtové...'!$C$4:$J$39,'VRN - Vedlejší rozpočtové...'!$C$45:$J$69,'VRN - Vedlejší rozpočtové...'!$C$75:$K$173</definedName>
    <definedName name="_xlnm.Print_Titles" localSheetId="5">'VRN - Vedlejší rozpočtové...'!$87:$87</definedName>
    <definedName name="_xlnm.Print_Area" localSheetId="6">'Seznam figur'!$C$4:$G$203</definedName>
    <definedName name="_xlnm.Print_Titles" localSheetId="6">'Seznam figur'!$9:$9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60"/>
  <c i="6" r="J35"/>
  <c i="1" r="AX60"/>
  <c i="6" r="BI170"/>
  <c r="BH170"/>
  <c r="BG170"/>
  <c r="BF170"/>
  <c r="T170"/>
  <c r="T169"/>
  <c r="R170"/>
  <c r="R169"/>
  <c r="P170"/>
  <c r="P169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T155"/>
  <c r="R156"/>
  <c r="R155"/>
  <c r="P156"/>
  <c r="P155"/>
  <c r="BI151"/>
  <c r="BH151"/>
  <c r="BG151"/>
  <c r="BF151"/>
  <c r="T151"/>
  <c r="T150"/>
  <c r="R151"/>
  <c r="R150"/>
  <c r="P151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T107"/>
  <c r="R108"/>
  <c r="R107"/>
  <c r="P108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85"/>
  <c r="J17"/>
  <c r="J12"/>
  <c r="J82"/>
  <c r="E7"/>
  <c r="E78"/>
  <c i="5" r="J39"/>
  <c r="J38"/>
  <c i="1" r="AY59"/>
  <c i="5" r="J37"/>
  <c i="1" r="AX59"/>
  <c i="5"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J86"/>
  <c r="J85"/>
  <c r="F85"/>
  <c r="F83"/>
  <c r="E81"/>
  <c r="J59"/>
  <c r="J58"/>
  <c r="F58"/>
  <c r="F56"/>
  <c r="E54"/>
  <c r="J20"/>
  <c r="E20"/>
  <c r="F86"/>
  <c r="J19"/>
  <c r="J14"/>
  <c r="J56"/>
  <c r="E7"/>
  <c r="E77"/>
  <c i="4" r="J39"/>
  <c r="J38"/>
  <c i="1" r="AY58"/>
  <c i="4" r="J37"/>
  <c i="1" r="AX58"/>
  <c i="4"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9"/>
  <c r="J58"/>
  <c r="F58"/>
  <c r="F56"/>
  <c r="E54"/>
  <c r="J20"/>
  <c r="E20"/>
  <c r="F84"/>
  <c r="J19"/>
  <c r="J14"/>
  <c r="J81"/>
  <c r="E7"/>
  <c r="E75"/>
  <c i="3" r="J37"/>
  <c r="J36"/>
  <c i="1" r="AY57"/>
  <c i="3" r="J35"/>
  <c i="1" r="AX57"/>
  <c i="3"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7"/>
  <c r="BH87"/>
  <c r="BG87"/>
  <c r="BF87"/>
  <c r="T87"/>
  <c r="T86"/>
  <c r="T84"/>
  <c r="R87"/>
  <c r="R86"/>
  <c r="R84"/>
  <c r="P87"/>
  <c r="P86"/>
  <c r="P84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55"/>
  <c r="J17"/>
  <c r="J12"/>
  <c r="J52"/>
  <c r="E7"/>
  <c r="E73"/>
  <c i="2" r="J37"/>
  <c r="J36"/>
  <c i="1" r="AY55"/>
  <c i="2" r="J35"/>
  <c i="1" r="AX55"/>
  <c i="2" r="BI1108"/>
  <c r="BH1108"/>
  <c r="BG1108"/>
  <c r="BF1108"/>
  <c r="T1108"/>
  <c r="T1107"/>
  <c r="R1108"/>
  <c r="R1107"/>
  <c r="P1108"/>
  <c r="P1107"/>
  <c r="BI1102"/>
  <c r="BH1102"/>
  <c r="BG1102"/>
  <c r="BF1102"/>
  <c r="T1102"/>
  <c r="R1102"/>
  <c r="P1102"/>
  <c r="BI1086"/>
  <c r="BH1086"/>
  <c r="BG1086"/>
  <c r="BF1086"/>
  <c r="T1086"/>
  <c r="R1086"/>
  <c r="P1086"/>
  <c r="BI1073"/>
  <c r="BH1073"/>
  <c r="BG1073"/>
  <c r="BF1073"/>
  <c r="T1073"/>
  <c r="R1073"/>
  <c r="P1073"/>
  <c r="BI1060"/>
  <c r="BH1060"/>
  <c r="BG1060"/>
  <c r="BF1060"/>
  <c r="T1060"/>
  <c r="R1060"/>
  <c r="P1060"/>
  <c r="BI1047"/>
  <c r="BH1047"/>
  <c r="BG1047"/>
  <c r="BF1047"/>
  <c r="T1047"/>
  <c r="R1047"/>
  <c r="P1047"/>
  <c r="BI1034"/>
  <c r="BH1034"/>
  <c r="BG1034"/>
  <c r="BF1034"/>
  <c r="T1034"/>
  <c r="R1034"/>
  <c r="P1034"/>
  <c r="BI1021"/>
  <c r="BH1021"/>
  <c r="BG1021"/>
  <c r="BF1021"/>
  <c r="T1021"/>
  <c r="R1021"/>
  <c r="P1021"/>
  <c r="BI1008"/>
  <c r="BH1008"/>
  <c r="BG1008"/>
  <c r="BF1008"/>
  <c r="T1008"/>
  <c r="R1008"/>
  <c r="P1008"/>
  <c r="BI995"/>
  <c r="BH995"/>
  <c r="BG995"/>
  <c r="BF995"/>
  <c r="T995"/>
  <c r="R995"/>
  <c r="P995"/>
  <c r="BI986"/>
  <c r="BH986"/>
  <c r="BG986"/>
  <c r="BF986"/>
  <c r="T986"/>
  <c r="R986"/>
  <c r="P986"/>
  <c r="BI977"/>
  <c r="BH977"/>
  <c r="BG977"/>
  <c r="BF977"/>
  <c r="T977"/>
  <c r="R977"/>
  <c r="P977"/>
  <c r="BI974"/>
  <c r="BH974"/>
  <c r="BG974"/>
  <c r="BF974"/>
  <c r="T974"/>
  <c r="R974"/>
  <c r="P974"/>
  <c r="BI973"/>
  <c r="BH973"/>
  <c r="BG973"/>
  <c r="BF973"/>
  <c r="T973"/>
  <c r="R973"/>
  <c r="P973"/>
  <c r="BI966"/>
  <c r="BH966"/>
  <c r="BG966"/>
  <c r="BF966"/>
  <c r="T966"/>
  <c r="R966"/>
  <c r="P966"/>
  <c r="BI960"/>
  <c r="BH960"/>
  <c r="BG960"/>
  <c r="BF960"/>
  <c r="T960"/>
  <c r="R960"/>
  <c r="P960"/>
  <c r="BI954"/>
  <c r="BH954"/>
  <c r="BG954"/>
  <c r="BF954"/>
  <c r="T954"/>
  <c r="R954"/>
  <c r="P954"/>
  <c r="BI946"/>
  <c r="BH946"/>
  <c r="BG946"/>
  <c r="BF946"/>
  <c r="T946"/>
  <c r="R946"/>
  <c r="P946"/>
  <c r="BI945"/>
  <c r="BH945"/>
  <c r="BG945"/>
  <c r="BF945"/>
  <c r="T945"/>
  <c r="R945"/>
  <c r="P945"/>
  <c r="BI940"/>
  <c r="BH940"/>
  <c r="BG940"/>
  <c r="BF940"/>
  <c r="T940"/>
  <c r="R940"/>
  <c r="P940"/>
  <c r="BI939"/>
  <c r="BH939"/>
  <c r="BG939"/>
  <c r="BF939"/>
  <c r="T939"/>
  <c r="R939"/>
  <c r="P939"/>
  <c r="BI934"/>
  <c r="BH934"/>
  <c r="BG934"/>
  <c r="BF934"/>
  <c r="T934"/>
  <c r="R934"/>
  <c r="P934"/>
  <c r="BI931"/>
  <c r="BH931"/>
  <c r="BG931"/>
  <c r="BF931"/>
  <c r="T931"/>
  <c r="R931"/>
  <c r="P931"/>
  <c r="BI924"/>
  <c r="BH924"/>
  <c r="BG924"/>
  <c r="BF924"/>
  <c r="T924"/>
  <c r="R924"/>
  <c r="P924"/>
  <c r="BI917"/>
  <c r="BH917"/>
  <c r="BG917"/>
  <c r="BF917"/>
  <c r="T917"/>
  <c r="R917"/>
  <c r="P917"/>
  <c r="BI915"/>
  <c r="BH915"/>
  <c r="BG915"/>
  <c r="BF915"/>
  <c r="T915"/>
  <c r="R915"/>
  <c r="P915"/>
  <c r="BI906"/>
  <c r="BH906"/>
  <c r="BG906"/>
  <c r="BF906"/>
  <c r="T906"/>
  <c r="R906"/>
  <c r="P906"/>
  <c r="BI904"/>
  <c r="BH904"/>
  <c r="BG904"/>
  <c r="BF904"/>
  <c r="T904"/>
  <c r="R904"/>
  <c r="P904"/>
  <c r="BI890"/>
  <c r="BH890"/>
  <c r="BG890"/>
  <c r="BF890"/>
  <c r="T890"/>
  <c r="R890"/>
  <c r="P890"/>
  <c r="BI887"/>
  <c r="BH887"/>
  <c r="BG887"/>
  <c r="BF887"/>
  <c r="T887"/>
  <c r="R887"/>
  <c r="P887"/>
  <c r="BI884"/>
  <c r="BH884"/>
  <c r="BG884"/>
  <c r="BF884"/>
  <c r="T884"/>
  <c r="R884"/>
  <c r="P884"/>
  <c r="BI881"/>
  <c r="BH881"/>
  <c r="BG881"/>
  <c r="BF881"/>
  <c r="T881"/>
  <c r="R881"/>
  <c r="P881"/>
  <c r="BI877"/>
  <c r="BH877"/>
  <c r="BG877"/>
  <c r="BF877"/>
  <c r="T877"/>
  <c r="R877"/>
  <c r="P877"/>
  <c r="BI873"/>
  <c r="BH873"/>
  <c r="BG873"/>
  <c r="BF873"/>
  <c r="T873"/>
  <c r="R873"/>
  <c r="P873"/>
  <c r="BI866"/>
  <c r="BH866"/>
  <c r="BG866"/>
  <c r="BF866"/>
  <c r="T866"/>
  <c r="R866"/>
  <c r="P866"/>
  <c r="BI862"/>
  <c r="BH862"/>
  <c r="BG862"/>
  <c r="BF862"/>
  <c r="T862"/>
  <c r="R862"/>
  <c r="P862"/>
  <c r="BI858"/>
  <c r="BH858"/>
  <c r="BG858"/>
  <c r="BF858"/>
  <c r="T858"/>
  <c r="R858"/>
  <c r="P858"/>
  <c r="BI854"/>
  <c r="BH854"/>
  <c r="BG854"/>
  <c r="BF854"/>
  <c r="T854"/>
  <c r="R854"/>
  <c r="P854"/>
  <c r="BI850"/>
  <c r="BH850"/>
  <c r="BG850"/>
  <c r="BF850"/>
  <c r="T850"/>
  <c r="R850"/>
  <c r="P850"/>
  <c r="BI846"/>
  <c r="BH846"/>
  <c r="BG846"/>
  <c r="BF846"/>
  <c r="T846"/>
  <c r="R846"/>
  <c r="P846"/>
  <c r="BI842"/>
  <c r="BH842"/>
  <c r="BG842"/>
  <c r="BF842"/>
  <c r="T842"/>
  <c r="R842"/>
  <c r="P842"/>
  <c r="BI838"/>
  <c r="BH838"/>
  <c r="BG838"/>
  <c r="BF838"/>
  <c r="T838"/>
  <c r="R838"/>
  <c r="P838"/>
  <c r="BI834"/>
  <c r="BH834"/>
  <c r="BG834"/>
  <c r="BF834"/>
  <c r="T834"/>
  <c r="R834"/>
  <c r="P834"/>
  <c r="BI830"/>
  <c r="BH830"/>
  <c r="BG830"/>
  <c r="BF830"/>
  <c r="T830"/>
  <c r="R830"/>
  <c r="P830"/>
  <c r="BI822"/>
  <c r="BH822"/>
  <c r="BG822"/>
  <c r="BF822"/>
  <c r="T822"/>
  <c r="R822"/>
  <c r="P822"/>
  <c r="BI818"/>
  <c r="BH818"/>
  <c r="BG818"/>
  <c r="BF818"/>
  <c r="T818"/>
  <c r="R818"/>
  <c r="P818"/>
  <c r="BI816"/>
  <c r="BH816"/>
  <c r="BG816"/>
  <c r="BF816"/>
  <c r="T816"/>
  <c r="R816"/>
  <c r="P816"/>
  <c r="BI802"/>
  <c r="BH802"/>
  <c r="BG802"/>
  <c r="BF802"/>
  <c r="T802"/>
  <c r="R802"/>
  <c r="P802"/>
  <c r="BI788"/>
  <c r="BH788"/>
  <c r="BG788"/>
  <c r="BF788"/>
  <c r="T788"/>
  <c r="R788"/>
  <c r="P788"/>
  <c r="BI774"/>
  <c r="BH774"/>
  <c r="BG774"/>
  <c r="BF774"/>
  <c r="T774"/>
  <c r="R774"/>
  <c r="P774"/>
  <c r="BI770"/>
  <c r="BH770"/>
  <c r="BG770"/>
  <c r="BF770"/>
  <c r="T770"/>
  <c r="R770"/>
  <c r="P770"/>
  <c r="BI766"/>
  <c r="BH766"/>
  <c r="BG766"/>
  <c r="BF766"/>
  <c r="T766"/>
  <c r="R766"/>
  <c r="P766"/>
  <c r="BI762"/>
  <c r="BH762"/>
  <c r="BG762"/>
  <c r="BF762"/>
  <c r="T762"/>
  <c r="R762"/>
  <c r="P762"/>
  <c r="BI758"/>
  <c r="BH758"/>
  <c r="BG758"/>
  <c r="BF758"/>
  <c r="T758"/>
  <c r="R758"/>
  <c r="P758"/>
  <c r="BI754"/>
  <c r="BH754"/>
  <c r="BG754"/>
  <c r="BF754"/>
  <c r="T754"/>
  <c r="R754"/>
  <c r="P754"/>
  <c r="BI750"/>
  <c r="BH750"/>
  <c r="BG750"/>
  <c r="BF750"/>
  <c r="T750"/>
  <c r="R750"/>
  <c r="P750"/>
  <c r="BI747"/>
  <c r="BH747"/>
  <c r="BG747"/>
  <c r="BF747"/>
  <c r="T747"/>
  <c r="R747"/>
  <c r="P747"/>
  <c r="BI740"/>
  <c r="BH740"/>
  <c r="BG740"/>
  <c r="BF740"/>
  <c r="T740"/>
  <c r="R740"/>
  <c r="P740"/>
  <c r="BI736"/>
  <c r="BH736"/>
  <c r="BG736"/>
  <c r="BF736"/>
  <c r="T736"/>
  <c r="R736"/>
  <c r="P736"/>
  <c r="BI729"/>
  <c r="BH729"/>
  <c r="BG729"/>
  <c r="BF729"/>
  <c r="T729"/>
  <c r="R729"/>
  <c r="P729"/>
  <c r="BI724"/>
  <c r="BH724"/>
  <c r="BG724"/>
  <c r="BF724"/>
  <c r="T724"/>
  <c r="R724"/>
  <c r="P724"/>
  <c r="BI717"/>
  <c r="BH717"/>
  <c r="BG717"/>
  <c r="BF717"/>
  <c r="T717"/>
  <c r="R717"/>
  <c r="P717"/>
  <c r="BI713"/>
  <c r="BH713"/>
  <c r="BG713"/>
  <c r="BF713"/>
  <c r="T713"/>
  <c r="R713"/>
  <c r="P713"/>
  <c r="BI706"/>
  <c r="BH706"/>
  <c r="BG706"/>
  <c r="BF706"/>
  <c r="T706"/>
  <c r="R706"/>
  <c r="P706"/>
  <c r="BI699"/>
  <c r="BH699"/>
  <c r="BG699"/>
  <c r="BF699"/>
  <c r="T699"/>
  <c r="R699"/>
  <c r="P699"/>
  <c r="BI692"/>
  <c r="BH692"/>
  <c r="BG692"/>
  <c r="BF692"/>
  <c r="T692"/>
  <c r="R692"/>
  <c r="P692"/>
  <c r="BI684"/>
  <c r="BH684"/>
  <c r="BG684"/>
  <c r="BF684"/>
  <c r="T684"/>
  <c r="R684"/>
  <c r="P684"/>
  <c r="BI677"/>
  <c r="BH677"/>
  <c r="BG677"/>
  <c r="BF677"/>
  <c r="T677"/>
  <c r="R677"/>
  <c r="P677"/>
  <c r="BI674"/>
  <c r="BH674"/>
  <c r="BG674"/>
  <c r="BF674"/>
  <c r="T674"/>
  <c r="R674"/>
  <c r="P674"/>
  <c r="BI666"/>
  <c r="BH666"/>
  <c r="BG666"/>
  <c r="BF666"/>
  <c r="T666"/>
  <c r="R666"/>
  <c r="P666"/>
  <c r="BI664"/>
  <c r="BH664"/>
  <c r="BG664"/>
  <c r="BF664"/>
  <c r="T664"/>
  <c r="R664"/>
  <c r="P664"/>
  <c r="BI652"/>
  <c r="BH652"/>
  <c r="BG652"/>
  <c r="BF652"/>
  <c r="T652"/>
  <c r="R652"/>
  <c r="P652"/>
  <c r="BI650"/>
  <c r="BH650"/>
  <c r="BG650"/>
  <c r="BF650"/>
  <c r="T650"/>
  <c r="R650"/>
  <c r="P650"/>
  <c r="BI642"/>
  <c r="BH642"/>
  <c r="BG642"/>
  <c r="BF642"/>
  <c r="T642"/>
  <c r="R642"/>
  <c r="P642"/>
  <c r="BI635"/>
  <c r="BH635"/>
  <c r="BG635"/>
  <c r="BF635"/>
  <c r="T635"/>
  <c r="R635"/>
  <c r="P635"/>
  <c r="BI628"/>
  <c r="BH628"/>
  <c r="BG628"/>
  <c r="BF628"/>
  <c r="T628"/>
  <c r="R628"/>
  <c r="P628"/>
  <c r="BI593"/>
  <c r="BH593"/>
  <c r="BG593"/>
  <c r="BF593"/>
  <c r="T593"/>
  <c r="R593"/>
  <c r="P593"/>
  <c r="BI576"/>
  <c r="BH576"/>
  <c r="BG576"/>
  <c r="BF576"/>
  <c r="T576"/>
  <c r="R576"/>
  <c r="P576"/>
  <c r="BI567"/>
  <c r="BH567"/>
  <c r="BG567"/>
  <c r="BF567"/>
  <c r="T567"/>
  <c r="R567"/>
  <c r="P567"/>
  <c r="BI558"/>
  <c r="BH558"/>
  <c r="BG558"/>
  <c r="BF558"/>
  <c r="T558"/>
  <c r="R558"/>
  <c r="P558"/>
  <c r="BI544"/>
  <c r="BH544"/>
  <c r="BG544"/>
  <c r="BF544"/>
  <c r="T544"/>
  <c r="R544"/>
  <c r="P544"/>
  <c r="BI542"/>
  <c r="BH542"/>
  <c r="BG542"/>
  <c r="BF542"/>
  <c r="T542"/>
  <c r="R542"/>
  <c r="P542"/>
  <c r="BI528"/>
  <c r="BH528"/>
  <c r="BG528"/>
  <c r="BF528"/>
  <c r="T528"/>
  <c r="R528"/>
  <c r="P528"/>
  <c r="BI514"/>
  <c r="BH514"/>
  <c r="BG514"/>
  <c r="BF514"/>
  <c r="T514"/>
  <c r="R514"/>
  <c r="P514"/>
  <c r="BI499"/>
  <c r="BH499"/>
  <c r="BG499"/>
  <c r="BF499"/>
  <c r="T499"/>
  <c r="R499"/>
  <c r="P499"/>
  <c r="BI490"/>
  <c r="BH490"/>
  <c r="BG490"/>
  <c r="BF490"/>
  <c r="T490"/>
  <c r="R490"/>
  <c r="P490"/>
  <c r="BI488"/>
  <c r="BH488"/>
  <c r="BG488"/>
  <c r="BF488"/>
  <c r="T488"/>
  <c r="R488"/>
  <c r="P488"/>
  <c r="BI480"/>
  <c r="BH480"/>
  <c r="BG480"/>
  <c r="BF480"/>
  <c r="T480"/>
  <c r="R480"/>
  <c r="P480"/>
  <c r="BI471"/>
  <c r="BH471"/>
  <c r="BG471"/>
  <c r="BF471"/>
  <c r="T471"/>
  <c r="R471"/>
  <c r="P471"/>
  <c r="BI462"/>
  <c r="BH462"/>
  <c r="BG462"/>
  <c r="BF462"/>
  <c r="T462"/>
  <c r="R462"/>
  <c r="P462"/>
  <c r="BI436"/>
  <c r="BH436"/>
  <c r="BG436"/>
  <c r="BF436"/>
  <c r="T436"/>
  <c r="R436"/>
  <c r="P436"/>
  <c r="BI431"/>
  <c r="BH431"/>
  <c r="BG431"/>
  <c r="BF431"/>
  <c r="T431"/>
  <c r="R431"/>
  <c r="P431"/>
  <c r="BI427"/>
  <c r="BH427"/>
  <c r="BG427"/>
  <c r="BF427"/>
  <c r="T427"/>
  <c r="R427"/>
  <c r="P427"/>
  <c r="BI424"/>
  <c r="BH424"/>
  <c r="BG424"/>
  <c r="BF424"/>
  <c r="T424"/>
  <c r="R424"/>
  <c r="P424"/>
  <c r="BI419"/>
  <c r="BH419"/>
  <c r="BG419"/>
  <c r="BF419"/>
  <c r="T419"/>
  <c r="R419"/>
  <c r="P419"/>
  <c r="BI415"/>
  <c r="BH415"/>
  <c r="BG415"/>
  <c r="BF415"/>
  <c r="T415"/>
  <c r="R415"/>
  <c r="P415"/>
  <c r="BI412"/>
  <c r="BH412"/>
  <c r="BG412"/>
  <c r="BF412"/>
  <c r="T412"/>
  <c r="R412"/>
  <c r="P412"/>
  <c r="BI410"/>
  <c r="BH410"/>
  <c r="BG410"/>
  <c r="BF410"/>
  <c r="T410"/>
  <c r="R410"/>
  <c r="P410"/>
  <c r="BI395"/>
  <c r="BH395"/>
  <c r="BG395"/>
  <c r="BF395"/>
  <c r="T395"/>
  <c r="R395"/>
  <c r="P395"/>
  <c r="BI380"/>
  <c r="BH380"/>
  <c r="BG380"/>
  <c r="BF380"/>
  <c r="T380"/>
  <c r="R380"/>
  <c r="P380"/>
  <c r="BI374"/>
  <c r="BH374"/>
  <c r="BG374"/>
  <c r="BF374"/>
  <c r="T374"/>
  <c r="R374"/>
  <c r="P374"/>
  <c r="BI367"/>
  <c r="BH367"/>
  <c r="BG367"/>
  <c r="BF367"/>
  <c r="T367"/>
  <c r="R367"/>
  <c r="P367"/>
  <c r="BI362"/>
  <c r="BH362"/>
  <c r="BG362"/>
  <c r="BF362"/>
  <c r="T362"/>
  <c r="R362"/>
  <c r="P362"/>
  <c r="BI347"/>
  <c r="BH347"/>
  <c r="BG347"/>
  <c r="BF347"/>
  <c r="T347"/>
  <c r="R347"/>
  <c r="P347"/>
  <c r="BI345"/>
  <c r="BH345"/>
  <c r="BG345"/>
  <c r="BF345"/>
  <c r="T345"/>
  <c r="R345"/>
  <c r="P345"/>
  <c r="BI342"/>
  <c r="BH342"/>
  <c r="BG342"/>
  <c r="BF342"/>
  <c r="T342"/>
  <c r="R342"/>
  <c r="P342"/>
  <c r="BI341"/>
  <c r="BH341"/>
  <c r="BG341"/>
  <c r="BF341"/>
  <c r="T341"/>
  <c r="R341"/>
  <c r="P341"/>
  <c r="BI335"/>
  <c r="BH335"/>
  <c r="BG335"/>
  <c r="BF335"/>
  <c r="T335"/>
  <c r="R335"/>
  <c r="P335"/>
  <c r="BI317"/>
  <c r="BH317"/>
  <c r="BG317"/>
  <c r="BF317"/>
  <c r="T317"/>
  <c r="R317"/>
  <c r="P317"/>
  <c r="BI315"/>
  <c r="BH315"/>
  <c r="BG315"/>
  <c r="BF315"/>
  <c r="T315"/>
  <c r="R315"/>
  <c r="P315"/>
  <c r="BI297"/>
  <c r="BH297"/>
  <c r="BG297"/>
  <c r="BF297"/>
  <c r="T297"/>
  <c r="R297"/>
  <c r="P297"/>
  <c r="BI295"/>
  <c r="BH295"/>
  <c r="BG295"/>
  <c r="BF295"/>
  <c r="T295"/>
  <c r="R295"/>
  <c r="P295"/>
  <c r="BI281"/>
  <c r="BH281"/>
  <c r="BG281"/>
  <c r="BF281"/>
  <c r="T281"/>
  <c r="R281"/>
  <c r="P281"/>
  <c r="BI266"/>
  <c r="BH266"/>
  <c r="BG266"/>
  <c r="BF266"/>
  <c r="T266"/>
  <c r="R266"/>
  <c r="P266"/>
  <c r="BI262"/>
  <c r="BH262"/>
  <c r="BG262"/>
  <c r="BF262"/>
  <c r="T262"/>
  <c r="T261"/>
  <c r="R262"/>
  <c r="R261"/>
  <c r="P262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3"/>
  <c r="BH243"/>
  <c r="BG243"/>
  <c r="BF243"/>
  <c r="T243"/>
  <c r="R243"/>
  <c r="P243"/>
  <c r="BI240"/>
  <c r="BH240"/>
  <c r="BG240"/>
  <c r="BF240"/>
  <c r="T240"/>
  <c r="R240"/>
  <c r="P240"/>
  <c r="BI231"/>
  <c r="BH231"/>
  <c r="BG231"/>
  <c r="BF231"/>
  <c r="T231"/>
  <c r="R231"/>
  <c r="P231"/>
  <c r="BI222"/>
  <c r="BH222"/>
  <c r="BG222"/>
  <c r="BF222"/>
  <c r="T222"/>
  <c r="R222"/>
  <c r="P222"/>
  <c r="BI217"/>
  <c r="BH217"/>
  <c r="BG217"/>
  <c r="BF217"/>
  <c r="T217"/>
  <c r="R217"/>
  <c r="P217"/>
  <c r="BI209"/>
  <c r="BH209"/>
  <c r="BG209"/>
  <c r="BF209"/>
  <c r="T209"/>
  <c r="R209"/>
  <c r="P209"/>
  <c r="BI200"/>
  <c r="BH200"/>
  <c r="BG200"/>
  <c r="BF200"/>
  <c r="T200"/>
  <c r="R200"/>
  <c r="P200"/>
  <c r="BI187"/>
  <c r="BH187"/>
  <c r="BG187"/>
  <c r="BF187"/>
  <c r="T187"/>
  <c r="R187"/>
  <c r="P187"/>
  <c r="BI178"/>
  <c r="BH178"/>
  <c r="BG178"/>
  <c r="BF178"/>
  <c r="T178"/>
  <c r="R178"/>
  <c r="P178"/>
  <c r="BI169"/>
  <c r="BH169"/>
  <c r="BG169"/>
  <c r="BF169"/>
  <c r="T169"/>
  <c r="R169"/>
  <c r="P169"/>
  <c r="BI162"/>
  <c r="BH162"/>
  <c r="BG162"/>
  <c r="BF162"/>
  <c r="T162"/>
  <c r="R162"/>
  <c r="P162"/>
  <c r="BI149"/>
  <c r="BH149"/>
  <c r="BG149"/>
  <c r="BF149"/>
  <c r="T149"/>
  <c r="R149"/>
  <c r="P149"/>
  <c r="BI140"/>
  <c r="BH140"/>
  <c r="BG140"/>
  <c r="BF140"/>
  <c r="T140"/>
  <c r="R140"/>
  <c r="P140"/>
  <c r="BI132"/>
  <c r="BH132"/>
  <c r="BG132"/>
  <c r="BF132"/>
  <c r="T132"/>
  <c r="R132"/>
  <c r="P132"/>
  <c r="BI125"/>
  <c r="BH125"/>
  <c r="BG125"/>
  <c r="BF125"/>
  <c r="T125"/>
  <c r="R125"/>
  <c r="P125"/>
  <c r="BI118"/>
  <c r="BH118"/>
  <c r="BG118"/>
  <c r="BF118"/>
  <c r="T118"/>
  <c r="R118"/>
  <c r="P118"/>
  <c r="BI114"/>
  <c r="BH114"/>
  <c r="BG114"/>
  <c r="BF114"/>
  <c r="T114"/>
  <c r="R114"/>
  <c r="P114"/>
  <c r="BI112"/>
  <c r="BH112"/>
  <c r="BG112"/>
  <c r="BF112"/>
  <c r="T112"/>
  <c r="R112"/>
  <c r="P112"/>
  <c r="BI105"/>
  <c r="BH105"/>
  <c r="BG105"/>
  <c r="BF105"/>
  <c r="T105"/>
  <c r="R105"/>
  <c r="P105"/>
  <c r="BI98"/>
  <c r="BH98"/>
  <c r="BG98"/>
  <c r="BF98"/>
  <c r="T98"/>
  <c r="R98"/>
  <c r="P98"/>
  <c r="J91"/>
  <c r="F91"/>
  <c r="F89"/>
  <c r="E87"/>
  <c r="J54"/>
  <c r="F54"/>
  <c r="F52"/>
  <c r="E50"/>
  <c r="J24"/>
  <c r="E24"/>
  <c r="J92"/>
  <c r="J23"/>
  <c r="J18"/>
  <c r="E18"/>
  <c r="F55"/>
  <c r="J17"/>
  <c r="J12"/>
  <c r="J89"/>
  <c r="E7"/>
  <c r="E48"/>
  <c i="1" r="L50"/>
  <c r="AM50"/>
  <c r="AM49"/>
  <c r="L49"/>
  <c r="AM47"/>
  <c r="L47"/>
  <c r="L45"/>
  <c r="L44"/>
  <c i="2" r="J1047"/>
  <c r="J924"/>
  <c r="J499"/>
  <c r="J858"/>
  <c r="BK380"/>
  <c r="BK816"/>
  <c r="BK262"/>
  <c i="4" r="J109"/>
  <c i="5" r="BK112"/>
  <c r="J92"/>
  <c i="6" r="J99"/>
  <c i="2" r="J114"/>
  <c r="J713"/>
  <c r="J974"/>
  <c r="J884"/>
  <c r="J717"/>
  <c r="J770"/>
  <c r="BK1108"/>
  <c r="J946"/>
  <c r="BK480"/>
  <c r="BK1047"/>
  <c r="J374"/>
  <c r="J862"/>
  <c r="J395"/>
  <c r="BK666"/>
  <c r="BK125"/>
  <c r="J762"/>
  <c r="J558"/>
  <c r="BK149"/>
  <c r="J248"/>
  <c r="J1073"/>
  <c r="J846"/>
  <c r="BK374"/>
  <c i="3" r="BK93"/>
  <c i="4" r="J116"/>
  <c r="J106"/>
  <c r="J93"/>
  <c i="5" r="J114"/>
  <c r="J130"/>
  <c i="6" r="J146"/>
  <c r="J134"/>
  <c r="BK117"/>
  <c i="2" r="J380"/>
  <c r="BK410"/>
  <c r="J1008"/>
  <c r="J677"/>
  <c r="J140"/>
  <c r="BK834"/>
  <c r="BK706"/>
  <c r="J125"/>
  <c r="BK973"/>
  <c r="BK830"/>
  <c r="J642"/>
  <c r="J217"/>
  <c i="4" r="J105"/>
  <c r="BK114"/>
  <c r="J92"/>
  <c i="5" r="BK140"/>
  <c r="BK101"/>
  <c i="6" r="BK103"/>
  <c r="BK165"/>
  <c i="2" r="BK939"/>
  <c r="J802"/>
  <c r="BK684"/>
  <c r="J281"/>
  <c r="J1021"/>
  <c r="BK774"/>
  <c r="BK347"/>
  <c r="BK162"/>
  <c i="4" r="J127"/>
  <c r="BK105"/>
  <c r="BK92"/>
  <c i="5" r="J112"/>
  <c r="BK105"/>
  <c r="BK97"/>
  <c i="6" r="J142"/>
  <c r="J165"/>
  <c i="2" r="BK986"/>
  <c r="BK887"/>
  <c r="J706"/>
  <c r="J315"/>
  <c r="J881"/>
  <c r="BK822"/>
  <c r="BK427"/>
  <c r="J1086"/>
  <c r="BK877"/>
  <c r="BK558"/>
  <c r="BK105"/>
  <c i="4" r="J118"/>
  <c r="BK97"/>
  <c r="BK99"/>
  <c i="5" r="BK113"/>
  <c r="J124"/>
  <c i="6" r="J108"/>
  <c r="J170"/>
  <c i="2" r="J818"/>
  <c r="BK974"/>
  <c r="BK335"/>
  <c r="J904"/>
  <c r="BK650"/>
  <c r="J209"/>
  <c r="J650"/>
  <c r="J410"/>
  <c r="BK740"/>
  <c r="BK436"/>
  <c r="J169"/>
  <c i="4" r="BK109"/>
  <c r="BK90"/>
  <c r="J96"/>
  <c i="5" r="BK104"/>
  <c r="BK134"/>
  <c i="6" r="BK99"/>
  <c r="J129"/>
  <c i="2" r="BK209"/>
  <c r="J816"/>
  <c r="J747"/>
  <c r="J1060"/>
  <c r="BK248"/>
  <c i="4" r="J119"/>
  <c r="BK104"/>
  <c i="5" r="BK109"/>
  <c i="2" r="BK788"/>
  <c r="J112"/>
  <c r="BK231"/>
  <c r="BK424"/>
  <c r="J345"/>
  <c r="J257"/>
  <c r="J471"/>
  <c r="J830"/>
  <c r="J240"/>
  <c r="F35"/>
  <c r="J367"/>
  <c r="BK169"/>
  <c r="J105"/>
  <c r="J431"/>
  <c r="J736"/>
  <c i="3" r="BK87"/>
  <c i="4" r="BK119"/>
  <c i="5" r="BK136"/>
  <c i="6" r="J95"/>
  <c i="2" r="BK542"/>
  <c r="BK431"/>
  <c r="J200"/>
  <c r="BK132"/>
  <c r="BK924"/>
  <c r="BK692"/>
  <c r="J877"/>
  <c r="J347"/>
  <c r="BK854"/>
  <c r="BK490"/>
  <c r="BK762"/>
  <c r="J362"/>
  <c r="BK917"/>
  <c r="J652"/>
  <c r="BK699"/>
  <c r="J132"/>
  <c r="BK906"/>
  <c r="BK567"/>
  <c r="BK178"/>
  <c i="4" r="BK108"/>
  <c r="BK112"/>
  <c i="5" r="J109"/>
  <c r="BK132"/>
  <c r="BK128"/>
  <c i="6" r="BK170"/>
  <c i="2" r="J593"/>
  <c r="J724"/>
  <c r="BK934"/>
  <c r="J567"/>
  <c r="BK873"/>
  <c r="J544"/>
  <c r="BK240"/>
  <c r="BK904"/>
  <c r="J514"/>
  <c i="3" r="J95"/>
  <c i="4" r="J125"/>
  <c r="BK101"/>
  <c i="5" r="J94"/>
  <c r="J119"/>
  <c r="J116"/>
  <c i="6" r="J156"/>
  <c i="2" r="BK1021"/>
  <c r="J842"/>
  <c r="J490"/>
  <c r="BK1102"/>
  <c r="BK881"/>
  <c r="J462"/>
  <c i="3" r="J85"/>
  <c i="4" r="BK121"/>
  <c r="BK94"/>
  <c i="5" r="J138"/>
  <c r="J108"/>
  <c i="6" r="J91"/>
  <c i="2" r="J890"/>
  <c r="BK802"/>
  <c r="J149"/>
  <c r="J424"/>
  <c r="BK931"/>
  <c r="J674"/>
  <c r="BK187"/>
  <c r="J939"/>
  <c r="BK664"/>
  <c r="J231"/>
  <c i="4" r="BK127"/>
  <c r="BK115"/>
  <c i="5" r="J142"/>
  <c r="BK100"/>
  <c r="J122"/>
  <c i="6" r="J138"/>
  <c r="BK108"/>
  <c i="2" r="BK266"/>
  <c r="J187"/>
  <c r="BK842"/>
  <c r="BK412"/>
  <c r="BK770"/>
  <c r="J162"/>
  <c r="BK315"/>
  <c i="3" r="BK91"/>
  <c i="4" r="J111"/>
  <c r="J101"/>
  <c i="5" r="BK117"/>
  <c r="J136"/>
  <c i="6" r="BK121"/>
  <c i="2" r="J684"/>
  <c r="J906"/>
  <c r="BK259"/>
  <c r="BK514"/>
  <c r="BK674"/>
  <c i="3" r="J91"/>
  <c i="4" r="BK96"/>
  <c i="5" r="BK94"/>
  <c i="6" r="BK134"/>
  <c i="2" r="J887"/>
  <c r="BK635"/>
  <c r="BK419"/>
  <c r="BK415"/>
  <c r="F36"/>
  <c r="BK1034"/>
  <c r="J960"/>
  <c r="J740"/>
  <c r="J335"/>
  <c r="BK341"/>
  <c r="BK1008"/>
  <c r="BK713"/>
  <c r="J297"/>
  <c i="3" r="BK85"/>
  <c i="4" r="BK118"/>
  <c r="BK100"/>
  <c i="5" r="J128"/>
  <c r="J97"/>
  <c r="BK92"/>
  <c i="6" r="BK161"/>
  <c i="2" r="BK915"/>
  <c r="BK118"/>
  <c r="BK217"/>
  <c r="J766"/>
  <c r="J262"/>
  <c r="BK766"/>
  <c r="J317"/>
  <c r="BK1086"/>
  <c r="BK747"/>
  <c r="BK317"/>
  <c i="3" r="J93"/>
  <c i="4" r="BK113"/>
  <c r="BK102"/>
  <c i="5" r="BK130"/>
  <c r="J95"/>
  <c r="BK126"/>
  <c i="6" r="BK138"/>
  <c r="BK156"/>
  <c i="2" r="J866"/>
  <c r="J542"/>
  <c r="J178"/>
  <c r="J966"/>
  <c r="J576"/>
  <c r="J243"/>
  <c i="4" r="J115"/>
  <c r="J108"/>
  <c i="5" r="BK138"/>
  <c r="J126"/>
  <c r="J101"/>
  <c i="6" r="J125"/>
  <c i="2" r="BK462"/>
  <c r="BK544"/>
  <c r="J822"/>
  <c r="BK977"/>
  <c r="BK846"/>
  <c r="J528"/>
  <c r="BK114"/>
  <c r="BK717"/>
  <c r="BK257"/>
  <c i="4" r="J114"/>
  <c r="J112"/>
  <c r="J90"/>
  <c i="5" r="BK108"/>
  <c r="BK95"/>
  <c i="6" r="BK125"/>
  <c i="2" r="BK940"/>
  <c r="J98"/>
  <c r="BK593"/>
  <c r="J940"/>
  <c r="J754"/>
  <c r="BK528"/>
  <c r="BK960"/>
  <c r="BK499"/>
  <c i="1" r="AS56"/>
  <c i="4" r="J113"/>
  <c i="5" r="J117"/>
  <c r="J140"/>
  <c r="BK102"/>
  <c i="6" r="J161"/>
  <c i="2" r="J774"/>
  <c r="BK642"/>
  <c r="J788"/>
  <c r="J295"/>
  <c r="J427"/>
  <c i="4" r="BK124"/>
  <c i="5" r="J132"/>
  <c r="BK98"/>
  <c i="2" r="BK946"/>
  <c r="J252"/>
  <c r="BK866"/>
  <c r="BK966"/>
  <c r="J931"/>
  <c r="J488"/>
  <c r="J1108"/>
  <c r="J666"/>
  <c r="BK471"/>
  <c r="J986"/>
  <c r="BK140"/>
  <c r="BK222"/>
  <c r="BK858"/>
  <c r="BK395"/>
  <c r="J480"/>
  <c r="BK98"/>
  <c r="BK750"/>
  <c r="BK250"/>
  <c i="4" r="J102"/>
  <c r="J122"/>
  <c i="5" r="BK119"/>
  <c r="BK142"/>
  <c r="J105"/>
  <c i="6" r="J121"/>
  <c r="J151"/>
  <c i="2" r="J945"/>
  <c r="BK862"/>
  <c r="J436"/>
  <c r="J973"/>
  <c r="J419"/>
  <c r="BK1060"/>
  <c r="J699"/>
  <c r="J255"/>
  <c i="4" r="BK116"/>
  <c r="BK111"/>
  <c r="BK93"/>
  <c i="5" r="BK124"/>
  <c r="J113"/>
  <c i="6" r="BK142"/>
  <c r="J113"/>
  <c i="2" r="J917"/>
  <c r="BK758"/>
  <c r="J415"/>
  <c r="BK1073"/>
  <c r="BK729"/>
  <c r="J266"/>
  <c i="4" r="BK125"/>
  <c r="J121"/>
  <c i="5" r="BK106"/>
  <c r="J110"/>
  <c i="6" r="BK151"/>
  <c r="J117"/>
  <c i="2" r="BK295"/>
  <c r="J259"/>
  <c r="BK628"/>
  <c r="BK954"/>
  <c r="BK736"/>
  <c r="J342"/>
  <c r="J995"/>
  <c r="J758"/>
  <c r="BK362"/>
  <c i="3" r="BK95"/>
  <c i="4" r="BK106"/>
  <c r="J107"/>
  <c i="5" r="J102"/>
  <c r="BK110"/>
  <c r="J104"/>
  <c i="6" r="BK129"/>
  <c i="2" r="BK576"/>
  <c r="J838"/>
  <c r="J977"/>
  <c r="J692"/>
  <c r="BK281"/>
  <c r="BK850"/>
  <c r="BK255"/>
  <c r="BK652"/>
  <c r="BK252"/>
  <c i="3" r="J87"/>
  <c i="4" r="J104"/>
  <c r="J100"/>
  <c i="5" r="J98"/>
  <c r="J106"/>
  <c i="6" r="J103"/>
  <c i="2" r="J850"/>
  <c r="BK488"/>
  <c r="J854"/>
  <c r="BK945"/>
  <c r="J635"/>
  <c r="J118"/>
  <c r="J873"/>
  <c r="BK345"/>
  <c i="4" r="BK107"/>
  <c r="J94"/>
  <c i="5" r="BK116"/>
  <c r="J134"/>
  <c i="6" r="BK91"/>
  <c i="2" r="J954"/>
  <c r="J341"/>
  <c r="BK342"/>
  <c r="J34"/>
  <c r="BK884"/>
  <c r="BK995"/>
  <c r="BK367"/>
  <c r="BK838"/>
  <c r="J1102"/>
  <c r="J628"/>
  <c r="BK112"/>
  <c i="4" r="BK122"/>
  <c r="J97"/>
  <c i="5" r="BK114"/>
  <c i="6" r="BK146"/>
  <c i="2" r="J412"/>
  <c r="BK890"/>
  <c r="BK754"/>
  <c r="BK243"/>
  <c r="J664"/>
  <c r="BK818"/>
  <c r="J250"/>
  <c r="J750"/>
  <c r="F34"/>
  <c r="J1034"/>
  <c r="BK297"/>
  <c r="BK724"/>
  <c r="J915"/>
  <c r="BK677"/>
  <c r="J222"/>
  <c r="J934"/>
  <c r="BK200"/>
  <c i="4" r="J99"/>
  <c r="J124"/>
  <c i="5" r="BK122"/>
  <c r="J100"/>
  <c i="6" r="BK113"/>
  <c r="BK95"/>
  <c i="2" r="J729"/>
  <c r="J834"/>
  <c r="F37"/>
  <c l="1" r="T97"/>
  <c r="P265"/>
  <c r="R344"/>
  <c r="R414"/>
  <c r="T426"/>
  <c r="BK976"/>
  <c r="J976"/>
  <c r="J74"/>
  <c r="T435"/>
  <c r="R889"/>
  <c i="5" r="P121"/>
  <c r="P120"/>
  <c i="2" r="R139"/>
  <c r="T247"/>
  <c r="R676"/>
  <c r="T889"/>
  <c i="3" r="R90"/>
  <c r="R89"/>
  <c i="5" r="P91"/>
  <c r="P90"/>
  <c r="P89"/>
  <c i="1" r="AU59"/>
  <c i="2" r="T139"/>
  <c r="P676"/>
  <c r="T933"/>
  <c r="P139"/>
  <c r="BK247"/>
  <c r="J247"/>
  <c r="J63"/>
  <c r="T676"/>
  <c r="BK933"/>
  <c r="J933"/>
  <c r="J73"/>
  <c i="4" r="BK89"/>
  <c r="BK88"/>
  <c r="BK87"/>
  <c r="J87"/>
  <c i="5" r="T121"/>
  <c r="T120"/>
  <c i="2" r="P97"/>
  <c r="P96"/>
  <c r="P247"/>
  <c r="BK676"/>
  <c r="J676"/>
  <c r="J71"/>
  <c r="R933"/>
  <c i="4" r="R89"/>
  <c r="R88"/>
  <c r="R87"/>
  <c i="6" r="P112"/>
  <c i="2" r="BK97"/>
  <c r="J97"/>
  <c r="J61"/>
  <c r="R247"/>
  <c r="BK435"/>
  <c r="J435"/>
  <c r="J70"/>
  <c r="BK889"/>
  <c r="J889"/>
  <c r="J72"/>
  <c i="3" r="BK90"/>
  <c r="J90"/>
  <c r="J63"/>
  <c i="5" r="BK121"/>
  <c r="BK120"/>
  <c r="J120"/>
  <c r="J66"/>
  <c i="6" r="T90"/>
  <c r="R133"/>
  <c i="2" r="P435"/>
  <c r="P889"/>
  <c i="3" r="T90"/>
  <c r="T89"/>
  <c r="T83"/>
  <c i="6" r="R90"/>
  <c r="BK133"/>
  <c r="J133"/>
  <c r="J64"/>
  <c i="2" r="BK265"/>
  <c r="BK344"/>
  <c r="J344"/>
  <c r="J67"/>
  <c r="BK414"/>
  <c r="J414"/>
  <c r="J68"/>
  <c r="BK426"/>
  <c r="J426"/>
  <c r="J69"/>
  <c r="P976"/>
  <c i="5" r="T91"/>
  <c r="T90"/>
  <c r="T89"/>
  <c i="6" r="BK90"/>
  <c r="J90"/>
  <c r="J61"/>
  <c r="BK112"/>
  <c r="J112"/>
  <c r="J63"/>
  <c r="P133"/>
  <c r="P160"/>
  <c i="2" r="BK139"/>
  <c r="J139"/>
  <c r="J62"/>
  <c r="T265"/>
  <c r="T344"/>
  <c r="P414"/>
  <c r="R426"/>
  <c r="R976"/>
  <c i="4" r="P89"/>
  <c r="P88"/>
  <c r="P87"/>
  <c i="1" r="AU58"/>
  <c i="5" r="R121"/>
  <c r="R120"/>
  <c i="6" r="R112"/>
  <c r="T160"/>
  <c i="2" r="R435"/>
  <c r="P933"/>
  <c i="5" r="BK91"/>
  <c r="BK90"/>
  <c r="BK89"/>
  <c r="J89"/>
  <c r="J63"/>
  <c i="6" r="T112"/>
  <c r="R160"/>
  <c i="2" r="R97"/>
  <c r="R96"/>
  <c r="R265"/>
  <c r="P344"/>
  <c r="T414"/>
  <c r="P426"/>
  <c r="T976"/>
  <c i="3" r="P90"/>
  <c r="P89"/>
  <c r="P83"/>
  <c i="1" r="AU57"/>
  <c i="4" r="T89"/>
  <c r="T88"/>
  <c r="T87"/>
  <c i="5" r="R91"/>
  <c r="R90"/>
  <c r="R89"/>
  <c i="6" r="P90"/>
  <c r="P89"/>
  <c r="P88"/>
  <c i="1" r="AU60"/>
  <c i="6" r="T133"/>
  <c r="BK160"/>
  <c r="J160"/>
  <c r="J67"/>
  <c i="2" r="BK1107"/>
  <c r="J1107"/>
  <c r="J75"/>
  <c i="3" r="BK86"/>
  <c r="BK84"/>
  <c i="2" r="BK261"/>
  <c r="J261"/>
  <c r="J64"/>
  <c i="6" r="BK155"/>
  <c r="J155"/>
  <c r="J66"/>
  <c r="BK150"/>
  <c r="J150"/>
  <c r="J65"/>
  <c r="BK107"/>
  <c r="J107"/>
  <c r="J62"/>
  <c r="BK169"/>
  <c r="J169"/>
  <c r="J68"/>
  <c r="F55"/>
  <c r="BE121"/>
  <c r="J55"/>
  <c r="BE125"/>
  <c r="BE99"/>
  <c r="BE142"/>
  <c r="BE170"/>
  <c r="BE95"/>
  <c r="BE108"/>
  <c r="BE156"/>
  <c r="BE165"/>
  <c r="J52"/>
  <c i="5" r="J90"/>
  <c r="J64"/>
  <c i="6" r="BE138"/>
  <c r="BE161"/>
  <c i="5" r="J121"/>
  <c r="J67"/>
  <c i="6" r="BE129"/>
  <c r="BE151"/>
  <c r="BE146"/>
  <c i="5" r="J91"/>
  <c r="J65"/>
  <c i="6" r="E48"/>
  <c r="BE103"/>
  <c r="BE117"/>
  <c r="BE113"/>
  <c r="BE134"/>
  <c r="BE91"/>
  <c i="5" r="BE92"/>
  <c r="BE95"/>
  <c i="4" r="J89"/>
  <c r="J65"/>
  <c i="5" r="BE130"/>
  <c r="E50"/>
  <c r="F59"/>
  <c r="J83"/>
  <c r="BE94"/>
  <c r="BE114"/>
  <c r="BE126"/>
  <c r="BE138"/>
  <c r="BE142"/>
  <c r="BE106"/>
  <c r="BE108"/>
  <c r="BE109"/>
  <c r="BE122"/>
  <c r="BE136"/>
  <c r="BE101"/>
  <c r="BE105"/>
  <c r="BE124"/>
  <c r="BE102"/>
  <c r="BE112"/>
  <c r="BE132"/>
  <c i="4" r="J63"/>
  <c i="5" r="BE100"/>
  <c r="BE117"/>
  <c r="BE119"/>
  <c r="BE128"/>
  <c i="4" r="J88"/>
  <c r="J64"/>
  <c i="5" r="BE98"/>
  <c r="BE140"/>
  <c r="BE97"/>
  <c r="BE104"/>
  <c r="BE110"/>
  <c r="BE113"/>
  <c r="BE116"/>
  <c r="BE134"/>
  <c i="3" r="R83"/>
  <c r="J84"/>
  <c r="J60"/>
  <c r="J86"/>
  <c r="J61"/>
  <c i="4" r="E50"/>
  <c r="BE96"/>
  <c r="BE101"/>
  <c r="F59"/>
  <c r="BE90"/>
  <c r="J56"/>
  <c r="BE97"/>
  <c r="BE99"/>
  <c r="BE92"/>
  <c r="BE93"/>
  <c r="BE104"/>
  <c r="BE105"/>
  <c r="BE115"/>
  <c r="BE116"/>
  <c r="BE122"/>
  <c r="BE94"/>
  <c r="BE107"/>
  <c r="BE108"/>
  <c r="BE112"/>
  <c r="BE114"/>
  <c r="BE125"/>
  <c r="BE127"/>
  <c i="3" r="BK89"/>
  <c r="J89"/>
  <c r="J62"/>
  <c i="4" r="BE100"/>
  <c r="BE102"/>
  <c r="BE109"/>
  <c r="BE118"/>
  <c r="BE121"/>
  <c r="BE124"/>
  <c r="BE106"/>
  <c r="BE111"/>
  <c r="BE113"/>
  <c r="BE119"/>
  <c i="2" r="J265"/>
  <c r="J66"/>
  <c i="3" r="F80"/>
  <c r="BE91"/>
  <c i="2" r="BK96"/>
  <c r="J96"/>
  <c r="J60"/>
  <c i="3" r="E48"/>
  <c r="J77"/>
  <c r="BE87"/>
  <c r="BE93"/>
  <c r="BE85"/>
  <c r="BE95"/>
  <c i="2" r="BE114"/>
  <c r="BE259"/>
  <c r="BE295"/>
  <c r="BE297"/>
  <c r="BE341"/>
  <c r="BE367"/>
  <c r="BE410"/>
  <c r="BE415"/>
  <c r="BE593"/>
  <c r="BE635"/>
  <c r="BE692"/>
  <c r="BE736"/>
  <c r="BE754"/>
  <c r="BE770"/>
  <c r="BE802"/>
  <c r="BE842"/>
  <c r="BE854"/>
  <c r="BE887"/>
  <c r="BE924"/>
  <c r="BE931"/>
  <c r="BE934"/>
  <c r="BE940"/>
  <c r="BE960"/>
  <c r="BE986"/>
  <c r="BE1008"/>
  <c r="BE1047"/>
  <c r="BE1060"/>
  <c r="BE1073"/>
  <c r="BE1086"/>
  <c r="BE1102"/>
  <c r="J52"/>
  <c r="J55"/>
  <c r="F92"/>
  <c r="BE149"/>
  <c r="BE217"/>
  <c r="BE231"/>
  <c r="BE243"/>
  <c r="BE250"/>
  <c r="BE252"/>
  <c r="BE266"/>
  <c r="BE315"/>
  <c r="BE335"/>
  <c r="BE374"/>
  <c r="BE488"/>
  <c r="BE528"/>
  <c r="BE544"/>
  <c r="BE558"/>
  <c r="BE576"/>
  <c r="BE628"/>
  <c r="BE642"/>
  <c r="BE666"/>
  <c r="BE674"/>
  <c r="BE724"/>
  <c r="BE740"/>
  <c r="BE774"/>
  <c r="BE788"/>
  <c r="BE830"/>
  <c r="BE838"/>
  <c r="BE862"/>
  <c r="BE866"/>
  <c r="BE877"/>
  <c r="BE884"/>
  <c r="BE904"/>
  <c r="BE906"/>
  <c r="BE915"/>
  <c r="BE1108"/>
  <c i="1" r="AW55"/>
  <c i="2" r="BE98"/>
  <c r="BE118"/>
  <c r="BE132"/>
  <c r="BE169"/>
  <c r="BE187"/>
  <c r="BE222"/>
  <c r="BE317"/>
  <c r="BE345"/>
  <c r="BE362"/>
  <c r="BE380"/>
  <c r="BE419"/>
  <c r="BE424"/>
  <c r="BE427"/>
  <c r="BE471"/>
  <c r="BE490"/>
  <c r="BE514"/>
  <c r="BE664"/>
  <c r="BE684"/>
  <c r="BE699"/>
  <c r="BE706"/>
  <c r="BE717"/>
  <c r="BE729"/>
  <c r="BE747"/>
  <c r="BE758"/>
  <c r="BE762"/>
  <c r="BE818"/>
  <c r="BE822"/>
  <c r="BE850"/>
  <c r="BE873"/>
  <c r="BE890"/>
  <c r="BE946"/>
  <c r="BE954"/>
  <c r="BE966"/>
  <c r="BE974"/>
  <c r="E85"/>
  <c r="BE105"/>
  <c r="BE140"/>
  <c r="BE162"/>
  <c r="BE178"/>
  <c r="BE209"/>
  <c r="BE248"/>
  <c r="BE257"/>
  <c r="BE262"/>
  <c r="BE342"/>
  <c r="BE347"/>
  <c r="BE395"/>
  <c r="BE412"/>
  <c r="BE462"/>
  <c r="BE499"/>
  <c r="BE542"/>
  <c r="BE652"/>
  <c r="BE677"/>
  <c r="BE766"/>
  <c r="BE834"/>
  <c r="BE977"/>
  <c r="BE995"/>
  <c r="BE1034"/>
  <c i="1" r="BB55"/>
  <c r="BA55"/>
  <c r="BC55"/>
  <c i="2" r="BE112"/>
  <c r="BE125"/>
  <c r="BE200"/>
  <c r="BE240"/>
  <c r="BE255"/>
  <c r="BE281"/>
  <c r="BE431"/>
  <c r="BE436"/>
  <c r="BE480"/>
  <c r="BE567"/>
  <c r="BE650"/>
  <c r="BE713"/>
  <c r="BE750"/>
  <c r="BE816"/>
  <c r="BE846"/>
  <c r="BE858"/>
  <c r="BE881"/>
  <c r="BE917"/>
  <c r="BE939"/>
  <c r="BE945"/>
  <c r="BE973"/>
  <c r="BE1021"/>
  <c i="1" r="BD55"/>
  <c i="5" r="J36"/>
  <c i="1" r="AW59"/>
  <c i="6" r="F35"/>
  <c i="1" r="BB60"/>
  <c r="AS54"/>
  <c i="6" r="F36"/>
  <c i="1" r="BC60"/>
  <c i="4" r="F38"/>
  <c i="1" r="BC58"/>
  <c i="3" r="F36"/>
  <c i="1" r="BC57"/>
  <c i="3" r="F34"/>
  <c i="1" r="BA57"/>
  <c i="5" r="J32"/>
  <c i="6" r="J34"/>
  <c i="1" r="AW60"/>
  <c i="6" r="F34"/>
  <c i="1" r="BA60"/>
  <c i="4" r="F37"/>
  <c i="1" r="BB58"/>
  <c i="5" r="F37"/>
  <c i="1" r="BB59"/>
  <c i="5" r="F39"/>
  <c i="1" r="BD59"/>
  <c i="3" r="F35"/>
  <c i="1" r="BB57"/>
  <c i="4" r="F36"/>
  <c i="1" r="BA58"/>
  <c i="5" r="F36"/>
  <c i="1" r="BA59"/>
  <c i="4" r="J36"/>
  <c i="1" r="AW58"/>
  <c i="3" r="F37"/>
  <c i="1" r="BD57"/>
  <c i="5" r="F38"/>
  <c i="1" r="BC59"/>
  <c i="4" r="J32"/>
  <c i="3" r="J34"/>
  <c i="1" r="AW57"/>
  <c i="4" r="F39"/>
  <c i="1" r="BD58"/>
  <c i="6" r="F37"/>
  <c i="1" r="BD60"/>
  <c i="2" l="1" r="T264"/>
  <c r="BK264"/>
  <c r="J264"/>
  <c r="J65"/>
  <c i="6" r="T89"/>
  <c r="T88"/>
  <c i="2" r="P264"/>
  <c r="P95"/>
  <c i="1" r="AU55"/>
  <c i="2" r="R264"/>
  <c r="R95"/>
  <c i="6" r="R89"/>
  <c r="R88"/>
  <c i="2" r="T96"/>
  <c r="T95"/>
  <c i="1" r="AG58"/>
  <c i="6" r="BK89"/>
  <c r="BK88"/>
  <c r="J88"/>
  <c r="J59"/>
  <c i="1" r="AG59"/>
  <c i="3" r="BK83"/>
  <c r="J83"/>
  <c r="J59"/>
  <c i="2" r="BK95"/>
  <c r="J95"/>
  <c r="J59"/>
  <c i="3" r="F33"/>
  <c i="1" r="AZ57"/>
  <c r="BA56"/>
  <c i="4" r="J35"/>
  <c i="1" r="AV58"/>
  <c r="AT58"/>
  <c r="AN58"/>
  <c r="BC56"/>
  <c i="2" r="F33"/>
  <c i="1" r="AZ55"/>
  <c i="2" r="J33"/>
  <c i="1" r="AV55"/>
  <c r="AT55"/>
  <c i="3" r="J33"/>
  <c i="1" r="AV57"/>
  <c r="AT57"/>
  <c r="AU56"/>
  <c i="4" r="F35"/>
  <c i="1" r="AZ58"/>
  <c r="BD56"/>
  <c i="6" r="F33"/>
  <c i="1" r="AZ60"/>
  <c i="5" r="F35"/>
  <c i="1" r="AZ59"/>
  <c i="5" r="J35"/>
  <c i="1" r="AV59"/>
  <c r="AT59"/>
  <c r="AN59"/>
  <c i="6" r="J33"/>
  <c i="1" r="AV60"/>
  <c r="AT60"/>
  <c r="BB56"/>
  <c i="6" l="1" r="J89"/>
  <c r="J60"/>
  <c i="5" r="J41"/>
  <c i="4" r="J41"/>
  <c i="1" r="AU54"/>
  <c r="BD54"/>
  <c r="W33"/>
  <c i="6" r="J30"/>
  <c i="1" r="AG60"/>
  <c r="BB54"/>
  <c r="W31"/>
  <c r="BA54"/>
  <c r="W30"/>
  <c r="BC54"/>
  <c r="W32"/>
  <c r="AW56"/>
  <c i="3" r="J30"/>
  <c i="1" r="AG57"/>
  <c r="AG56"/>
  <c i="2" r="J30"/>
  <c i="1" r="AG55"/>
  <c r="AX56"/>
  <c r="AZ56"/>
  <c r="AV56"/>
  <c r="AY56"/>
  <c i="6" l="1" r="J39"/>
  <c i="3" r="J39"/>
  <c i="1" r="AN57"/>
  <c i="2" r="J39"/>
  <c i="1" r="AN55"/>
  <c r="AN60"/>
  <c r="AX54"/>
  <c r="AW54"/>
  <c r="AK30"/>
  <c r="AY54"/>
  <c r="AG54"/>
  <c r="AK26"/>
  <c r="AT56"/>
  <c r="AN56"/>
  <c r="AZ54"/>
  <c r="W29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<sst xmlns="http://schemas.openxmlformats.org/spreadsheetml/2006/main">
  <si>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</si>
  <si>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</si>
  <si>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</si>
  <si>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</si>
  <si>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</si>
  <si>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{9a9d63a7-7aaf-4b66-a3c9-d4a97da02e70}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</si>
  <si>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</si>
  <si>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</si>
  <si>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</si>
  <si>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</si>
  <si>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</si>
  <si>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</si>
  <si>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</si>
  <si>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</si>
  <si>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2502-06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</si>
  <si>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</si>
  <si>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</si>
  <si>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Sportovní zařízení města Kroměříže, hala Slavia, Kotojedská 2590, Kroměříž</t>
  </si>
  <si>
    <t>KSO:</t>
  </si>
  <si>
    <t>801 51</t>
  </si>
  <si>
    <t>CC-CZ:</t>
  </si>
  <si>
    <t>1265</t>
  </si>
  <si>
    <t>Místo:</t>
  </si>
  <si>
    <t>Kroměříž</t>
  </si>
  <si>
    <t>Datum:</t>
  </si>
  <si>
    <t>30. 5. 2025</t>
  </si>
  <si>
    <t>CZ-CPV:</t>
  </si>
  <si>
    <t>45000000-7</t>
  </si>
  <si>
    <t>CZ-CPA:</t>
  </si>
  <si>
    <t>41.00.28</t>
  </si>
  <si>
    <t>Zadavatel:</t>
  </si>
  <si>
    <t>IČ:</t>
  </si>
  <si>
    <t/>
  </si>
  <si>
    <t>Město Kroměříž</t>
  </si>
  <si>
    <t>DIČ:</t>
  </si>
  <si>
    <t>Účastník:</t>
  </si>
  <si>
    <t>Vyplň údaj</t>
  </si>
  <si>
    <t>Projektant:</t>
  </si>
  <si>
    <t>JURÁŇ PROJEKT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</si>
  <si>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</si>
  <si>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</si>
  <si>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</si>
  <si>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</si>
  <si>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</si>
  <si>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</si>
  <si>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</si>
  <si>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</si>
  <si>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</si>
  <si>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</si>
  <si>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</si>
  <si>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</si>
  <si>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</si>
  <si>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</si>
  <si>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</si>
  <si>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</si>
  <si>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</si>
  <si>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</si>
  <si>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</si>
  <si>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</si>
  <si>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</si>
  <si>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</si>
  <si>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</si>
  <si>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</si>
  <si>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</si>
  <si>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</si>
  <si>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</si>
  <si>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</si>
  <si>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</si>
  <si>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</si>
  <si>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</si>
  <si>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</si>
  <si>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</si>
  <si>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</si>
  <si>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</si>
  <si>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</si>
  <si>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</si>
  <si>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</si>
  <si>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</si>
  <si>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</si>
  <si>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</si>
  <si>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</si>
  <si>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</si>
  <si>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</si>
  <si>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</si>
  <si>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Rekonstrukce zastřešení</t>
  </si>
  <si>
    <t>STA</t>
  </si>
  <si>
    <t>1</t>
  </si>
  <si>
    <t>{9728776c-c294-4656-a8cf-3620532b93db}</t>
  </si>
  <si>
    <t>2</t>
  </si>
  <si>
    <t>SO 02</t>
  </si>
  <si>
    <t>Hromosvod</t>
  </si>
  <si>
    <t>{05aad05c-fbbc-47d1-b522-e6b8386814e3}</t>
  </si>
  <si>
    <t>Soupis</t>
  </si>
  <si>
    <t>###NOINSERT###</t>
  </si>
  <si>
    <t>SO 02.1</t>
  </si>
  <si>
    <t>Střecha budovy</t>
  </si>
  <si>
    <t>{d57a3d3c-7c86-452b-95fd-db12be768f52}</t>
  </si>
  <si>
    <t>SO 02.2</t>
  </si>
  <si>
    <t>Uzemnění a zemní práce</t>
  </si>
  <si>
    <t>{03085709-729f-4ef0-883f-8c1a42efbfe8}</t>
  </si>
  <si>
    <t>VRN</t>
  </si>
  <si>
    <t>Vedlejší rozpočtové náklady</t>
  </si>
  <si>
    <t>{18d3680d-6636-4689-a9d4-eb0b060b7984}</t>
  </si>
  <si>
    <t>L</t>
  </si>
  <si>
    <t>Lešení</t>
  </si>
  <si>
    <t>m2</t>
  </si>
  <si>
    <t>963,648</t>
  </si>
  <si>
    <t>3</t>
  </si>
  <si>
    <t>LM</t>
  </si>
  <si>
    <t>Lešení - počet měsíců pronájmu</t>
  </si>
  <si>
    <t>měs.</t>
  </si>
  <si>
    <t>4</t>
  </si>
  <si>
    <t>KRYCÍ LIST SOUPISU PRACÍ</t>
  </si>
  <si>
    <t>K</t>
  </si>
  <si>
    <t>Kontralatě</t>
  </si>
  <si>
    <t>m</t>
  </si>
  <si>
    <t>2451,7</t>
  </si>
  <si>
    <t>JB</t>
  </si>
  <si>
    <t>Jistící bod</t>
  </si>
  <si>
    <t>kus</t>
  </si>
  <si>
    <t>28</t>
  </si>
  <si>
    <t>S1</t>
  </si>
  <si>
    <t>Stávající skladba S1</t>
  </si>
  <si>
    <t>809,72</t>
  </si>
  <si>
    <t>S2</t>
  </si>
  <si>
    <t>Stávající skladba S2</t>
  </si>
  <si>
    <t>379,726</t>
  </si>
  <si>
    <t>Objekt:</t>
  </si>
  <si>
    <t>S1N</t>
  </si>
  <si>
    <t>Nová skladba S1N</t>
  </si>
  <si>
    <t>817,556</t>
  </si>
  <si>
    <t>SO 01 - Rekonstrukce zastřešení</t>
  </si>
  <si>
    <t>S2N</t>
  </si>
  <si>
    <t>Nová skladba S2N</t>
  </si>
  <si>
    <t>A</t>
  </si>
  <si>
    <t>Detail A - hřeben</t>
  </si>
  <si>
    <t>32,65</t>
  </si>
  <si>
    <t>B</t>
  </si>
  <si>
    <t>Detail B - napojení na stěnu</t>
  </si>
  <si>
    <t>36,9</t>
  </si>
  <si>
    <t>C</t>
  </si>
  <si>
    <t>Detail C - atika</t>
  </si>
  <si>
    <t>92,7</t>
  </si>
  <si>
    <t>Detail D - okapová hrana</t>
  </si>
  <si>
    <t>106,8</t>
  </si>
  <si>
    <t>VAZ</t>
  </si>
  <si>
    <t>Výměna vaznic</t>
  </si>
  <si>
    <t>470,798</t>
  </si>
  <si>
    <t>VAZN</t>
  </si>
  <si>
    <t>Vaznice doplněné</t>
  </si>
  <si>
    <t>152,1</t>
  </si>
  <si>
    <t>LAV</t>
  </si>
  <si>
    <t>Délka revizních lávek</t>
  </si>
  <si>
    <t>307,465</t>
  </si>
  <si>
    <t>NV</t>
  </si>
  <si>
    <t>Nátěr vazníků</t>
  </si>
  <si>
    <t>115,129</t>
  </si>
  <si>
    <t>NAS</t>
  </si>
  <si>
    <t>Nástřik dřevěných konstrukcí stávajících</t>
  </si>
  <si>
    <t>402,428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</si>
  <si>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</si>
  <si>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</si>
  <si>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</si>
  <si>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</si>
  <si>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</si>
  <si>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</si>
  <si>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</si>
  <si>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</si>
  <si>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</si>
  <si>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</si>
  <si>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</si>
  <si>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</si>
  <si>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</si>
  <si>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742 - Elektroinstalace - slaboproud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</si>
  <si>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</si>
  <si>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</si>
  <si>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</si>
  <si>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</si>
  <si>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</si>
  <si>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</si>
  <si>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</si>
  <si>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</si>
  <si>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</si>
  <si>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</si>
  <si>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</si>
  <si>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</si>
  <si>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</si>
  <si>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</si>
  <si>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</si>
  <si>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</si>
  <si>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</si>
  <si>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</si>
  <si>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</si>
  <si>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</si>
  <si>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</si>
  <si>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</si>
  <si>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</si>
  <si>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</si>
  <si>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622151001</t>
  </si>
  <si>
    <t>Oplechování střešních prvků z pozinkovaného plechu střešního výlezu rozměru 800 x 600 mm, střechy s krytinou skládanou nebo plechovou, zateplený s izolačním zasklením</t>
  </si>
  <si>
    <t>CS ÚRS 2025 01</t>
  </si>
  <si>
    <t>-1817046673</t>
  </si>
  <si>
    <t>Online PSC</t>
  </si>
  <si>
    <t>https://podminky.urs.cz/item/CS_URS_2025_01/622151001</t>
  </si>
  <si>
    <t>VV</t>
  </si>
  <si>
    <t>D*0,18</t>
  </si>
  <si>
    <t>FIG</t>
  </si>
  <si>
    <t>Rozpad figury: D</t>
  </si>
  <si>
    <t>Dle projektové dokumentace a technické zprávy</t>
  </si>
  <si>
    <t>32,65*2+20,75*2</t>
  </si>
  <si>
    <t>Součet</t>
  </si>
  <si>
    <t>622211033</t>
  </si>
  <si>
    <t>Montáž kontaktního zateplení lepením a mechanickým kotvením z polystyrenových desek (dodávka ve specifikaci) na vnější stěny, na podklad dřevěný nebo kovový, tloušťky desek přes 120 do 160 mm</t>
  </si>
  <si>
    <t>1519713025</t>
  </si>
  <si>
    <t>https://podminky.urs.cz/item/CS_URS_2025_01/622211033</t>
  </si>
  <si>
    <t>M</t>
  </si>
  <si>
    <t>28375935</t>
  </si>
  <si>
    <t>deska EPS 70 fasádní λ=0,039 tl 150mm</t>
  </si>
  <si>
    <t>8</t>
  </si>
  <si>
    <t>-683054512</t>
  </si>
  <si>
    <t>19,224*1,05 'Přepočtené koeficientem množství</t>
  </si>
  <si>
    <t>622385104</t>
  </si>
  <si>
    <t>Omítka tenkovrstvá minerální jednotlivých malých ploch stěn, plochy jednotlivě přes 0,5 do 1,0 m2</t>
  </si>
  <si>
    <t>-640770174</t>
  </si>
  <si>
    <t>https://podminky.urs.cz/item/CS_URS_2025_01/622385104</t>
  </si>
  <si>
    <t xml:space="preserve">vyspravení omítek při napojení krycích plechů na stěnu </t>
  </si>
  <si>
    <t>5</t>
  </si>
  <si>
    <t>622541012</t>
  </si>
  <si>
    <t>Omítka tenkovrstvá silikonsilikátová vnějších ploch probarvená bez penetrace, zatíraná (škrábaná), tloušťky 1,5 mm stěn</t>
  </si>
  <si>
    <t>1667499793</t>
  </si>
  <si>
    <t>https://podminky.urs.cz/item/CS_URS_2025_01/622541012</t>
  </si>
  <si>
    <t>629999011</t>
  </si>
  <si>
    <t>Příplatky k cenám úprav vnějších povrchů za zvýšenou pracnost při provádění styku dvou barev nebo struktur na fasádě</t>
  </si>
  <si>
    <t>1279512832</t>
  </si>
  <si>
    <t>https://podminky.urs.cz/item/CS_URS_2025_01/629999011</t>
  </si>
  <si>
    <t>7</t>
  </si>
  <si>
    <t>629999030</t>
  </si>
  <si>
    <t>Příplatky k cenám úprav vnějších povrchů za zvýšenou pracnost při provádění prací menšího rozsahu omítané plochy do 10 m2</t>
  </si>
  <si>
    <t>-1552371848</t>
  </si>
  <si>
    <t>https://podminky.urs.cz/item/CS_URS_2025_01/629999030</t>
  </si>
  <si>
    <t>9</t>
  </si>
  <si>
    <t>Ostatní konstrukce a práce, bourání</t>
  </si>
  <si>
    <t>941111112</t>
  </si>
  <si>
    <t>Lešení řadové trubkové lehké pracovní s podlahami s provozním zatížením tř. 3 do 200 kg/m2 šířky tř. W06 od 0,6 do 0,9 m výšky přes 10 do 25 m montáž</t>
  </si>
  <si>
    <t>306103525</t>
  </si>
  <si>
    <t>https://podminky.urs.cz/item/CS_URS_2025_01/941111112</t>
  </si>
  <si>
    <t>Rozpad figury: L</t>
  </si>
  <si>
    <t>lešení - předpokládá se pouze v místě okapové hrany (mimo západní okapovou hranu - plošina)</t>
  </si>
  <si>
    <t>9,95*33,55</t>
  </si>
  <si>
    <t>2*(21,35*14,75)</t>
  </si>
  <si>
    <t>941111212</t>
  </si>
  <si>
    <t>Lešení řadové trubkové lehké pracovní s podlahami s provozním zatížením tř. 3 do 200 kg/m2 šířky tř. W06 od 0,6 do 0,9 m výšky přes 10 do 25 m příplatek k ceně za každý den použití</t>
  </si>
  <si>
    <t>-2033756681</t>
  </si>
  <si>
    <t>https://podminky.urs.cz/item/CS_URS_2025_01/941111212</t>
  </si>
  <si>
    <t>L*LM*31</t>
  </si>
  <si>
    <t>Rozpad figury: LM</t>
  </si>
  <si>
    <t>10</t>
  </si>
  <si>
    <t>941111322</t>
  </si>
  <si>
    <t>Odborná prohlídka lešení řadového trubkového lehkého pracovního s podlahami s provozním zatížením tř. 3 do 200 kg/m2 šířky tř. W06 až W12 od 0,6 m do 1,5 m výšky do 25 m, celkové plochy přes 500 do 2 000 m2 zakrytého sítí</t>
  </si>
  <si>
    <t>-1046868004</t>
  </si>
  <si>
    <t>https://podminky.urs.cz/item/CS_URS_2025_01/941111322</t>
  </si>
  <si>
    <t>11</t>
  </si>
  <si>
    <t>941111812</t>
  </si>
  <si>
    <t>Lešení řadové trubkové lehké pracovní s podlahami s provozním zatížením tř. 3 do 200 kg/m2 šířky tř. W06 od 0,6 do 0,9 m výšky přes 10 do 25 m demontáž</t>
  </si>
  <si>
    <t>591368589</t>
  </si>
  <si>
    <t>https://podminky.urs.cz/item/CS_URS_2025_01/941111812</t>
  </si>
  <si>
    <t>944511111</t>
  </si>
  <si>
    <t>Síť ochranná zavěšená na konstrukci lešení z textilie z umělých vláken montáž</t>
  </si>
  <si>
    <t>-2087435868</t>
  </si>
  <si>
    <t>https://podminky.urs.cz/item/CS_URS_2025_01/944511111</t>
  </si>
  <si>
    <t>13</t>
  </si>
  <si>
    <t>944511211</t>
  </si>
  <si>
    <t>Síť ochranná zavěšená na konstrukci lešení z textilie z umělých vláken příplatek k ceně za každý den použití</t>
  </si>
  <si>
    <t>-240263846</t>
  </si>
  <si>
    <t>https://podminky.urs.cz/item/CS_URS_2025_01/944511211</t>
  </si>
  <si>
    <t>14</t>
  </si>
  <si>
    <t>944511811</t>
  </si>
  <si>
    <t>Síť ochranná zavěšená na konstrukci lešení z textilie z umělých vláken demontáž</t>
  </si>
  <si>
    <t>-184081324</t>
  </si>
  <si>
    <t>https://podminky.urs.cz/item/CS_URS_2025_01/944511811</t>
  </si>
  <si>
    <t>15</t>
  </si>
  <si>
    <t>945412112</t>
  </si>
  <si>
    <t>Teleskopická hydraulická montážní plošina na samohybném podvozku, s otočným košem výšky zdvihu do 21 m</t>
  </si>
  <si>
    <t>den</t>
  </si>
  <si>
    <t>2099033102</t>
  </si>
  <si>
    <t>https://podminky.urs.cz/item/CS_URS_2025_01/945412112</t>
  </si>
  <si>
    <t>Realizace západního okapu bude prováděna z vysokozdvižné rampy, z důvodu</t>
  </si>
  <si>
    <t>kovové přístavby, na kterou není možná bezpečná výstavba lešení.</t>
  </si>
  <si>
    <t>předpoklad 10 dnů</t>
  </si>
  <si>
    <t>16</t>
  </si>
  <si>
    <t>962032641</t>
  </si>
  <si>
    <t>Bourání zdiva nadzákladového komínového z cihel pálených, šamotových nebo vápenopískových, na maltu cementovou</t>
  </si>
  <si>
    <t>m3</t>
  </si>
  <si>
    <t>54574575</t>
  </si>
  <si>
    <t>https://podminky.urs.cz/item/CS_URS_2025_01/962032641</t>
  </si>
  <si>
    <t>bourání komínu S2</t>
  </si>
  <si>
    <t>0,45*0,45*2,98</t>
  </si>
  <si>
    <t>17</t>
  </si>
  <si>
    <t>993111111</t>
  </si>
  <si>
    <t>Dovoz a odvoz lešení včetně naložení a složení řadového, na vzdálenost do 10 km</t>
  </si>
  <si>
    <t>1856150245</t>
  </si>
  <si>
    <t>https://podminky.urs.cz/item/CS_URS_2025_01/993111111</t>
  </si>
  <si>
    <t>18</t>
  </si>
  <si>
    <t>993111119</t>
  </si>
  <si>
    <t>Dovoz a odvoz lešení včetně naložení a složení řadového, na vzdálenost Příplatek k ceně za každých dalších i započatých 10 km přes 10 km</t>
  </si>
  <si>
    <t>777137676</t>
  </si>
  <si>
    <t>https://podminky.urs.cz/item/CS_URS_2025_01/993111119</t>
  </si>
  <si>
    <t>L*2</t>
  </si>
  <si>
    <t>19</t>
  </si>
  <si>
    <t>R9015501</t>
  </si>
  <si>
    <t>Úprava komínového tělesa</t>
  </si>
  <si>
    <t>soubor</t>
  </si>
  <si>
    <t>R - položka</t>
  </si>
  <si>
    <t>445558429</t>
  </si>
  <si>
    <t>úprava polohy z důvodu kolize s okapem</t>
  </si>
  <si>
    <t>20</t>
  </si>
  <si>
    <t>R9076601</t>
  </si>
  <si>
    <t>Výměna výlezu do prostoru půdy s výsuvnými schody</t>
  </si>
  <si>
    <t>-850198212</t>
  </si>
  <si>
    <t>P</t>
  </si>
  <si>
    <t>Poznámka k položce:_x000d_
EI 30_x000d_
parametry dle projektová dokumentace</t>
  </si>
  <si>
    <t>D2</t>
  </si>
  <si>
    <t>997</t>
  </si>
  <si>
    <t>Doprava suti a vybouraných hmot</t>
  </si>
  <si>
    <t>997013114</t>
  </si>
  <si>
    <t>Vnitrostaveništní doprava suti a vybouraných hmot vodorovně do 50 m s naložením základní pro budovy a haly výšky přes 12 do 15 m</t>
  </si>
  <si>
    <t>t</t>
  </si>
  <si>
    <t>1728004779</t>
  </si>
  <si>
    <t>https://podminky.urs.cz/item/CS_URS_2025_01/997013114</t>
  </si>
  <si>
    <t>22</t>
  </si>
  <si>
    <t>997013501</t>
  </si>
  <si>
    <t>Odvoz suti a vybouraných hmot na skládku nebo meziskládku se složením, na vzdálenost do 1 km</t>
  </si>
  <si>
    <t>302032584</t>
  </si>
  <si>
    <t>https://podminky.urs.cz/item/CS_URS_2025_01/997013501</t>
  </si>
  <si>
    <t>23</t>
  </si>
  <si>
    <t>997013509</t>
  </si>
  <si>
    <t>Odvoz suti a vybouraných hmot na skládku nebo meziskládku se složením, na vzdálenost Příplatek k ceně za každý další započatý 1 km přes 1 km</t>
  </si>
  <si>
    <t>1461644371</t>
  </si>
  <si>
    <t>https://podminky.urs.cz/item/CS_URS_2025_01/997013509</t>
  </si>
  <si>
    <t>33,267*19 'Přepočtené koeficientem množství</t>
  </si>
  <si>
    <t>24</t>
  </si>
  <si>
    <t>997013631</t>
  </si>
  <si>
    <t>Poplatek za uložení stavebního odpadu na skládce (skládkovné) směsného stavebního a demoličního zatříděného do Katalogu odpadů pod kódem 17 09 04</t>
  </si>
  <si>
    <t>-996830469</t>
  </si>
  <si>
    <t>https://podminky.urs.cz/item/CS_URS_2025_01/997013631</t>
  </si>
  <si>
    <t>25</t>
  </si>
  <si>
    <t>997013811</t>
  </si>
  <si>
    <t>Poplatek za uložení stavebního odpadu na skládce (skládkovné) dřevěného zatříděného do Katalogu odpadů pod kódem 17 02 01</t>
  </si>
  <si>
    <t>289865991</t>
  </si>
  <si>
    <t>https://podminky.urs.cz/item/CS_URS_2025_01/997013811</t>
  </si>
  <si>
    <t>26</t>
  </si>
  <si>
    <t>997013814</t>
  </si>
  <si>
    <t>Poplatek za uložení stavebního odpadu na skládce (skládkovné) z izolačních materiálů zatříděného do Katalogu odpadů pod kódem 17 06 04</t>
  </si>
  <si>
    <t>174133483</t>
  </si>
  <si>
    <t>https://podminky.urs.cz/item/CS_URS_2025_01/997013814</t>
  </si>
  <si>
    <t>998</t>
  </si>
  <si>
    <t>Přesun hmot</t>
  </si>
  <si>
    <t>27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</si>
  <si>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</si>
  <si>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</si>
  <si>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1068208701</t>
  </si>
  <si>
    <t>https://podminky.urs.cz/item/CS_URS_2025_01/998011003</t>
  </si>
  <si>
    <t>PSV</t>
  </si>
  <si>
    <t>Práce a dodávky PSV</t>
  </si>
  <si>
    <t>712</t>
  </si>
  <si>
    <t>Povlakové krytiny</t>
  </si>
  <si>
    <t>712431801</t>
  </si>
  <si>
    <t>Odstranění povlakové krytiny střech šikmých přes 10° do 30° z pásů uložených na sucho AIP nebo NAIP</t>
  </si>
  <si>
    <t>-648960144</t>
  </si>
  <si>
    <t>https://podminky.urs.cz/item/CS_URS_2025_01/712431801</t>
  </si>
  <si>
    <t xml:space="preserve">podkladní pás </t>
  </si>
  <si>
    <t>Rozpad figury: S1</t>
  </si>
  <si>
    <t>(12,4*2)*32,65</t>
  </si>
  <si>
    <t>Rozpad figury: S2</t>
  </si>
  <si>
    <t>9,15*20,75</t>
  </si>
  <si>
    <t>29</t>
  </si>
  <si>
    <t>712431111</t>
  </si>
  <si>
    <t>Provedení povlakové krytiny střech šikmých přes 10° do 30° pásy na sucho podkladní samolepící asfaltový pás</t>
  </si>
  <si>
    <t>615992596</t>
  </si>
  <si>
    <t>https://podminky.urs.cz/item/CS_URS_2025_01/712431111</t>
  </si>
  <si>
    <t>Rozpad figury: S1N</t>
  </si>
  <si>
    <t>(12,52*2)*32,65</t>
  </si>
  <si>
    <t>Rozpad figury: S2N</t>
  </si>
  <si>
    <t>30</t>
  </si>
  <si>
    <t>62856001</t>
  </si>
  <si>
    <t>pás asfaltový samolepicí modifikovaný SBS s vložkou z hliníkové fólie s textilií se spalitelnou fólií nebo jemnozrnným minerálním posypem nebo textilií na horním povrchu tl 2,2mm</t>
  </si>
  <si>
    <t>32</t>
  </si>
  <si>
    <t>1882844558</t>
  </si>
  <si>
    <t>1250,723*1,1655 'Přepočtené koeficientem množství</t>
  </si>
  <si>
    <t>31</t>
  </si>
  <si>
    <t>712811111</t>
  </si>
  <si>
    <t>Provedení povlakové krytiny střech samostatným vytažením izolačního povlaku za studena na konstrukce převyšující úroveň střechy, nátěrem suspensí asfaltovou</t>
  </si>
  <si>
    <t>171825647</t>
  </si>
  <si>
    <t>https://podminky.urs.cz/item/CS_URS_2025_01/712811111</t>
  </si>
  <si>
    <t>B*0,415</t>
  </si>
  <si>
    <t>C*0,25</t>
  </si>
  <si>
    <t>D*0,14</t>
  </si>
  <si>
    <t>Rozpad figury: B</t>
  </si>
  <si>
    <t>2*(12,15+6,3)</t>
  </si>
  <si>
    <t>Rozpad figury: C</t>
  </si>
  <si>
    <t>2*(27,45+2*9,45)</t>
  </si>
  <si>
    <t>11163153</t>
  </si>
  <si>
    <t>emulze asfaltová penetrační</t>
  </si>
  <si>
    <t>litr</t>
  </si>
  <si>
    <t>450071942</t>
  </si>
  <si>
    <t>53,441*0,4 'Přepočtené koeficientem množství</t>
  </si>
  <si>
    <t>33</t>
  </si>
  <si>
    <t>712831101</t>
  </si>
  <si>
    <t>Provedení povlakové krytiny střech samostatným vytažením izolačního povlaku pásy na sucho na konstrukce převyšující úroveň střechy, AIP, NAIP nebo tkaninou</t>
  </si>
  <si>
    <t>-1367965133</t>
  </si>
  <si>
    <t>https://podminky.urs.cz/item/CS_URS_2025_01/712831101</t>
  </si>
  <si>
    <t>34</t>
  </si>
  <si>
    <t>712998201</t>
  </si>
  <si>
    <t>Provedení povlakové krytiny střech - ostatní práce montáž odvodňovacího prvku nouzového atikového přepadu z PVC na dešťovou vodu do DN 70</t>
  </si>
  <si>
    <t>2012781958</t>
  </si>
  <si>
    <t>https://podminky.urs.cz/item/CS_URS_2025_01/712998201</t>
  </si>
  <si>
    <t>signalizační přepad</t>
  </si>
  <si>
    <t>6*2</t>
  </si>
  <si>
    <t>4*2</t>
  </si>
  <si>
    <t>35</t>
  </si>
  <si>
    <t>R6231128</t>
  </si>
  <si>
    <t>signalizační přepad s bitumenovou manžetou DN 50, DN 75, DN 110, DN 125</t>
  </si>
  <si>
    <t>-842153583</t>
  </si>
  <si>
    <t>36</t>
  </si>
  <si>
    <t>998712103</t>
  </si>
  <si>
    <t>Přesun hmot pro povlakové krytiny stanovený z hmotnosti přesunovaného materiálu vodorovná dopravní vzdálenost do 50 m základní v objektech výšky přes 12 do 24 m</t>
  </si>
  <si>
    <t>1222024506</t>
  </si>
  <si>
    <t>https://podminky.urs.cz/item/CS_URS_2025_01/998712103</t>
  </si>
  <si>
    <t>713</t>
  </si>
  <si>
    <t>Izolace tepelné</t>
  </si>
  <si>
    <t>37</t>
  </si>
  <si>
    <t>713131241</t>
  </si>
  <si>
    <t>Montáž tepelné izolace stěn rohožemi, pásy, deskami, dílci, bloky (izolační materiál ve specifikaci) lepením celoplošně s mechanickým kotvením, tloušťky izolace do 100 mm</t>
  </si>
  <si>
    <t>-1259483187</t>
  </si>
  <si>
    <t>https://podminky.urs.cz/item/CS_URS_2025_01/713131241</t>
  </si>
  <si>
    <t>38</t>
  </si>
  <si>
    <t>28375933</t>
  </si>
  <si>
    <t>deska EPS 70 fasádní λ=0,039 tl 50mm</t>
  </si>
  <si>
    <t>499348807</t>
  </si>
  <si>
    <t>B*0,25</t>
  </si>
  <si>
    <t>C*0,425</t>
  </si>
  <si>
    <t>komín</t>
  </si>
  <si>
    <t>-(1+1+1,6+0,3*2)*0,425</t>
  </si>
  <si>
    <t>46,838*1,05 'Přepočtené koeficientem množství</t>
  </si>
  <si>
    <t>39</t>
  </si>
  <si>
    <t>63142021</t>
  </si>
  <si>
    <t>deska tepelně izolační minerální kontaktních fasád podélné vlákno λ=0,035-0,036 tl 50mm</t>
  </si>
  <si>
    <t>-1086464729</t>
  </si>
  <si>
    <t>(1+1+1,6+0,3*2)*0,425</t>
  </si>
  <si>
    <t>1,785*1,05 'Přepočtené koeficientem množství</t>
  </si>
  <si>
    <t>40</t>
  </si>
  <si>
    <t>713141378</t>
  </si>
  <si>
    <t>Montáž tepelné izolace střech plochých spádovými klíny na zhlaví atiky šířky přes 500 do 1000 mm mechanicky ukotvenými šrouby</t>
  </si>
  <si>
    <t>-938496823</t>
  </si>
  <si>
    <t>https://podminky.urs.cz/item/CS_URS_2025_01/713141378</t>
  </si>
  <si>
    <t>K12</t>
  </si>
  <si>
    <t>80,5</t>
  </si>
  <si>
    <t>K13</t>
  </si>
  <si>
    <t>12,2</t>
  </si>
  <si>
    <t>41</t>
  </si>
  <si>
    <t>28376141</t>
  </si>
  <si>
    <t>klín izolační spád do 5% EPS 100</t>
  </si>
  <si>
    <t>147956805</t>
  </si>
  <si>
    <t>0,42*80,5*0,04</t>
  </si>
  <si>
    <t>0,58*12,2*0,04</t>
  </si>
  <si>
    <t>42</t>
  </si>
  <si>
    <t>713151131</t>
  </si>
  <si>
    <t>Montáž tepelné izolace střech šikmých rohožemi, pásy, deskami (izolační materiál ve specifikaci) kladenými volně nad krokve, sklonu střechy do 30°</t>
  </si>
  <si>
    <t>264241126</t>
  </si>
  <si>
    <t>https://podminky.urs.cz/item/CS_URS_2025_01/713151131</t>
  </si>
  <si>
    <t>2x80 mm</t>
  </si>
  <si>
    <t>43</t>
  </si>
  <si>
    <t>713151155</t>
  </si>
  <si>
    <t>Montáž tepelné izolace střech šikmých rohožemi, pásy, deskami (izolační materiál ve specifikaci) přišroubovanými šrouby nad krokve, sklonu střechy do 30° tloušťky izolace přes 140 do 160 mm</t>
  </si>
  <si>
    <t>-1950353832</t>
  </si>
  <si>
    <t>https://podminky.urs.cz/item/CS_URS_2025_01/713151155</t>
  </si>
  <si>
    <t>44</t>
  </si>
  <si>
    <t>28376531</t>
  </si>
  <si>
    <t>deska izolační PIR s oboustrannou kompozitní fólií s hliníkovou vložkou pro šikmé střechy λ=0,022 tl 80mm</t>
  </si>
  <si>
    <t>989346905</t>
  </si>
  <si>
    <t>2394,564*1,05 'Přepočtené koeficientem množství</t>
  </si>
  <si>
    <t>45</t>
  </si>
  <si>
    <t>998713103</t>
  </si>
  <si>
    <t>Přesun hmot pro izolace tepelné stanovený z hmotnosti přesunovaného materiálu vodorovná dopravní vzdálenost do 50 m s užitím mechanizace v objektech výšky přes 12 m do 24 m</t>
  </si>
  <si>
    <t>1345138725</t>
  </si>
  <si>
    <t>https://podminky.urs.cz/item/CS_URS_2025_01/998713103</t>
  </si>
  <si>
    <t>721</t>
  </si>
  <si>
    <t>Zdravotechnika - vnitřní kanalizace</t>
  </si>
  <si>
    <t>46</t>
  </si>
  <si>
    <t>R72127353</t>
  </si>
  <si>
    <t>Hlavice ventilační polypropylen PP DN 160</t>
  </si>
  <si>
    <t>-118514552</t>
  </si>
  <si>
    <t>Poznámka k položce:_x000d_
vč.připojení na současné potrubí</t>
  </si>
  <si>
    <t>D3</t>
  </si>
  <si>
    <t>47</t>
  </si>
  <si>
    <t>721910942</t>
  </si>
  <si>
    <t>Pročištění lapačů střešních splavenin</t>
  </si>
  <si>
    <t>2112152221</t>
  </si>
  <si>
    <t>https://podminky.urs.cz/item/CS_URS_2025_01/721910942</t>
  </si>
  <si>
    <t>pročištění lapačů</t>
  </si>
  <si>
    <t>4+1+1</t>
  </si>
  <si>
    <t>48</t>
  </si>
  <si>
    <t>998721103</t>
  </si>
  <si>
    <t>Přesun hmot pro vnitřní kanalizaci stanovený z hmotnosti přesunovaného materiálu vodorovná dopravní vzdálenost do 50 m základní v objektech výšky přes 12 do 24 m</t>
  </si>
  <si>
    <t>-1810794200</t>
  </si>
  <si>
    <t>https://podminky.urs.cz/item/CS_URS_2025_01/998721103</t>
  </si>
  <si>
    <t>742</t>
  </si>
  <si>
    <t>Elektroinstalace - slaboproud</t>
  </si>
  <si>
    <t>49</t>
  </si>
  <si>
    <t>742420001</t>
  </si>
  <si>
    <t>Montáž společné televizní antény venkovní televizní antény</t>
  </si>
  <si>
    <t>205060441</t>
  </si>
  <si>
    <t>https://podminky.urs.cz/item/CS_URS_2025_01/742420001</t>
  </si>
  <si>
    <t>demontáž a zpětná montáž antén a dalších prvků na střeše</t>
  </si>
  <si>
    <t>50</t>
  </si>
  <si>
    <t>742420811</t>
  </si>
  <si>
    <t>Demontáž společné televizní antény venkovní televizní nebo FM</t>
  </si>
  <si>
    <t>-746280112</t>
  </si>
  <si>
    <t>https://podminky.urs.cz/item/CS_URS_2025_01/742420811</t>
  </si>
  <si>
    <t>762</t>
  </si>
  <si>
    <t>Konstrukce tesařské</t>
  </si>
  <si>
    <t>51</t>
  </si>
  <si>
    <t>762083111</t>
  </si>
  <si>
    <t>Impregnace řeziva máčením proti dřevokaznému hmyzu a houbám, třída ohrožení 1 a 2 (dřevo v interiéru)</t>
  </si>
  <si>
    <t>-2070499233</t>
  </si>
  <si>
    <t>https://podminky.urs.cz/item/CS_URS_2025_01/762083111</t>
  </si>
  <si>
    <t>(VAZ+vazn)*(0,1*0,14)</t>
  </si>
  <si>
    <t>(S1N+S2N)*0,024</t>
  </si>
  <si>
    <t>8,65</t>
  </si>
  <si>
    <t>4,799</t>
  </si>
  <si>
    <t>Rozpad figury: VAZ</t>
  </si>
  <si>
    <t>S1N - výměna 60%</t>
  </si>
  <si>
    <t>0,6*(A*16)</t>
  </si>
  <si>
    <t>S2N - výměna z 20%</t>
  </si>
  <si>
    <t>0,2*(19*2*20,705)</t>
  </si>
  <si>
    <t>Rozpad figury: VAZN</t>
  </si>
  <si>
    <t>2*(2*(4,225*9))</t>
  </si>
  <si>
    <t>52</t>
  </si>
  <si>
    <t>762086111</t>
  </si>
  <si>
    <t>Montáž kovových doplňkových konstrukcí (materiál ve specifikaci) hmotnosti prvku do 5 kg</t>
  </si>
  <si>
    <t>kg</t>
  </si>
  <si>
    <t>-1633366385</t>
  </si>
  <si>
    <t>https://podminky.urs.cz/item/CS_URS_2025_01/762086111</t>
  </si>
  <si>
    <t>2 ks úhelník 60/60/2 na bm</t>
  </si>
  <si>
    <t>lávka kolmo na vazníky</t>
  </si>
  <si>
    <t>(32,595+11*17,05)*2*0,04</t>
  </si>
  <si>
    <t>lávka rovnoběžně s vazníky</t>
  </si>
  <si>
    <t>2*(20,66+5*4,6)*2*0,04</t>
  </si>
  <si>
    <t>53</t>
  </si>
  <si>
    <t>R3011063</t>
  </si>
  <si>
    <t xml:space="preserve">úhelník velký bez prolisu 60x60/60-2mm </t>
  </si>
  <si>
    <t>ks</t>
  </si>
  <si>
    <t>-1685230647</t>
  </si>
  <si>
    <t>(32,595+11*17,05)*2</t>
  </si>
  <si>
    <t>2*(20,66+5*4,6)*2</t>
  </si>
  <si>
    <t>614,93*1,05 'Přepočtené koeficientem množství</t>
  </si>
  <si>
    <t>54</t>
  </si>
  <si>
    <t>762223110</t>
  </si>
  <si>
    <t>Montáž provizorního zábradlí osové vzdálenosti sloupků 2,0 m z řeziva výšky 1,1 m</t>
  </si>
  <si>
    <t>1490479781</t>
  </si>
  <si>
    <t>https://podminky.urs.cz/item/CS_URS_2025_01/762223110</t>
  </si>
  <si>
    <t>Rozpad figury: LAV</t>
  </si>
  <si>
    <t>32,595+11*17,05</t>
  </si>
  <si>
    <t>2*(20,66+5*4,6)</t>
  </si>
  <si>
    <t>55</t>
  </si>
  <si>
    <t>R7624684</t>
  </si>
  <si>
    <t>zábradlí dřevěné jednoduché</t>
  </si>
  <si>
    <t>-1694974179</t>
  </si>
  <si>
    <t>Poznámka k položce:_x000d_
z řeziva</t>
  </si>
  <si>
    <t>56</t>
  </si>
  <si>
    <t>762331924</t>
  </si>
  <si>
    <t>Vyřezání části střešní vazby vázané konstrukce krovů průřezové plochy řeziva přes 120 do 224 cm2, délky vyřezané části krovového prvku přes 8 m</t>
  </si>
  <si>
    <t>1711707122</t>
  </si>
  <si>
    <t>https://podminky.urs.cz/item/CS_URS_2025_01/762331924</t>
  </si>
  <si>
    <t>57</t>
  </si>
  <si>
    <t>762332922</t>
  </si>
  <si>
    <t>Doplnění střešní vazby řezivem (materiál v ceně) průřezové plochy přes 120 do 224 cm2</t>
  </si>
  <si>
    <t>-1259926383</t>
  </si>
  <si>
    <t>https://podminky.urs.cz/item/CS_URS_2025_01/762332922</t>
  </si>
  <si>
    <t>58</t>
  </si>
  <si>
    <t>762341026</t>
  </si>
  <si>
    <t>Bednění střech střech rovných sklonu do 60° s vyřezáním otvorů z dřevoštěpkových desek OSB šroubovaných na krokve na pero a drážku, tloušťky desky 22 mm</t>
  </si>
  <si>
    <t>-1648557217</t>
  </si>
  <si>
    <t>https://podminky.urs.cz/item/CS_URS_2025_01/762341026</t>
  </si>
  <si>
    <t>59</t>
  </si>
  <si>
    <t>762341210</t>
  </si>
  <si>
    <t>Montáž bednění střech rovných a šikmých sklonu do 60° s vyřezáním otvorů z prken hrubých na sraz tl. do 32 mm</t>
  </si>
  <si>
    <t>-402953554</t>
  </si>
  <si>
    <t>https://podminky.urs.cz/item/CS_URS_2025_01/762341210</t>
  </si>
  <si>
    <t>60</t>
  </si>
  <si>
    <t>60515111</t>
  </si>
  <si>
    <t>řezivo jehličnaté boční prkno 20-30mm</t>
  </si>
  <si>
    <t>1401488742</t>
  </si>
  <si>
    <t>1197,282*0,026 'Přepočtené koeficientem množství</t>
  </si>
  <si>
    <t>61</t>
  </si>
  <si>
    <t>762341811</t>
  </si>
  <si>
    <t>Demontáž bednění a laťování bednění střech rovných, obloukových, sklonu do 60° se všemi nadstřešními konstrukcemi z prken hrubých, hoblovaných tl. do 32 mm</t>
  </si>
  <si>
    <t>-1234051066</t>
  </si>
  <si>
    <t>https://podminky.urs.cz/item/CS_URS_2025_01/762341811</t>
  </si>
  <si>
    <t>62</t>
  </si>
  <si>
    <t>762342523</t>
  </si>
  <si>
    <t>Montáž laťování montáž kontralatí přes tepelnou izolaci tloušťky přes 140 mm do 200 mm</t>
  </si>
  <si>
    <t>-565226150</t>
  </si>
  <si>
    <t>https://podminky.urs.cz/item/CS_URS_2025_01/762342523</t>
  </si>
  <si>
    <t>Rozpad figury: K</t>
  </si>
  <si>
    <t>kontralatě</t>
  </si>
  <si>
    <t>68*(12,45*2)</t>
  </si>
  <si>
    <t>2*41*9,25</t>
  </si>
  <si>
    <t>63</t>
  </si>
  <si>
    <t>60514114</t>
  </si>
  <si>
    <t>řezivo jehličnaté lať impregnovaná dl 4 m</t>
  </si>
  <si>
    <t>-188600778</t>
  </si>
  <si>
    <t>K*0,06*0,06</t>
  </si>
  <si>
    <t>8,826*1,08 'Přepočtené koeficientem množství</t>
  </si>
  <si>
    <t>64</t>
  </si>
  <si>
    <t>762361332</t>
  </si>
  <si>
    <t>Konstrukční vrstva pod klempířské prvky pro oplechování horních ploch zdí a nadezdívek (atik) z vodovzdorné překližky šroubovaných do podkladu, tloušťky desky 21 mm</t>
  </si>
  <si>
    <t>-1611438674</t>
  </si>
  <si>
    <t>https://podminky.urs.cz/item/CS_URS_2025_01/762361332</t>
  </si>
  <si>
    <t>0,42*80,5</t>
  </si>
  <si>
    <t>0,58*12,2</t>
  </si>
  <si>
    <t>B*0,06</t>
  </si>
  <si>
    <t>D*0,41</t>
  </si>
  <si>
    <t>65</t>
  </si>
  <si>
    <t>762395000</t>
  </si>
  <si>
    <t>Spojovací prostředky krovů, bednění a laťování, nadstřešních konstrukcí svorníky, prkna, hřebíky, pásová ocel, vruty</t>
  </si>
  <si>
    <t>-1847278062</t>
  </si>
  <si>
    <t>https://podminky.urs.cz/item/CS_URS_2025_01/762395000</t>
  </si>
  <si>
    <t>S1N*(0,024+0,022)</t>
  </si>
  <si>
    <t>S2N*(0,024*0,022)</t>
  </si>
  <si>
    <t>K*(0,06*0,04)</t>
  </si>
  <si>
    <t>0,42*80,5*0,021</t>
  </si>
  <si>
    <t>0,58*12,2*0,021</t>
  </si>
  <si>
    <t>B*0,06*0,021</t>
  </si>
  <si>
    <t>D*0,41*0,021</t>
  </si>
  <si>
    <t>66</t>
  </si>
  <si>
    <t>762430017</t>
  </si>
  <si>
    <t>Obložení stěn z cementotřískových desek šroubovaných na sraz, tloušťky desky 22 mm</t>
  </si>
  <si>
    <t>2097802710</t>
  </si>
  <si>
    <t>https://podminky.urs.cz/item/CS_URS_2025_01/762430017</t>
  </si>
  <si>
    <t>D*0,16</t>
  </si>
  <si>
    <t>67</t>
  </si>
  <si>
    <t>762495000</t>
  </si>
  <si>
    <t>Spojovací prostředky olištování spár, obložení stropů, střešních podhledů a stěn hřebíky, vruty</t>
  </si>
  <si>
    <t>1116613980</t>
  </si>
  <si>
    <t>https://podminky.urs.cz/item/CS_URS_2025_01/762495000</t>
  </si>
  <si>
    <t>68</t>
  </si>
  <si>
    <t>762512261</t>
  </si>
  <si>
    <t>Podlahové konstrukce podkladové montáž roštu podkladového</t>
  </si>
  <si>
    <t>-1021626481</t>
  </si>
  <si>
    <t>https://podminky.urs.cz/item/CS_URS_2025_01/762512261</t>
  </si>
  <si>
    <t>20,57*2*2+32,595*8+3,05</t>
  </si>
  <si>
    <t>69</t>
  </si>
  <si>
    <t>60515121</t>
  </si>
  <si>
    <t>řezivo jehličnaté boční prkno 40-60mm</t>
  </si>
  <si>
    <t>553100327</t>
  </si>
  <si>
    <t>786,38*0,011 'Přepočtené koeficientem množství</t>
  </si>
  <si>
    <t>70</t>
  </si>
  <si>
    <t>762521104</t>
  </si>
  <si>
    <t>Položení podlah nehoblovaných na sraz z prken hrubých</t>
  </si>
  <si>
    <t>-1155704623</t>
  </si>
  <si>
    <t>https://podminky.urs.cz/item/CS_URS_2025_01/762521104</t>
  </si>
  <si>
    <t>podlaha</t>
  </si>
  <si>
    <t>LAV*0,6</t>
  </si>
  <si>
    <t>rošt</t>
  </si>
  <si>
    <t>2*(0,05)</t>
  </si>
  <si>
    <t>71</t>
  </si>
  <si>
    <t>1410189355</t>
  </si>
  <si>
    <t>184,579*0,026 'Přepočtené koeficientem množství</t>
  </si>
  <si>
    <t>72</t>
  </si>
  <si>
    <t>762595001</t>
  </si>
  <si>
    <t>Spojovací prostředky podlah a podkladových konstrukcí hřebíky, vruty</t>
  </si>
  <si>
    <t>-2138683042</t>
  </si>
  <si>
    <t>https://podminky.urs.cz/item/CS_URS_2025_01/762595001</t>
  </si>
  <si>
    <t>73</t>
  </si>
  <si>
    <t>998762103</t>
  </si>
  <si>
    <t>Přesun hmot pro konstrukce tesařské stanovený z hmotnosti přesunovaného materiálu vodorovná dopravní vzdálenost do 50 m základní v objektech výšky přes 12 do 24 m</t>
  </si>
  <si>
    <t>188372716</t>
  </si>
  <si>
    <t>https://podminky.urs.cz/item/CS_URS_2025_01/998762103</t>
  </si>
  <si>
    <t>764</t>
  </si>
  <si>
    <t>Konstrukce klempířské</t>
  </si>
  <si>
    <t>74</t>
  </si>
  <si>
    <t>764001821</t>
  </si>
  <si>
    <t>Demontáž klempířských konstrukcí krytiny ze svitků nebo tabulí do suti</t>
  </si>
  <si>
    <t>-709326325</t>
  </si>
  <si>
    <t>https://podminky.urs.cz/item/CS_URS_2025_01/764001821</t>
  </si>
  <si>
    <t>75</t>
  </si>
  <si>
    <t>764001841</t>
  </si>
  <si>
    <t>Demontáž klempířských konstrukcí krytiny ze šablon do suti</t>
  </si>
  <si>
    <t>-1707333648</t>
  </si>
  <si>
    <t>https://podminky.urs.cz/item/CS_URS_2025_01/764001841</t>
  </si>
  <si>
    <t>76</t>
  </si>
  <si>
    <t>764001851</t>
  </si>
  <si>
    <t>Demontáž klempířských konstrukcí oplechování hřebene s větrací mřížkou nebo podkladním plechem do suti</t>
  </si>
  <si>
    <t>-1904448670</t>
  </si>
  <si>
    <t>https://podminky.urs.cz/item/CS_URS_2025_01/764001851</t>
  </si>
  <si>
    <t>Rozpad figury: A</t>
  </si>
  <si>
    <t>77</t>
  </si>
  <si>
    <t>764002812</t>
  </si>
  <si>
    <t>Demontáž klempířských konstrukcí okapového plechu do suti, v krytině skládané</t>
  </si>
  <si>
    <t>-1282959652</t>
  </si>
  <si>
    <t>https://podminky.urs.cz/item/CS_URS_2025_01/764002812</t>
  </si>
  <si>
    <t>78</t>
  </si>
  <si>
    <t>764002821</t>
  </si>
  <si>
    <t>Demontáž klempířských konstrukcí střešního výlezu do suti</t>
  </si>
  <si>
    <t>-107071032</t>
  </si>
  <si>
    <t>https://podminky.urs.cz/item/CS_URS_2025_01/764002821</t>
  </si>
  <si>
    <t>demontáž výlezu S2</t>
  </si>
  <si>
    <t>demontáz výlezu půda</t>
  </si>
  <si>
    <t>79</t>
  </si>
  <si>
    <t>764002831</t>
  </si>
  <si>
    <t>Demontáž klempířských konstrukcí sněhového zachytávače průběžného do suti</t>
  </si>
  <si>
    <t>271094735</t>
  </si>
  <si>
    <t>https://podminky.urs.cz/item/CS_URS_2025_01/764002831</t>
  </si>
  <si>
    <t>sněhová zábrana</t>
  </si>
  <si>
    <t>19,85</t>
  </si>
  <si>
    <t>80</t>
  </si>
  <si>
    <t>764002841</t>
  </si>
  <si>
    <t>Demontáž klempířských konstrukcí oplechování horních ploch zdí a nadezdívek do suti</t>
  </si>
  <si>
    <t>-678781237</t>
  </si>
  <si>
    <t>https://podminky.urs.cz/item/CS_URS_2025_01/764002841</t>
  </si>
  <si>
    <t>81</t>
  </si>
  <si>
    <t>764002861</t>
  </si>
  <si>
    <t>Demontáž klempířských konstrukcí oplechování říms do suti</t>
  </si>
  <si>
    <t>-2038467357</t>
  </si>
  <si>
    <t>https://podminky.urs.cz/item/CS_URS_2025_01/764002861</t>
  </si>
  <si>
    <t>římsy</t>
  </si>
  <si>
    <t>27,35*2</t>
  </si>
  <si>
    <t>82</t>
  </si>
  <si>
    <t>764002871</t>
  </si>
  <si>
    <t>Demontáž klempířských konstrukcí lemování zdí do suti</t>
  </si>
  <si>
    <t>1727979191</t>
  </si>
  <si>
    <t>https://podminky.urs.cz/item/CS_URS_2025_01/764002871</t>
  </si>
  <si>
    <t>83</t>
  </si>
  <si>
    <t>764002881</t>
  </si>
  <si>
    <t>Demontáž klempířských konstrukcí lemování střešních prostupů do suti</t>
  </si>
  <si>
    <t>-1633450767</t>
  </si>
  <si>
    <t>https://podminky.urs.cz/item/CS_URS_2025_01/764002881</t>
  </si>
  <si>
    <t>0,5*(0,45*4)</t>
  </si>
  <si>
    <t>84</t>
  </si>
  <si>
    <t>764004801</t>
  </si>
  <si>
    <t>Demontáž klempířských konstrukcí žlabu podokapního do suti</t>
  </si>
  <si>
    <t>1987185476</t>
  </si>
  <si>
    <t>https://podminky.urs.cz/item/CS_URS_2025_01/764004801</t>
  </si>
  <si>
    <t>85</t>
  </si>
  <si>
    <t>764004841</t>
  </si>
  <si>
    <t>Demontáž klempířských konstrukcí háku do suti</t>
  </si>
  <si>
    <t>521292140</t>
  </si>
  <si>
    <t>https://podminky.urs.cz/item/CS_URS_2025_01/764004841</t>
  </si>
  <si>
    <t>86</t>
  </si>
  <si>
    <t>764004861</t>
  </si>
  <si>
    <t>Demontáž klempířských konstrukcí svodu do suti</t>
  </si>
  <si>
    <t>38786025</t>
  </si>
  <si>
    <t>https://podminky.urs.cz/item/CS_URS_2025_01/764004861</t>
  </si>
  <si>
    <t>demontáž svodu</t>
  </si>
  <si>
    <t>68,4</t>
  </si>
  <si>
    <t>87</t>
  </si>
  <si>
    <t>764004871</t>
  </si>
  <si>
    <t>Demontáž klempířských konstrukcí objímek svodu včetně upevnovacích prostředků ( trnů, hmoždinek apod.) do suti</t>
  </si>
  <si>
    <t>-1534303295</t>
  </si>
  <si>
    <t>https://podminky.urs.cz/item/CS_URS_2025_01/764004871</t>
  </si>
  <si>
    <t>88</t>
  </si>
  <si>
    <t>764011401</t>
  </si>
  <si>
    <t>Podkladní plech z pozinkovaného plechu tloušťky 0,55 mm rš 150 mm</t>
  </si>
  <si>
    <t>1748611489</t>
  </si>
  <si>
    <t>https://podminky.urs.cz/item/CS_URS_2025_01/764011401</t>
  </si>
  <si>
    <t>K4</t>
  </si>
  <si>
    <t>251,4</t>
  </si>
  <si>
    <t>89</t>
  </si>
  <si>
    <t>764011622</t>
  </si>
  <si>
    <t>Dilatační lišta z pozinkovaného plechu s povrchovou úpravou připojovací, včetně tmelení rš 120 mm</t>
  </si>
  <si>
    <t>204252439</t>
  </si>
  <si>
    <t>https://podminky.urs.cz/item/CS_URS_2025_01/764011622</t>
  </si>
  <si>
    <t>K8</t>
  </si>
  <si>
    <t>90</t>
  </si>
  <si>
    <t>764011623</t>
  </si>
  <si>
    <t>Dilatační lišta z pozinkovaného plechu s povrchovou úpravou připojovací, včetně tmelení rš 150 mm</t>
  </si>
  <si>
    <t>-996712031</t>
  </si>
  <si>
    <t>https://podminky.urs.cz/item/CS_URS_2025_01/764011623</t>
  </si>
  <si>
    <t>K11</t>
  </si>
  <si>
    <t>95</t>
  </si>
  <si>
    <t>91</t>
  </si>
  <si>
    <t>764011624</t>
  </si>
  <si>
    <t>Dilatační lišta z pozinkovaného plechu s povrchovou úpravou připojovací, včetně tmelení rš 200 mm</t>
  </si>
  <si>
    <t>1171903262</t>
  </si>
  <si>
    <t>https://podminky.urs.cz/item/CS_URS_2025_01/764011624</t>
  </si>
  <si>
    <t>K6</t>
  </si>
  <si>
    <t>92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</si>
  <si>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</si>
  <si>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</si>
  <si>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-434832537</t>
  </si>
  <si>
    <t>https://podminky.urs.cz/item/CS_URS_2025_01/764111641</t>
  </si>
  <si>
    <t>93</t>
  </si>
  <si>
    <t>764111691</t>
  </si>
  <si>
    <t>Krytina ze svitků, ze šablon nebo taškových tabulí z pozinkovaného plechu s povrchovou úpravou s úpravou u okapů, prostupů a výčnělků Příplatek k cenám za těsnění drážek ve sklonu do 10°</t>
  </si>
  <si>
    <t>-1895783300</t>
  </si>
  <si>
    <t>https://podminky.urs.cz/item/CS_URS_2025_01/764111691</t>
  </si>
  <si>
    <t>94</t>
  </si>
  <si>
    <t>764002414</t>
  </si>
  <si>
    <t>Montáž strukturované oddělovací rohože jakékoli rš</t>
  </si>
  <si>
    <t>603708704</t>
  </si>
  <si>
    <t>https://podminky.urs.cz/item/CS_URS_2025_01/764002414</t>
  </si>
  <si>
    <t>28329223</t>
  </si>
  <si>
    <t>fólie difuzně propustné s nakašírovanou strukturovanou rohoží pod hladkou plechovou krytinu</t>
  </si>
  <si>
    <t>1042826817</t>
  </si>
  <si>
    <t>1197,282*1,15 'Přepočtené koeficientem množství</t>
  </si>
  <si>
    <t>96</t>
  </si>
  <si>
    <t>764211614</t>
  </si>
  <si>
    <t>Oplechování střešních prvků z pozinkovaného plechu s povrchovou úpravou hřebene větraného s použitím hřebenového plechu s těsněním a perforovaným plechem rš 330 mm</t>
  </si>
  <si>
    <t>-1204140085</t>
  </si>
  <si>
    <t>https://podminky.urs.cz/item/CS_URS_2025_01/764211614</t>
  </si>
  <si>
    <t>K14</t>
  </si>
  <si>
    <t>97</t>
  </si>
  <si>
    <t>764212662</t>
  </si>
  <si>
    <t>Oplechování střešních prvků z pozinkovaného plechu s povrchovou úpravou okapu střechy rovné okapovým plechem rš 200 mm</t>
  </si>
  <si>
    <t>2119026439</t>
  </si>
  <si>
    <t>https://podminky.urs.cz/item/CS_URS_2025_01/764212662</t>
  </si>
  <si>
    <t>K5</t>
  </si>
  <si>
    <t>98</t>
  </si>
  <si>
    <t>R764213452</t>
  </si>
  <si>
    <t>1078731860</t>
  </si>
  <si>
    <t>Poznámka k položce:_x000d_
Parametry viz.technická zpráva</t>
  </si>
  <si>
    <t>D1</t>
  </si>
  <si>
    <t>99</t>
  </si>
  <si>
    <t>764213455</t>
  </si>
  <si>
    <t>Oplechování střešních prvků z pozinkovaného plechu sněhový zachytávač průbežný jednotrubkový</t>
  </si>
  <si>
    <t>519232532</t>
  </si>
  <si>
    <t>https://podminky.urs.cz/item/CS_URS_2025_01/764213455</t>
  </si>
  <si>
    <t>K17</t>
  </si>
  <si>
    <t>104,3</t>
  </si>
  <si>
    <t>100</t>
  </si>
  <si>
    <t>764214606</t>
  </si>
  <si>
    <t>Oplechování horních ploch zdí a nadezdívek (atik) z pozinkovaného plechu s povrchovou úpravou mechanicky kotvené rš 500 mm</t>
  </si>
  <si>
    <t>614653267</t>
  </si>
  <si>
    <t>https://podminky.urs.cz/item/CS_URS_2025_01/764214606</t>
  </si>
  <si>
    <t>101</t>
  </si>
  <si>
    <t>764214607</t>
  </si>
  <si>
    <t>Oplechování horních ploch zdí a nadezdívek (atik) z pozinkovaného plechu s povrchovou úpravou mechanicky kotvené rš 670 mm</t>
  </si>
  <si>
    <t>-1706948901</t>
  </si>
  <si>
    <t>https://podminky.urs.cz/item/CS_URS_2025_01/764214607</t>
  </si>
  <si>
    <t>102</t>
  </si>
  <si>
    <t>764215646</t>
  </si>
  <si>
    <t>Oplechování horních ploch zdí a nadezdívek (atik) z pozinkovaného plechu s povrchovou úpravou Příplatek k cenám za zvýšenou pracnost při provedení rohu nebo koutu přes rš 400 mm</t>
  </si>
  <si>
    <t>-1910673461</t>
  </si>
  <si>
    <t>https://podminky.urs.cz/item/CS_URS_2025_01/764215646</t>
  </si>
  <si>
    <t>2*2</t>
  </si>
  <si>
    <t>103</t>
  </si>
  <si>
    <t>764218607</t>
  </si>
  <si>
    <t>Oplechování říms a ozdobných prvků z pozinkovaného plechu s povrchovou úpravou rovných, bez rohů mechanicky kotvené rš 670 mm</t>
  </si>
  <si>
    <t>-418346499</t>
  </si>
  <si>
    <t>https://podminky.urs.cz/item/CS_URS_2025_01/764218607</t>
  </si>
  <si>
    <t>K15</t>
  </si>
  <si>
    <t>27,35</t>
  </si>
  <si>
    <t>104</t>
  </si>
  <si>
    <t>764218611</t>
  </si>
  <si>
    <t>Oplechování říms a ozdobných prvků z pozinkovaného plechu s povrchovou úpravou rovných, bez rohů mechanicky kotvené přes rš 670 mm</t>
  </si>
  <si>
    <t>-1265211502</t>
  </si>
  <si>
    <t>https://podminky.urs.cz/item/CS_URS_2025_01/764218611</t>
  </si>
  <si>
    <t>K16</t>
  </si>
  <si>
    <t>27,35*0,77</t>
  </si>
  <si>
    <t>105</t>
  </si>
  <si>
    <t>764311606</t>
  </si>
  <si>
    <t>Lemování zdí z pozinkovaného plechu s povrchovou úpravou boční nebo horní rovné, střech s krytinou prejzovou nebo vlnitou rš 500 mm</t>
  </si>
  <si>
    <t>-1705285955</t>
  </si>
  <si>
    <t>https://podminky.urs.cz/item/CS_URS_2025_01/764311606</t>
  </si>
  <si>
    <t>K10</t>
  </si>
  <si>
    <t>41,3</t>
  </si>
  <si>
    <t>106</t>
  </si>
  <si>
    <t>764311607</t>
  </si>
  <si>
    <t>Lemování zdí z pozinkovaného plechu s povrchovou úpravou boční nebo horní rovné, střech s krytinou prejzovou nebo vlnitou rš 670 mm</t>
  </si>
  <si>
    <t>-665361700</t>
  </si>
  <si>
    <t>https://podminky.urs.cz/item/CS_URS_2025_01/764311607</t>
  </si>
  <si>
    <t>K7</t>
  </si>
  <si>
    <t>107</t>
  </si>
  <si>
    <t>764315631</t>
  </si>
  <si>
    <t>Lemování trub, konzol, držáků a ostatních kusových prvků z pozinkovaného plechu s povrchovou úpravou střech s krytinou prostupovou manžetou do 75 mm</t>
  </si>
  <si>
    <t>1951989650</t>
  </si>
  <si>
    <t>https://podminky.urs.cz/item/CS_URS_2025_01/764315631</t>
  </si>
  <si>
    <t>Rozpad figury: JB</t>
  </si>
  <si>
    <t>108</t>
  </si>
  <si>
    <t>764511603</t>
  </si>
  <si>
    <t>Žlab podokapní z pozinkovaného plechu s povrchovou úpravou včetně háků a čel půlkruhový rš 400 mm</t>
  </si>
  <si>
    <t>-1071158331</t>
  </si>
  <si>
    <t>https://podminky.urs.cz/item/CS_URS_2025_01/764511603</t>
  </si>
  <si>
    <t>K3</t>
  </si>
  <si>
    <t>106,5</t>
  </si>
  <si>
    <t>109</t>
  </si>
  <si>
    <t>764518623</t>
  </si>
  <si>
    <t>Svod z pozinkovaného plechu s upraveným povrchem včetně objímek, kolen a odskoků kruhový, průměru 120 mm</t>
  </si>
  <si>
    <t>-880414438</t>
  </si>
  <si>
    <t>https://podminky.urs.cz/item/CS_URS_2025_01/764518623</t>
  </si>
  <si>
    <t>K1</t>
  </si>
  <si>
    <t>110</t>
  </si>
  <si>
    <t>R764011401</t>
  </si>
  <si>
    <t>Podkladní plech z pozinkovaného plechu tloušťky 0,55 mm rš 100 mm</t>
  </si>
  <si>
    <t>-199284583</t>
  </si>
  <si>
    <t>K9</t>
  </si>
  <si>
    <t>111</t>
  </si>
  <si>
    <t>R76411662</t>
  </si>
  <si>
    <t>Kotlík hranatýz Pz s povrchovou úpravou 200/100 mm</t>
  </si>
  <si>
    <t>653786704</t>
  </si>
  <si>
    <t>K2</t>
  </si>
  <si>
    <t>112</t>
  </si>
  <si>
    <t>998764103</t>
  </si>
  <si>
    <t>Přesun hmot pro konstrukce klempířské stanovený z hmotnosti přesunovaného materiálu vodorovná dopravní vzdálenost do 50 m základní v objektech výšky přes 12 do 24 m</t>
  </si>
  <si>
    <t>652006210</t>
  </si>
  <si>
    <t>https://podminky.urs.cz/item/CS_URS_2025_01/998764103</t>
  </si>
  <si>
    <t>765</t>
  </si>
  <si>
    <t>Krytina skládaná</t>
  </si>
  <si>
    <t>113</t>
  </si>
  <si>
    <t>765191001</t>
  </si>
  <si>
    <t>Montáž pojistné hydroizolační nebo parotěsné fólie kladené ve sklonu do 20° lepením (vodotěsné podstřeší) na bednění nebo tepelnou izolaci</t>
  </si>
  <si>
    <t>503970095</t>
  </si>
  <si>
    <t>https://podminky.urs.cz/item/CS_URS_2025_01/765191001</t>
  </si>
  <si>
    <t>114</t>
  </si>
  <si>
    <t>28329036</t>
  </si>
  <si>
    <t>fólie kontaktní difuzně propustná pro doplňkovou hydroizolační vrstvu, třívrstvá mikroporézní PP 150g/m2 s integrovanou samolepící páskou</t>
  </si>
  <si>
    <t>-1908922176</t>
  </si>
  <si>
    <t>1197,282*1,1 'Přepočtené koeficientem množství</t>
  </si>
  <si>
    <t>115</t>
  </si>
  <si>
    <t>765191031</t>
  </si>
  <si>
    <t>Montáž pojistné hydroizolační nebo parotěsné fólie lepení těsnících pásků pod kontralatě</t>
  </si>
  <si>
    <t>-1741764273</t>
  </si>
  <si>
    <t>https://podminky.urs.cz/item/CS_URS_2025_01/765191031</t>
  </si>
  <si>
    <t>116</t>
  </si>
  <si>
    <t>28329303</t>
  </si>
  <si>
    <t>páska těsnící jednostranně lepící butylkaučuková pod kontralatě š 50mm</t>
  </si>
  <si>
    <t>-176161458</t>
  </si>
  <si>
    <t>2451,7*1,1 'Přepočtené koeficientem množství</t>
  </si>
  <si>
    <t>117</t>
  </si>
  <si>
    <t>765191051</t>
  </si>
  <si>
    <t>Montáž pojistné hydroizolační nebo parotěsné fólie hřebene nebo nároží, střechy větrané</t>
  </si>
  <si>
    <t>-963513244</t>
  </si>
  <si>
    <t>https://podminky.urs.cz/item/CS_URS_2025_01/765191051</t>
  </si>
  <si>
    <t>118</t>
  </si>
  <si>
    <t>765191071</t>
  </si>
  <si>
    <t>Montáž pojistné hydroizolační nebo parotěsné fólie okapu přesahem na okapnici</t>
  </si>
  <si>
    <t>-835584613</t>
  </si>
  <si>
    <t>https://podminky.urs.cz/item/CS_URS_2025_01/765191071</t>
  </si>
  <si>
    <t>119</t>
  </si>
  <si>
    <t>998765103</t>
  </si>
  <si>
    <t>Přesun hmot pro krytiny skládané stanovený z hmotnosti přesunovaného materiálu vodorovná dopravní vzdálenost do 50 m základní na objektech výšky přes 12 do 24 m</t>
  </si>
  <si>
    <t>-22487685</t>
  </si>
  <si>
    <t>https://podminky.urs.cz/item/CS_URS_2025_01/998765103</t>
  </si>
  <si>
    <t>767</t>
  </si>
  <si>
    <t>Konstrukce zámečnické</t>
  </si>
  <si>
    <t>120</t>
  </si>
  <si>
    <t>767831021</t>
  </si>
  <si>
    <t>Montáž vnitřních kovových žebříků přímých, ukotvených do zdiva</t>
  </si>
  <si>
    <t>1186817770</t>
  </si>
  <si>
    <t>https://podminky.urs.cz/item/CS_URS_2025_01/767831021</t>
  </si>
  <si>
    <t>Z2</t>
  </si>
  <si>
    <t>2*(3,5+1,5)</t>
  </si>
  <si>
    <t>121</t>
  </si>
  <si>
    <t>R4983024</t>
  </si>
  <si>
    <t>žebřík výstupový jednoduchý přímý z pozinkované oceli</t>
  </si>
  <si>
    <t>-1802399600</t>
  </si>
  <si>
    <t>122</t>
  </si>
  <si>
    <t>767832102</t>
  </si>
  <si>
    <t>Montáž venkovních požárních žebříků do zdiva bez suchovodu</t>
  </si>
  <si>
    <t>-1595059848</t>
  </si>
  <si>
    <t>https://podminky.urs.cz/item/CS_URS_2025_01/767832102</t>
  </si>
  <si>
    <t>5,2</t>
  </si>
  <si>
    <t>123</t>
  </si>
  <si>
    <t>44983000</t>
  </si>
  <si>
    <t>žebřík venkovní bez suchovodu v provedení žárový Zn</t>
  </si>
  <si>
    <t>-1880170155</t>
  </si>
  <si>
    <t>124</t>
  </si>
  <si>
    <t>767995113</t>
  </si>
  <si>
    <t>Montáž ostatních atypických zámečnických konstrukcí hmotnosti přes 10 do 20 kg</t>
  </si>
  <si>
    <t>-1543838906</t>
  </si>
  <si>
    <t>https://podminky.urs.cz/item/CS_URS_2025_01/767995113</t>
  </si>
  <si>
    <t>L 45x45x5 mm</t>
  </si>
  <si>
    <t>(20,4/4)*(1,975*2+1,5*2)*2</t>
  </si>
  <si>
    <t>L 80x80x8 mm</t>
  </si>
  <si>
    <t>9,63*(2*(3,415+6,45))*2</t>
  </si>
  <si>
    <t>125</t>
  </si>
  <si>
    <t>13010434</t>
  </si>
  <si>
    <t>úhelník ocelový rovnostranný jakost S235JR (11 375) 80x80x8mm</t>
  </si>
  <si>
    <t>128</t>
  </si>
  <si>
    <t>-905975058</t>
  </si>
  <si>
    <t>(9,63*(2*(3,415+6,45))*2)/1000</t>
  </si>
  <si>
    <t>0,38*1,1 'Přepočtené koeficientem množství</t>
  </si>
  <si>
    <t>126</t>
  </si>
  <si>
    <t>13010418</t>
  </si>
  <si>
    <t>úhelník ocelový rovnostranný jakost S235JR (11 375) 45x45x5mm</t>
  </si>
  <si>
    <t>705315789</t>
  </si>
  <si>
    <t>(20,4/4)*(1,975*2+1,5*2)*2/1000</t>
  </si>
  <si>
    <t>0,071*1,1 'Přepočtené koeficientem množství</t>
  </si>
  <si>
    <t>127</t>
  </si>
  <si>
    <t>R76788128</t>
  </si>
  <si>
    <t>Montáž bodů záchytného systému na falcovanou krytinu</t>
  </si>
  <si>
    <t>-1754358812</t>
  </si>
  <si>
    <t>Poznámka k položce:_x000d_
včetně revize a předání do užívání</t>
  </si>
  <si>
    <t>70921424</t>
  </si>
  <si>
    <t>kotvicí bod pro šikmé střechy s falcovanou krytinou</t>
  </si>
  <si>
    <t>-500677315</t>
  </si>
  <si>
    <t>129</t>
  </si>
  <si>
    <t>998767103</t>
  </si>
  <si>
    <t>Přesun hmot pro zámečnické konstrukce stanovený z hmotnosti přesunovaného materiálu vodorovná dopravní vzdálenost do 50 m základní v objektech výšky přes 12 do 24 m</t>
  </si>
  <si>
    <t>-1451811758</t>
  </si>
  <si>
    <t>https://podminky.urs.cz/item/CS_URS_2025_01/998767103</t>
  </si>
  <si>
    <t>783</t>
  </si>
  <si>
    <t>Dokončovací práce - nátěry</t>
  </si>
  <si>
    <t>130</t>
  </si>
  <si>
    <t>783201403</t>
  </si>
  <si>
    <t>Příprava podkladu tesařských konstrukcí před provedením nátěru oprášení</t>
  </si>
  <si>
    <t>-2046883553</t>
  </si>
  <si>
    <t>https://podminky.urs.cz/item/CS_URS_2025_01/783201403</t>
  </si>
  <si>
    <t>Rozpad figury: NAS</t>
  </si>
  <si>
    <t>0,4*(A*16)*(0,1*2+0,14*2)</t>
  </si>
  <si>
    <t>0,8*(19*2*20,705)*(0,1*2+0,14*2)</t>
  </si>
  <si>
    <t>131</t>
  </si>
  <si>
    <t>783214121</t>
  </si>
  <si>
    <t>Sanační napouštěcí nátěr tesařských prvků proti dřevokazným houbám, hmyzu a plísním zabudovaných do konstrukce, aplikovaný stříkáním</t>
  </si>
  <si>
    <t>-1825582023</t>
  </si>
  <si>
    <t>https://podminky.urs.cz/item/CS_URS_2025_01/783214121</t>
  </si>
  <si>
    <t>132</t>
  </si>
  <si>
    <t>783301303</t>
  </si>
  <si>
    <t>Příprava podkladu zámečnických konstrukcí před provedením nátěru odrezivění odrezovačem bezoplachovým</t>
  </si>
  <si>
    <t>1256564068</t>
  </si>
  <si>
    <t>https://podminky.urs.cz/item/CS_URS_2025_01/783301303</t>
  </si>
  <si>
    <t>Rozpad figury: NV</t>
  </si>
  <si>
    <t>(2*(0,045*2))*(1,975*2+1,5*2)*2</t>
  </si>
  <si>
    <t>(0,08*2*2)*(2*(3,415+6,45))*2</t>
  </si>
  <si>
    <t>lokální nátěr vazníků - rozsah bude známý po odkrytí konstrukce</t>
  </si>
  <si>
    <t>133</t>
  </si>
  <si>
    <t>783301313</t>
  </si>
  <si>
    <t>Příprava podkladu zámečnických konstrukcí před provedením nátěru odmaštění odmašťovačem ředidlovým</t>
  </si>
  <si>
    <t>691780510</t>
  </si>
  <si>
    <t>https://podminky.urs.cz/item/CS_URS_2025_01/783301313</t>
  </si>
  <si>
    <t>134</t>
  </si>
  <si>
    <t>783301401</t>
  </si>
  <si>
    <t>Příprava podkladu zámečnických konstrukcí před provedením nátěru ometení</t>
  </si>
  <si>
    <t>-709697466</t>
  </si>
  <si>
    <t>https://podminky.urs.cz/item/CS_URS_2025_01/783301401</t>
  </si>
  <si>
    <t>135</t>
  </si>
  <si>
    <t>783306809</t>
  </si>
  <si>
    <t>Odstranění nátěrů ze zámečnických konstrukcí okartáčováním</t>
  </si>
  <si>
    <t>-1398930490</t>
  </si>
  <si>
    <t>https://podminky.urs.cz/item/CS_URS_2025_01/783306809</t>
  </si>
  <si>
    <t>136</t>
  </si>
  <si>
    <t>783343101</t>
  </si>
  <si>
    <t>Základní impregnační nátěr zámečnických konstrukcí aktivátorem rzi na zkorodovaný povrch jednonásobný polyuretanový</t>
  </si>
  <si>
    <t>-796380227</t>
  </si>
  <si>
    <t>https://podminky.urs.cz/item/CS_URS_2025_01/783343101</t>
  </si>
  <si>
    <t>137</t>
  </si>
  <si>
    <t>783344201</t>
  </si>
  <si>
    <t>Základní antikorozní nátěr zámečnických konstrukcí jednonásobný polyuretanový</t>
  </si>
  <si>
    <t>718845086</t>
  </si>
  <si>
    <t>https://podminky.urs.cz/item/CS_URS_2025_01/783344201</t>
  </si>
  <si>
    <t>138</t>
  </si>
  <si>
    <t>783347101</t>
  </si>
  <si>
    <t>Krycí nátěr (email) zámečnických konstrukcí jednonásobný polyuretanový</t>
  </si>
  <si>
    <t>-784914060</t>
  </si>
  <si>
    <t>https://podminky.urs.cz/item/CS_URS_2025_01/783347101</t>
  </si>
  <si>
    <t>139</t>
  </si>
  <si>
    <t>R78321991</t>
  </si>
  <si>
    <t>Voděodolný nátěr hran</t>
  </si>
  <si>
    <t>1684525906</t>
  </si>
  <si>
    <t>2*80,5*0,021</t>
  </si>
  <si>
    <t>2*12,2*0,021</t>
  </si>
  <si>
    <t>B*0,021*2</t>
  </si>
  <si>
    <t>C*0,021*2</t>
  </si>
  <si>
    <t>140</t>
  </si>
  <si>
    <t>R78397107</t>
  </si>
  <si>
    <t>Obnova povrchové úpravy žebříku</t>
  </si>
  <si>
    <t>1788713035</t>
  </si>
  <si>
    <t>Poznámka k položce:_x000d_
Položka zahrnuje odstranění stávající povrchové úpravy, odrezivění, odmaštění a následně obnovu povrchové úpravy dle specifikace projektu</t>
  </si>
  <si>
    <t>HZS</t>
  </si>
  <si>
    <t>Hodinové zúčtovací sazby</t>
  </si>
  <si>
    <t>141</t>
  </si>
  <si>
    <t>HZS2232</t>
  </si>
  <si>
    <t>Hodinové zúčtovací sazby profesí PSV provádění stavebních instalací elektrikář odborný</t>
  </si>
  <si>
    <t>hod</t>
  </si>
  <si>
    <t>512</t>
  </si>
  <si>
    <t>-171846634</t>
  </si>
  <si>
    <t>https://podminky.urs.cz/item/CS_URS_2025_01/HZS2232</t>
  </si>
  <si>
    <t>demontáž a zpětná montáž elektroinstalace na půde, demontáž a zpětná montáž antén a elektroinstalace na střeše, demontáž panelů atd.</t>
  </si>
  <si>
    <t>SO 02 - Hromosvod</t>
  </si>
  <si>
    <t>AP-volt, s.r.o.</t>
  </si>
  <si>
    <t xml:space="preserve">    741 - Elektroinstalace - silnoproud</t>
  </si>
  <si>
    <t>VRN - Vedlejší rozpočtové náklady</t>
  </si>
  <si>
    <t xml:space="preserve">    VRN1 - Průzkumné, zeměměřičské a projektové práce</t>
  </si>
  <si>
    <t>R0001</t>
  </si>
  <si>
    <t>Demontáž stávajícího hromosvodu</t>
  </si>
  <si>
    <t>kpl</t>
  </si>
  <si>
    <t>-1542417424</t>
  </si>
  <si>
    <t>741</t>
  </si>
  <si>
    <t>Elektroinstalace - silnoproud</t>
  </si>
  <si>
    <t>741810002</t>
  </si>
  <si>
    <t>Zkoušky a prohlídky elektrických rozvodů a zařízení celková prohlídka a vyhotovení revizní zprávy pro objem montážních prací přes 100 do 500 tis. Kč</t>
  </si>
  <si>
    <t>1676935118</t>
  </si>
  <si>
    <t>https://podminky.urs.cz/item/CS_URS_2025_01/741810002</t>
  </si>
  <si>
    <t>VRN1</t>
  </si>
  <si>
    <t>Průzkumné, zeměměřičské a projektové práce</t>
  </si>
  <si>
    <t>012164000</t>
  </si>
  <si>
    <t>Vytyčení a zaměření inženýrských sítí</t>
  </si>
  <si>
    <t>1024</t>
  </si>
  <si>
    <t>1158312965</t>
  </si>
  <si>
    <t>https://podminky.urs.cz/item/CS_URS_2025_01/012164000</t>
  </si>
  <si>
    <t>013254000</t>
  </si>
  <si>
    <t>Dokumentace skutečného provedení stavby</t>
  </si>
  <si>
    <t>-1198993625</t>
  </si>
  <si>
    <t>https://podminky.urs.cz/item/CS_URS_2025_01/013254000</t>
  </si>
  <si>
    <t>013284000</t>
  </si>
  <si>
    <t>Pasportizace objektu po provedení prací</t>
  </si>
  <si>
    <t>…</t>
  </si>
  <si>
    <t>-1231571152</t>
  </si>
  <si>
    <t>https://podminky.urs.cz/item/CS_URS_2025_01/013284000</t>
  </si>
  <si>
    <t>Soupis:</t>
  </si>
  <si>
    <t>SO 02.1 - Střecha budovy</t>
  </si>
  <si>
    <t>741420022</t>
  </si>
  <si>
    <t>Montáž hromosvodného vedení svorek se 3 a více šrouby</t>
  </si>
  <si>
    <t>1737956817</t>
  </si>
  <si>
    <t>https://podminky.urs.cz/item/CS_URS_2025_01/741420022</t>
  </si>
  <si>
    <t>35441860</t>
  </si>
  <si>
    <t>svorka FeZn k jímací tyči - 4 šrouby</t>
  </si>
  <si>
    <t>110536020</t>
  </si>
  <si>
    <t>35431016</t>
  </si>
  <si>
    <t>svorka uzemnění FeZn zkušební, 62mm</t>
  </si>
  <si>
    <t>1722299793</t>
  </si>
  <si>
    <t>741420083</t>
  </si>
  <si>
    <t>Montáž hromosvodného vedení doplňků štítků k označení svodů</t>
  </si>
  <si>
    <t>2007762089</t>
  </si>
  <si>
    <t>https://podminky.urs.cz/item/CS_URS_2025_01/741420083</t>
  </si>
  <si>
    <t>35442110</t>
  </si>
  <si>
    <t>štítek plastový - čísla svodů</t>
  </si>
  <si>
    <t>-2076043543</t>
  </si>
  <si>
    <t>741430003</t>
  </si>
  <si>
    <t>Montáž jímacích tyčí délky do 3 m, na konstrukci ocelovou</t>
  </si>
  <si>
    <t>-1603790895</t>
  </si>
  <si>
    <t>https://podminky.urs.cz/item/CS_URS_2025_01/741430003</t>
  </si>
  <si>
    <t>RMAT0002</t>
  </si>
  <si>
    <t>Konstrukce pro uchycení jímače do nosné konstrukce střechy</t>
  </si>
  <si>
    <t>568141995</t>
  </si>
  <si>
    <t>RMAT0003</t>
  </si>
  <si>
    <t>Průchodka jímací tyče plechovou střešní krytinou</t>
  </si>
  <si>
    <t>-760737745</t>
  </si>
  <si>
    <t>35442159</t>
  </si>
  <si>
    <t>tyč jímací s rovným koncem 18/10 3000 (2000/1000)mm AlMgSi</t>
  </si>
  <si>
    <t>-2067062492</t>
  </si>
  <si>
    <t>741430012</t>
  </si>
  <si>
    <t>Montáž jímacích tyčí délky přes 3 m, na stojan</t>
  </si>
  <si>
    <t>184410991</t>
  </si>
  <si>
    <t>https://podminky.urs.cz/item/CS_URS_2025_01/741430012</t>
  </si>
  <si>
    <t>RMAT0001</t>
  </si>
  <si>
    <t>Držák jímací tyče do stěny</t>
  </si>
  <si>
    <t>-1588453733</t>
  </si>
  <si>
    <t>35442168</t>
  </si>
  <si>
    <t>tyč jímací s rovným koncem 40/18 5000 (3000/2000)mm AlMgSi - trubka</t>
  </si>
  <si>
    <t>-1055726418</t>
  </si>
  <si>
    <t>35442167</t>
  </si>
  <si>
    <t>tyč jímací s rovným koncem 40/18 4000 (2000/2000)mm AlMgSi - trubka</t>
  </si>
  <si>
    <t>-712668069</t>
  </si>
  <si>
    <t>35442148</t>
  </si>
  <si>
    <t>tyč jímací s rovným koncem 5000mm AlMgSi</t>
  </si>
  <si>
    <t>-755688594</t>
  </si>
  <si>
    <t>-1017593562</t>
  </si>
  <si>
    <t>741420001</t>
  </si>
  <si>
    <t>Montáž hromosvodného vedení svodových drátů nebo lan s podpěrami, Ø do 10 mm</t>
  </si>
  <si>
    <t>292304001</t>
  </si>
  <si>
    <t>https://podminky.urs.cz/item/CS_URS_2025_01/741420001</t>
  </si>
  <si>
    <t>35441415</t>
  </si>
  <si>
    <t>podpěra vedení FeZn do zdiva 150mm</t>
  </si>
  <si>
    <t>-1646937872</t>
  </si>
  <si>
    <t>RMAT0004</t>
  </si>
  <si>
    <t>podpěra vedení na okap</t>
  </si>
  <si>
    <t>716923548</t>
  </si>
  <si>
    <t>35431003</t>
  </si>
  <si>
    <t>svorka uzemnění AlMgSi univerzální s 1 příložkou</t>
  </si>
  <si>
    <t>902767789</t>
  </si>
  <si>
    <t>35441077</t>
  </si>
  <si>
    <t>drát D 8mm AlMgSi</t>
  </si>
  <si>
    <t>-26999196</t>
  </si>
  <si>
    <t>35441560</t>
  </si>
  <si>
    <t>podpěra vedení FeZn na plechovou krytinu 110mm</t>
  </si>
  <si>
    <t>1115543202</t>
  </si>
  <si>
    <t>741420011</t>
  </si>
  <si>
    <t>Montáž hromosvodného vedení svodových drátů nebo lan bez podpěr, Ø do 10 mm</t>
  </si>
  <si>
    <t>1553815746</t>
  </si>
  <si>
    <t>https://podminky.urs.cz/item/CS_URS_2025_01/741420011</t>
  </si>
  <si>
    <t>-1930727726</t>
  </si>
  <si>
    <t>741420021</t>
  </si>
  <si>
    <t>Montáž hromosvodného vedení svorek se 2 šrouby</t>
  </si>
  <si>
    <t>-423887377</t>
  </si>
  <si>
    <t>https://podminky.urs.cz/item/CS_URS_2025_01/741420021</t>
  </si>
  <si>
    <t>35441885</t>
  </si>
  <si>
    <t>svorka spojovací pro lano D 8-10mm</t>
  </si>
  <si>
    <t>-1318099437</t>
  </si>
  <si>
    <t>741420023</t>
  </si>
  <si>
    <t>Montáž hromosvodného vedení svorek na okapové žlaby</t>
  </si>
  <si>
    <t>694947245</t>
  </si>
  <si>
    <t>https://podminky.urs.cz/item/CS_URS_2025_01/741420023</t>
  </si>
  <si>
    <t>35431038</t>
  </si>
  <si>
    <t>svorka uzemnění FeZn na okapové žlaby, 60mm</t>
  </si>
  <si>
    <t>-827374293</t>
  </si>
  <si>
    <t>741420024</t>
  </si>
  <si>
    <t>Montáž hromosvodného vedení svorek na konstrukce</t>
  </si>
  <si>
    <t>-1403618225</t>
  </si>
  <si>
    <t>https://podminky.urs.cz/item/CS_URS_2025_01/741420024</t>
  </si>
  <si>
    <t>35441895</t>
  </si>
  <si>
    <t>svorka připojovací k připojení kovových částí</t>
  </si>
  <si>
    <t>1224397141</t>
  </si>
  <si>
    <t>SO 02.2 - Uzemnění a zemní práce</t>
  </si>
  <si>
    <t>M - Práce a dodávky M</t>
  </si>
  <si>
    <t xml:space="preserve">    46-M - Zemní práce při extr.mont.pracích</t>
  </si>
  <si>
    <t>741410003</t>
  </si>
  <si>
    <t>Montáž uzemňovacího vedení s upevněním, propojením a připojením pomocí svorek na povrchu drátu nebo lana Ø do 10 mm</t>
  </si>
  <si>
    <t>-719161099</t>
  </si>
  <si>
    <t>https://podminky.urs.cz/item/CS_URS_2025_01/741410003</t>
  </si>
  <si>
    <t>35441073</t>
  </si>
  <si>
    <t>drát D 10mm FeZn</t>
  </si>
  <si>
    <t>-1350376773</t>
  </si>
  <si>
    <t>-394575786</t>
  </si>
  <si>
    <t>35441986</t>
  </si>
  <si>
    <t>svorka odbočovací a spojovací pro pásek 30x4mm, FeZn</t>
  </si>
  <si>
    <t>1637060421</t>
  </si>
  <si>
    <t>1217186169</t>
  </si>
  <si>
    <t>35431021</t>
  </si>
  <si>
    <t>svorka uzemnění FeZn připojovací na kovové části pro 2 vodiče D 7-10mm</t>
  </si>
  <si>
    <t>-392782818</t>
  </si>
  <si>
    <t>62136463</t>
  </si>
  <si>
    <t>741420051</t>
  </si>
  <si>
    <t>Montáž hromosvodného vedení ochranných prvků úhelníků nebo trubek s držáky do zdiva</t>
  </si>
  <si>
    <t>-551610753</t>
  </si>
  <si>
    <t>https://podminky.urs.cz/item/CS_URS_2025_01/741420051</t>
  </si>
  <si>
    <t>35441830</t>
  </si>
  <si>
    <t>úhelník ochranný na ochranu svodu - 1700mm, FeZn</t>
  </si>
  <si>
    <t>1498290297</t>
  </si>
  <si>
    <t>35441836</t>
  </si>
  <si>
    <t>držák ochranného úhelníku do zdiva, FeZn</t>
  </si>
  <si>
    <t>-287998385</t>
  </si>
  <si>
    <t>741410021</t>
  </si>
  <si>
    <t>Montáž uzemňovacího vedení s upevněním, propojením a připojením pomocí svorek v zemi s izolací spojů pásku průřezu do 120 mm2 v městské zástavbě</t>
  </si>
  <si>
    <t>-150246867</t>
  </si>
  <si>
    <t>https://podminky.urs.cz/item/CS_URS_2025_01/741410021</t>
  </si>
  <si>
    <t>35442062</t>
  </si>
  <si>
    <t>pás zemnící 30x4mm FeZn</t>
  </si>
  <si>
    <t>-2090454477</t>
  </si>
  <si>
    <t>gumoasfalt</t>
  </si>
  <si>
    <t>1641286869</t>
  </si>
  <si>
    <t>741410041</t>
  </si>
  <si>
    <t>Montáž uzemňovacího vedení s upevněním, propojením a připojením pomocí svorek v zemi s izolací spojů drátu nebo lana Ø do 10 mm v městské zástavbě</t>
  </si>
  <si>
    <t>-1889466354</t>
  </si>
  <si>
    <t>https://podminky.urs.cz/item/CS_URS_2025_01/741410041</t>
  </si>
  <si>
    <t>-1174835641</t>
  </si>
  <si>
    <t>-1661896065</t>
  </si>
  <si>
    <t>741440031</t>
  </si>
  <si>
    <t>Montáž zemnicích desek a tyčí s připojením na svodové nebo uzemňovací vedení bez příslušenství tyčí, délky do 2 m</t>
  </si>
  <si>
    <t>-590626598</t>
  </si>
  <si>
    <t>https://podminky.urs.cz/item/CS_URS_2025_01/741440031</t>
  </si>
  <si>
    <t>35442128</t>
  </si>
  <si>
    <t>tyč zemnící 2 m FeZn se svorkou</t>
  </si>
  <si>
    <t>-1394475134</t>
  </si>
  <si>
    <t>741440032</t>
  </si>
  <si>
    <t>Montáž zemnicích desek a tyčí s připojením na svodové nebo uzemňovací vedení bez příslušenství tyčí, délky přes 2 do 4,5 m</t>
  </si>
  <si>
    <t>-489195714</t>
  </si>
  <si>
    <t>https://podminky.urs.cz/item/CS_URS_2025_01/741440032</t>
  </si>
  <si>
    <t>RMAT0005</t>
  </si>
  <si>
    <t>ZEMNICI TYC 2,5M 5 FEZN</t>
  </si>
  <si>
    <t>-525119720</t>
  </si>
  <si>
    <t>Práce a dodávky M</t>
  </si>
  <si>
    <t>46-M</t>
  </si>
  <si>
    <t>Zemní práce při extr.mont.pracích</t>
  </si>
  <si>
    <t>460161152</t>
  </si>
  <si>
    <t>Hloubení kabelových rýh ručně včetně urovnání dna s přemístěním výkopku do vzdálenosti 3 m od okraje jámy nebo s naložením na dopravní prostředek šířky 35 cm hloubky 60 cm v hornině třídy těžitelnosti I skupiny 3</t>
  </si>
  <si>
    <t>-470391516</t>
  </si>
  <si>
    <t>https://podminky.urs.cz/item/CS_URS_2025_01/460161152</t>
  </si>
  <si>
    <t>460431162</t>
  </si>
  <si>
    <t>Zásyp kabelových rýh ručně s přemístění sypaniny ze vzdálenosti do 10 m, s uložením výkopku ve vrstvách včetně zhutnění a úpravy povrchu šířky 35 cm hloubky 60 cm z horniny třídy těžitelnosti I skupiny 3</t>
  </si>
  <si>
    <t>700917087</t>
  </si>
  <si>
    <t>https://podminky.urs.cz/item/CS_URS_2025_01/460431162</t>
  </si>
  <si>
    <t>460161312</t>
  </si>
  <si>
    <t>Hloubení kabelových rýh ručně včetně urovnání dna s přemístěním výkopku do vzdálenosti 3 m od okraje jámy nebo s naložením na dopravní prostředek šířky 50 cm hloubky 120 cm v hornině třídy těžitelnosti I skupiny 3</t>
  </si>
  <si>
    <t>-480971100</t>
  </si>
  <si>
    <t>https://podminky.urs.cz/item/CS_URS_2025_01/460161312</t>
  </si>
  <si>
    <t>460431332</t>
  </si>
  <si>
    <t>Zásyp kabelových rýh ručně s přemístění sypaniny ze vzdálenosti do 10 m, s uložením výkopku ve vrstvách včetně zhutnění a úpravy povrchu šířky 50 cm hloubky 120 cm z horniny třídy těžitelnosti I skupiny 3</t>
  </si>
  <si>
    <t>-1179365799</t>
  </si>
  <si>
    <t>https://podminky.urs.cz/item/CS_URS_2025_01/460431332</t>
  </si>
  <si>
    <t>468021212</t>
  </si>
  <si>
    <t>Vytrhání dlažby včetně ručního rozebrání, vytřídění, odhozu na hromady nebo naložení na dopravní prostředek a očistění kostek nebo dlaždic z pískového podkladu z dlaždic betonových nebo keramických, spáry nezalité</t>
  </si>
  <si>
    <t>-1009183377</t>
  </si>
  <si>
    <t>https://podminky.urs.cz/item/CS_URS_2025_01/468021212</t>
  </si>
  <si>
    <t>460911121</t>
  </si>
  <si>
    <t>Očištění vybouraných prvků z vozovek a chodníků kostek nebo dlaždic od spojovacího materiálu s původní výplní spár kamenivem, s odklizením a uložením na vzdálenost 3 m dlaždic betonových čtyřhranných</t>
  </si>
  <si>
    <t>-2101597140</t>
  </si>
  <si>
    <t>https://podminky.urs.cz/item/CS_URS_2025_01/460911121</t>
  </si>
  <si>
    <t>460881611</t>
  </si>
  <si>
    <t>Kryt vozovek a chodníků kladení dlažby (materiál ve specifikaci) včetně spárování, do lože z kameniva těženého z dlaždic betonových čtyřhranných</t>
  </si>
  <si>
    <t>1857180076</t>
  </si>
  <si>
    <t>https://podminky.urs.cz/item/CS_URS_2025_01/460881611</t>
  </si>
  <si>
    <t>468041111</t>
  </si>
  <si>
    <t>Řezání spár v podkladu nebo krytu betonovém, hloubky do 10 cm</t>
  </si>
  <si>
    <t>-1718972100</t>
  </si>
  <si>
    <t>https://podminky.urs.cz/item/CS_URS_2025_01/468041111</t>
  </si>
  <si>
    <t>460941322</t>
  </si>
  <si>
    <t>Vyplnění rýh vyplnění a omítnutí rýh v betonových podlahách a mazaninách hloubky přes 5 do 7 cm a šířky přes 7 do 10 cm</t>
  </si>
  <si>
    <t>-934076251</t>
  </si>
  <si>
    <t>https://podminky.urs.cz/item/CS_URS_2025_01/460941322</t>
  </si>
  <si>
    <t>460242211</t>
  </si>
  <si>
    <t>Provizorní zajištění inženýrských sítí ve výkopech kabelů při křížení</t>
  </si>
  <si>
    <t>163667492</t>
  </si>
  <si>
    <t>https://podminky.urs.cz/item/CS_URS_2025_01/460242211</t>
  </si>
  <si>
    <t>460242221</t>
  </si>
  <si>
    <t>Provizorní zajištění inženýrských sítí ve výkopech kabelů při souběhu</t>
  </si>
  <si>
    <t>-723998364</t>
  </si>
  <si>
    <t>https://podminky.urs.cz/item/CS_URS_2025_01/460242221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</si>
  <si>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</si>
  <si>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</si>
  <si>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</si>
  <si>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</si>
  <si>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</si>
  <si>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</si>
  <si>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</si>
  <si>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VRN9 - Ostatní náklady</t>
  </si>
  <si>
    <t>Průzkumné, geodetické a projektové práce</t>
  </si>
  <si>
    <t>011224000</t>
  </si>
  <si>
    <t>Mykologický průzkum</t>
  </si>
  <si>
    <t>513327210</t>
  </si>
  <si>
    <t>https://podminky.urs.cz/item/CS_URS_2025_01/011224000</t>
  </si>
  <si>
    <t>011503000</t>
  </si>
  <si>
    <t>Stavební průzkum</t>
  </si>
  <si>
    <t>382353887</t>
  </si>
  <si>
    <t>https://podminky.urs.cz/item/CS_URS_2025_01/011503000</t>
  </si>
  <si>
    <t>zjištění stavu střešních konstrukcí po odkrytí</t>
  </si>
  <si>
    <t>011514000</t>
  </si>
  <si>
    <t>Stavebně-technický průzkum</t>
  </si>
  <si>
    <t>1874670024</t>
  </si>
  <si>
    <t>https://podminky.urs.cz/item/CS_URS_2025_01/011514000</t>
  </si>
  <si>
    <t>prohlídka autorizovaným statikem</t>
  </si>
  <si>
    <t>2116057944</t>
  </si>
  <si>
    <t>VRN2</t>
  </si>
  <si>
    <t>Příprava staveniště</t>
  </si>
  <si>
    <t>023002000</t>
  </si>
  <si>
    <t>Odstranění materiálů a konstrukcí</t>
  </si>
  <si>
    <t>-1107256618</t>
  </si>
  <si>
    <t>https://podminky.urs.cz/item/CS_URS_2025_01/023002000</t>
  </si>
  <si>
    <t>ořezání větví</t>
  </si>
  <si>
    <t>VRN3</t>
  </si>
  <si>
    <t>Zařízení staveniště</t>
  </si>
  <si>
    <t>031002000</t>
  </si>
  <si>
    <t>Související (přípravné) práce pro zařízení staveniště</t>
  </si>
  <si>
    <t>-745806752</t>
  </si>
  <si>
    <t>https://podminky.urs.cz/item/CS_URS_2025_01/031002000</t>
  </si>
  <si>
    <t>Související práce pro zařízení staveniště</t>
  </si>
  <si>
    <t>032002000</t>
  </si>
  <si>
    <t>Vybavení staveniště</t>
  </si>
  <si>
    <t>-198680594</t>
  </si>
  <si>
    <t>https://podminky.urs.cz/item/CS_URS_2025_01/032002000</t>
  </si>
  <si>
    <t>033002000</t>
  </si>
  <si>
    <t>Připojení a spotřeba energií pro zařízení staveniště</t>
  </si>
  <si>
    <t>291524467</t>
  </si>
  <si>
    <t>https://podminky.urs.cz/item/CS_URS_2025_01/033002000</t>
  </si>
  <si>
    <t>Připojení staveniště na inženýrské sítě</t>
  </si>
  <si>
    <t>034002000</t>
  </si>
  <si>
    <t>Zabezpečení staveniště</t>
  </si>
  <si>
    <t>1137447015</t>
  </si>
  <si>
    <t>https://podminky.urs.cz/item/CS_URS_2025_01/034002000</t>
  </si>
  <si>
    <t>039002000</t>
  </si>
  <si>
    <t>Zrušení zařízení staveniště</t>
  </si>
  <si>
    <t>1083942079</t>
  </si>
  <si>
    <t>https://podminky.urs.cz/item/CS_URS_2025_01/039002000</t>
  </si>
  <si>
    <t>VRN4</t>
  </si>
  <si>
    <t>Inženýrská činnost</t>
  </si>
  <si>
    <t>043224000</t>
  </si>
  <si>
    <t>Monitoring celkem</t>
  </si>
  <si>
    <t>-1565469849</t>
  </si>
  <si>
    <t>https://podminky.urs.cz/item/CS_URS_2025_01/043224000</t>
  </si>
  <si>
    <t>kontrola funkčnosti stávajícího zemního potrubí</t>
  </si>
  <si>
    <t>044002000</t>
  </si>
  <si>
    <t>Revize revize dočasných objektů nebo zařízení staveniště</t>
  </si>
  <si>
    <t>1998780883</t>
  </si>
  <si>
    <t>https://podminky.urs.cz/item/CS_URS_2025_01/044002000</t>
  </si>
  <si>
    <t>Revize elektro</t>
  </si>
  <si>
    <t>045203000</t>
  </si>
  <si>
    <t>Kompletační činnost</t>
  </si>
  <si>
    <t>1887554336</t>
  </si>
  <si>
    <t>https://podminky.urs.cz/item/CS_URS_2025_01/045203000</t>
  </si>
  <si>
    <t>045303000</t>
  </si>
  <si>
    <t>Koordinační činnost</t>
  </si>
  <si>
    <t>229461476</t>
  </si>
  <si>
    <t>https://podminky.urs.cz/item/CS_URS_2025_01/045303000</t>
  </si>
  <si>
    <t>VRN5</t>
  </si>
  <si>
    <t>Finanční náklady</t>
  </si>
  <si>
    <t>051002000</t>
  </si>
  <si>
    <t>Pojistné</t>
  </si>
  <si>
    <t>-1179476088</t>
  </si>
  <si>
    <t>https://podminky.urs.cz/item/CS_URS_2025_01/051002000</t>
  </si>
  <si>
    <t>Pojištění dodavatele, pojištění díla a náklady spojené s vyřízením bankovní záruky</t>
  </si>
  <si>
    <t>VRN6</t>
  </si>
  <si>
    <t>Územní vlivy</t>
  </si>
  <si>
    <t>061002000</t>
  </si>
  <si>
    <t>Vliv klimatických podmínek</t>
  </si>
  <si>
    <t>1307854498</t>
  </si>
  <si>
    <t>https://podminky.urs.cz/item/CS_URS_2025_01/061002000</t>
  </si>
  <si>
    <t>Vliv klimatických podmínek - ochrana před vniknutím srážkové vody do objektu</t>
  </si>
  <si>
    <t>VRN7</t>
  </si>
  <si>
    <t>Provozní vlivy</t>
  </si>
  <si>
    <t>071103000</t>
  </si>
  <si>
    <t>Provoz investora</t>
  </si>
  <si>
    <t>-44834367</t>
  </si>
  <si>
    <t>https://podminky.urs.cz/item/CS_URS_2025_01/071103000</t>
  </si>
  <si>
    <t>zajištění bezpečného průchodu do objektu po dobu rekonstrukce - stříšky z lešení atd.</t>
  </si>
  <si>
    <t>079002000</t>
  </si>
  <si>
    <t>Ostatní provozní vlivy</t>
  </si>
  <si>
    <t>-504731663</t>
  </si>
  <si>
    <t>https://podminky.urs.cz/item/CS_URS_2025_01/079002000</t>
  </si>
  <si>
    <t>BOZP</t>
  </si>
  <si>
    <t>VRN9</t>
  </si>
  <si>
    <t>Ostatní náklady</t>
  </si>
  <si>
    <t>091002000</t>
  </si>
  <si>
    <t>Ostatní náklady související s objektem</t>
  </si>
  <si>
    <t>87452093</t>
  </si>
  <si>
    <t>https://podminky.urs.cz/item/CS_URS_2025_01/091002000</t>
  </si>
  <si>
    <t>náklady na vyklizení prostor (vystěhování, úklid vaty atd.)</t>
  </si>
  <si>
    <t>SEZNAM FIGUR</t>
  </si>
  <si>
    <t>Výměra</t>
  </si>
  <si>
    <t>Použití figury:</t>
  </si>
  <si>
    <t>Demontáž hřebene s větrací mřížkou nebo hřebenovým plechem do suti</t>
  </si>
  <si>
    <t>Montáž pojistné hydroizolační nebo parotěsné fólie hřebene větrané střechy</t>
  </si>
  <si>
    <t>Provedení povlakové krytiny vytažením na konstrukce za studena suspenzí asfaltovou</t>
  </si>
  <si>
    <t>Provedení povlakové krytiny vytažením na konstrukce pásy na sucho AIP, NAIP nebo tkaninou</t>
  </si>
  <si>
    <t>Konstrukční a vyrovnávací vrstva pod klempířské prvky (atiky) z vodovzdorné překližky tl 21 mm</t>
  </si>
  <si>
    <t>Spojovací prostředky krovů, bednění, laťování, nadstřešních konstrukcí</t>
  </si>
  <si>
    <t>Demontáž lemování zdí do suti</t>
  </si>
  <si>
    <t>Demontáž oplechování horních ploch zdí a nadezdívek do suti</t>
  </si>
  <si>
    <t>Penetrační akrylátový nátěr vnějších pastovitých tenkovrstvých omítek stěn</t>
  </si>
  <si>
    <t>Montáž kontaktního zateplení vnějších stěn lepením a mechanickým kotvením polystyrénových desek do dřeva tl přes 120 do 160 mm</t>
  </si>
  <si>
    <t>Tenkovrstvá silikonsilikátová zatíraná omítka zrnitost 1,5 mm vnějších stěn</t>
  </si>
  <si>
    <t>Příplatek k úpravám povrchů za provádění styku dvou barev nebo struktur na fasádě</t>
  </si>
  <si>
    <t>Příplatek k omítce vnějších povrchů za provádění omítané plochy do 10 m2</t>
  </si>
  <si>
    <t>Obložení stěn z cementotřískových desek tl 22 mm na sraz šroubovaných</t>
  </si>
  <si>
    <t>Spojovací prostředky pro montáž olištování, obložení stropů, střešních podhledů a stěn</t>
  </si>
  <si>
    <t>Demontáž okapového plechu do suti v krytině skládané</t>
  </si>
  <si>
    <t>Demontáž podokapního žlabu do suti</t>
  </si>
  <si>
    <t>Oplechování rovné okapové hrany z Pz s povrchovou úpravou rš 200 mm</t>
  </si>
  <si>
    <t>Montáž pojistné hydroizolační nebo parotěsné fólie okapu</t>
  </si>
  <si>
    <t>Lemování trub prostupovou manžetou z Pz s povrch úpravou střech s krytinou skládanou D do 75 mm</t>
  </si>
  <si>
    <t>Montáž kontralatí přes tepelnou izolaci tl přes 140 mm do 200 mm</t>
  </si>
  <si>
    <t>Lepení těsnících pásků pod kontralatě</t>
  </si>
  <si>
    <t>Montáž lešení řadového trubkového lehkého s podlahami zatížení do 200 kg/m2 š od 0,6 do 0,9 m v přes 10 do 25 m</t>
  </si>
  <si>
    <t>Příplatek k lešení řadovému trubkovému lehkému s podlahami do 200 kg/m2 š od 0,6 do 0,9 m v přes 10 do 25 m za každý den použití</t>
  </si>
  <si>
    <t>Demontáž lešení řadového trubkového lehkého s podlahami zatížení do 200 kg/m2 š od 0,6 do 0,9 m v přes 10 do 25 m</t>
  </si>
  <si>
    <t>Montáž ochranné sítě z textilie z umělých vláken</t>
  </si>
  <si>
    <t>Příplatek k ochranné síti za každý den použití</t>
  </si>
  <si>
    <t>Demontáž ochranné sítě z textilie z umělých vláken</t>
  </si>
  <si>
    <t>Dovoz a odvoz lešení řadového do 10 km včetně naložení a složení</t>
  </si>
  <si>
    <t>Příplatek k ceně dovozu a odvozu lešení řadového ZKD 10 km přes 10 km</t>
  </si>
  <si>
    <t>Montáž provizorního zábradlí z řeziva výšky 1,1 m</t>
  </si>
  <si>
    <t>Položení podlahy z hrubých prken na sraz</t>
  </si>
  <si>
    <t>Spojovací prostředky pro položení dřevěných podlah a zakrytí kanálů</t>
  </si>
  <si>
    <t>Odborná prohlídka lešení řadového trubkového lehkého s podlahami zatížení do 200 kg/m2 š od 0,6 do 1,5 m v do 25 m pl přes 500 do 2000 m2 zakrytého sítí</t>
  </si>
  <si>
    <t>Oprášení tesařských konstrukcí před provedením nátěru</t>
  </si>
  <si>
    <t>Sanační biocidní ošetření stříkáním tesařských konstrukcí zabudovaných do konstrukce</t>
  </si>
  <si>
    <t>Bezoplachové odrezivění zámečnických konstrukcí</t>
  </si>
  <si>
    <t>Odmaštění zámečnických konstrukcí ředidlovým odmašťovačem</t>
  </si>
  <si>
    <t>Ometení zámečnických konstrukcí</t>
  </si>
  <si>
    <t>Odstranění nátěru ze zámečnických konstrukcí okartáčováním</t>
  </si>
  <si>
    <t>Základní jednonásobný impregnační polyuretanový nátěr zámečnických konstrukcí</t>
  </si>
  <si>
    <t>Základní antikorozní jednonásobný polyuretanový nátěr zámečnických konstrukcí</t>
  </si>
  <si>
    <t>Krycí jednonásobný polyuretanový nátěr zámečnických konstrukcí</t>
  </si>
  <si>
    <t>Odstranění povlakové krytiny střech přes 10° do 30° z pásů uložených na sucho AIP nebo NAIP</t>
  </si>
  <si>
    <t>Demontáž bednění střech z prken</t>
  </si>
  <si>
    <t>Demontáž krytiny ze svitků nebo tabulí do suti</t>
  </si>
  <si>
    <t>Provedení povlakové krytiny střech přes 10° do 30° podkladní vrstvy pásy na sucho samolepící</t>
  </si>
  <si>
    <t>Montáž izolace tepelné střech šikmých kladené volně nad krokve rohoží, pásů, desek sklonu do 30°</t>
  </si>
  <si>
    <t>Montáž izolace tepelné střech šikmých přišroubované nad krokve z desek sklonu do 30° tl přes 140 do 160 mm</t>
  </si>
  <si>
    <t>Impregnace řeziva proti dřevokaznému hmyzu a houbám máčením třída ohrožení 1 a 2</t>
  </si>
  <si>
    <t>Bednění střech rovných sklon do 60° z desek OSB tl 22 mm na pero a drážku šroubovaných na krokve</t>
  </si>
  <si>
    <t>Montáž bednění střech rovných a šikmých sklonu do 60° z hrubých prken na sraz tl do 32 mm</t>
  </si>
  <si>
    <t>Montáž strukturované oddělovací rohože jakékoliv rš</t>
  </si>
  <si>
    <t>Krytina střechy rovné drážkováním ze svitků z Pz plechu s povrchovou úpravou do rš 670 mm sklonu do 30°</t>
  </si>
  <si>
    <t>Příplatek k cenám krytiny z Pz plechu s povrchovou úpravou za těsnění drážek sklonu do 10°</t>
  </si>
  <si>
    <t>Montáž pojistné hydroizolační nebo parotěsné fólie kladené ve sklonu do 20° lepením na bednění nebo izolaci</t>
  </si>
  <si>
    <t>Demontáž krytiny ze šablon do suti</t>
  </si>
  <si>
    <t>Vyřezání části střešní vazby průřezové pl řeziva přes 120 do 224 cm2 dl přes 8 m</t>
  </si>
  <si>
    <t>Doplnění části střešní vazby hranoly průřezové pl přes 120 do 224 cm2 včetně materiálu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</si>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</sst>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4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1" fillId="0" borderId="0" xfId="0" applyFont="1" applyAlignment="1" applyProtection="1">
      <alignment vertical="center" wrapText="1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2" borderId="20" xfId="0" applyFont="1" applyFill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22151001" TargetMode="External" /><Relationship Id="rId2" Type="http://schemas.openxmlformats.org/officeDocument/2006/relationships/hyperlink" Target="https://podminky.urs.cz/item/CS_URS_2025_01/622211033" TargetMode="External" /><Relationship Id="rId3" Type="http://schemas.openxmlformats.org/officeDocument/2006/relationships/hyperlink" Target="https://podminky.urs.cz/item/CS_URS_2025_01/622385104" TargetMode="External" /><Relationship Id="rId4" Type="http://schemas.openxmlformats.org/officeDocument/2006/relationships/hyperlink" Target="https://podminky.urs.cz/item/CS_URS_2025_01/622541012" TargetMode="External" /><Relationship Id="rId5" Type="http://schemas.openxmlformats.org/officeDocument/2006/relationships/hyperlink" Target="https://podminky.urs.cz/item/CS_URS_2025_01/629999011" TargetMode="External" /><Relationship Id="rId6" Type="http://schemas.openxmlformats.org/officeDocument/2006/relationships/hyperlink" Target="https://podminky.urs.cz/item/CS_URS_2025_01/629999030" TargetMode="External" /><Relationship Id="rId7" Type="http://schemas.openxmlformats.org/officeDocument/2006/relationships/hyperlink" Target="https://podminky.urs.cz/item/CS_URS_2025_01/941111112" TargetMode="External" /><Relationship Id="rId8" Type="http://schemas.openxmlformats.org/officeDocument/2006/relationships/hyperlink" Target="https://podminky.urs.cz/item/CS_URS_2025_01/941111212" TargetMode="External" /><Relationship Id="rId9" Type="http://schemas.openxmlformats.org/officeDocument/2006/relationships/hyperlink" Target="https://podminky.urs.cz/item/CS_URS_2025_01/941111322" TargetMode="External" /><Relationship Id="rId10" Type="http://schemas.openxmlformats.org/officeDocument/2006/relationships/hyperlink" Target="https://podminky.urs.cz/item/CS_URS_2025_01/941111812" TargetMode="External" /><Relationship Id="rId11" Type="http://schemas.openxmlformats.org/officeDocument/2006/relationships/hyperlink" Target="https://podminky.urs.cz/item/CS_URS_2025_01/944511111" TargetMode="External" /><Relationship Id="rId12" Type="http://schemas.openxmlformats.org/officeDocument/2006/relationships/hyperlink" Target="https://podminky.urs.cz/item/CS_URS_2025_01/944511211" TargetMode="External" /><Relationship Id="rId13" Type="http://schemas.openxmlformats.org/officeDocument/2006/relationships/hyperlink" Target="https://podminky.urs.cz/item/CS_URS_2025_01/944511811" TargetMode="External" /><Relationship Id="rId14" Type="http://schemas.openxmlformats.org/officeDocument/2006/relationships/hyperlink" Target="https://podminky.urs.cz/item/CS_URS_2025_01/945412112" TargetMode="External" /><Relationship Id="rId15" Type="http://schemas.openxmlformats.org/officeDocument/2006/relationships/hyperlink" Target="https://podminky.urs.cz/item/CS_URS_2025_01/962032641" TargetMode="External" /><Relationship Id="rId16" Type="http://schemas.openxmlformats.org/officeDocument/2006/relationships/hyperlink" Target="https://podminky.urs.cz/item/CS_URS_2025_01/993111111" TargetMode="External" /><Relationship Id="rId17" Type="http://schemas.openxmlformats.org/officeDocument/2006/relationships/hyperlink" Target="https://podminky.urs.cz/item/CS_URS_2025_01/993111119" TargetMode="External" /><Relationship Id="rId18" Type="http://schemas.openxmlformats.org/officeDocument/2006/relationships/hyperlink" Target="https://podminky.urs.cz/item/CS_URS_2025_01/997013114" TargetMode="External" /><Relationship Id="rId19" Type="http://schemas.openxmlformats.org/officeDocument/2006/relationships/hyperlink" Target="https://podminky.urs.cz/item/CS_URS_2025_01/997013501" TargetMode="External" /><Relationship Id="rId20" Type="http://schemas.openxmlformats.org/officeDocument/2006/relationships/hyperlink" Target="https://podminky.urs.cz/item/CS_URS_2025_01/997013509" TargetMode="External" /><Relationship Id="rId21" Type="http://schemas.openxmlformats.org/officeDocument/2006/relationships/hyperlink" Target="https://podminky.urs.cz/item/CS_URS_2025_01/997013631" TargetMode="External" /><Relationship Id="rId22" Type="http://schemas.openxmlformats.org/officeDocument/2006/relationships/hyperlink" Target="https://podminky.urs.cz/item/CS_URS_2025_01/997013811" TargetMode="External" /><Relationship Id="rId23" Type="http://schemas.openxmlformats.org/officeDocument/2006/relationships/hyperlink" Target="https://podminky.urs.cz/item/CS_URS_2025_01/997013814" TargetMode="External" /><Relationship Id="rId24" Type="http://schemas.openxmlformats.org/officeDocument/2006/relationships/hyperlink" Target="https://podminky.urs.cz/item/CS_URS_2025_01/998011003" TargetMode="External" /><Relationship Id="rId25" Type="http://schemas.openxmlformats.org/officeDocument/2006/relationships/hyperlink" Target="https://podminky.urs.cz/item/CS_URS_2025_01/712431801" TargetMode="External" /><Relationship Id="rId26" Type="http://schemas.openxmlformats.org/officeDocument/2006/relationships/hyperlink" Target="https://podminky.urs.cz/item/CS_URS_2025_01/712431111" TargetMode="External" /><Relationship Id="rId27" Type="http://schemas.openxmlformats.org/officeDocument/2006/relationships/hyperlink" Target="https://podminky.urs.cz/item/CS_URS_2025_01/712811111" TargetMode="External" /><Relationship Id="rId28" Type="http://schemas.openxmlformats.org/officeDocument/2006/relationships/hyperlink" Target="https://podminky.urs.cz/item/CS_URS_2025_01/712831101" TargetMode="External" /><Relationship Id="rId29" Type="http://schemas.openxmlformats.org/officeDocument/2006/relationships/hyperlink" Target="https://podminky.urs.cz/item/CS_URS_2025_01/712998201" TargetMode="External" /><Relationship Id="rId30" Type="http://schemas.openxmlformats.org/officeDocument/2006/relationships/hyperlink" Target="https://podminky.urs.cz/item/CS_URS_2025_01/998712103" TargetMode="External" /><Relationship Id="rId31" Type="http://schemas.openxmlformats.org/officeDocument/2006/relationships/hyperlink" Target="https://podminky.urs.cz/item/CS_URS_2025_01/713131241" TargetMode="External" /><Relationship Id="rId32" Type="http://schemas.openxmlformats.org/officeDocument/2006/relationships/hyperlink" Target="https://podminky.urs.cz/item/CS_URS_2025_01/713141378" TargetMode="External" /><Relationship Id="rId33" Type="http://schemas.openxmlformats.org/officeDocument/2006/relationships/hyperlink" Target="https://podminky.urs.cz/item/CS_URS_2025_01/713151131" TargetMode="External" /><Relationship Id="rId34" Type="http://schemas.openxmlformats.org/officeDocument/2006/relationships/hyperlink" Target="https://podminky.urs.cz/item/CS_URS_2025_01/713151155" TargetMode="External" /><Relationship Id="rId35" Type="http://schemas.openxmlformats.org/officeDocument/2006/relationships/hyperlink" Target="https://podminky.urs.cz/item/CS_URS_2025_01/998713103" TargetMode="External" /><Relationship Id="rId36" Type="http://schemas.openxmlformats.org/officeDocument/2006/relationships/hyperlink" Target="https://podminky.urs.cz/item/CS_URS_2025_01/721910942" TargetMode="External" /><Relationship Id="rId37" Type="http://schemas.openxmlformats.org/officeDocument/2006/relationships/hyperlink" Target="https://podminky.urs.cz/item/CS_URS_2025_01/998721103" TargetMode="External" /><Relationship Id="rId38" Type="http://schemas.openxmlformats.org/officeDocument/2006/relationships/hyperlink" Target="https://podminky.urs.cz/item/CS_URS_2025_01/742420001" TargetMode="External" /><Relationship Id="rId39" Type="http://schemas.openxmlformats.org/officeDocument/2006/relationships/hyperlink" Target="https://podminky.urs.cz/item/CS_URS_2025_01/742420811" TargetMode="External" /><Relationship Id="rId40" Type="http://schemas.openxmlformats.org/officeDocument/2006/relationships/hyperlink" Target="https://podminky.urs.cz/item/CS_URS_2025_01/762083111" TargetMode="External" /><Relationship Id="rId41" Type="http://schemas.openxmlformats.org/officeDocument/2006/relationships/hyperlink" Target="https://podminky.urs.cz/item/CS_URS_2025_01/762086111" TargetMode="External" /><Relationship Id="rId42" Type="http://schemas.openxmlformats.org/officeDocument/2006/relationships/hyperlink" Target="https://podminky.urs.cz/item/CS_URS_2025_01/762223110" TargetMode="External" /><Relationship Id="rId43" Type="http://schemas.openxmlformats.org/officeDocument/2006/relationships/hyperlink" Target="https://podminky.urs.cz/item/CS_URS_2025_01/762331924" TargetMode="External" /><Relationship Id="rId44" Type="http://schemas.openxmlformats.org/officeDocument/2006/relationships/hyperlink" Target="https://podminky.urs.cz/item/CS_URS_2025_01/762332922" TargetMode="External" /><Relationship Id="rId45" Type="http://schemas.openxmlformats.org/officeDocument/2006/relationships/hyperlink" Target="https://podminky.urs.cz/item/CS_URS_2025_01/762341026" TargetMode="External" /><Relationship Id="rId46" Type="http://schemas.openxmlformats.org/officeDocument/2006/relationships/hyperlink" Target="https://podminky.urs.cz/item/CS_URS_2025_01/762341210" TargetMode="External" /><Relationship Id="rId47" Type="http://schemas.openxmlformats.org/officeDocument/2006/relationships/hyperlink" Target="https://podminky.urs.cz/item/CS_URS_2025_01/762341811" TargetMode="External" /><Relationship Id="rId48" Type="http://schemas.openxmlformats.org/officeDocument/2006/relationships/hyperlink" Target="https://podminky.urs.cz/item/CS_URS_2025_01/762342523" TargetMode="External" /><Relationship Id="rId49" Type="http://schemas.openxmlformats.org/officeDocument/2006/relationships/hyperlink" Target="https://podminky.urs.cz/item/CS_URS_2025_01/762361332" TargetMode="External" /><Relationship Id="rId50" Type="http://schemas.openxmlformats.org/officeDocument/2006/relationships/hyperlink" Target="https://podminky.urs.cz/item/CS_URS_2025_01/762395000" TargetMode="External" /><Relationship Id="rId51" Type="http://schemas.openxmlformats.org/officeDocument/2006/relationships/hyperlink" Target="https://podminky.urs.cz/item/CS_URS_2025_01/762430017" TargetMode="External" /><Relationship Id="rId52" Type="http://schemas.openxmlformats.org/officeDocument/2006/relationships/hyperlink" Target="https://podminky.urs.cz/item/CS_URS_2025_01/762495000" TargetMode="External" /><Relationship Id="rId53" Type="http://schemas.openxmlformats.org/officeDocument/2006/relationships/hyperlink" Target="https://podminky.urs.cz/item/CS_URS_2025_01/762512261" TargetMode="External" /><Relationship Id="rId54" Type="http://schemas.openxmlformats.org/officeDocument/2006/relationships/hyperlink" Target="https://podminky.urs.cz/item/CS_URS_2025_01/762521104" TargetMode="External" /><Relationship Id="rId55" Type="http://schemas.openxmlformats.org/officeDocument/2006/relationships/hyperlink" Target="https://podminky.urs.cz/item/CS_URS_2025_01/762595001" TargetMode="External" /><Relationship Id="rId56" Type="http://schemas.openxmlformats.org/officeDocument/2006/relationships/hyperlink" Target="https://podminky.urs.cz/item/CS_URS_2025_01/998762103" TargetMode="External" /><Relationship Id="rId57" Type="http://schemas.openxmlformats.org/officeDocument/2006/relationships/hyperlink" Target="https://podminky.urs.cz/item/CS_URS_2025_01/764001821" TargetMode="External" /><Relationship Id="rId58" Type="http://schemas.openxmlformats.org/officeDocument/2006/relationships/hyperlink" Target="https://podminky.urs.cz/item/CS_URS_2025_01/764001841" TargetMode="External" /><Relationship Id="rId59" Type="http://schemas.openxmlformats.org/officeDocument/2006/relationships/hyperlink" Target="https://podminky.urs.cz/item/CS_URS_2025_01/764001851" TargetMode="External" /><Relationship Id="rId60" Type="http://schemas.openxmlformats.org/officeDocument/2006/relationships/hyperlink" Target="https://podminky.urs.cz/item/CS_URS_2025_01/764002812" TargetMode="External" /><Relationship Id="rId61" Type="http://schemas.openxmlformats.org/officeDocument/2006/relationships/hyperlink" Target="https://podminky.urs.cz/item/CS_URS_2025_01/764002821" TargetMode="External" /><Relationship Id="rId62" Type="http://schemas.openxmlformats.org/officeDocument/2006/relationships/hyperlink" Target="https://podminky.urs.cz/item/CS_URS_2025_01/764002831" TargetMode="External" /><Relationship Id="rId63" Type="http://schemas.openxmlformats.org/officeDocument/2006/relationships/hyperlink" Target="https://podminky.urs.cz/item/CS_URS_2025_01/764002841" TargetMode="External" /><Relationship Id="rId64" Type="http://schemas.openxmlformats.org/officeDocument/2006/relationships/hyperlink" Target="https://podminky.urs.cz/item/CS_URS_2025_01/764002861" TargetMode="External" /><Relationship Id="rId65" Type="http://schemas.openxmlformats.org/officeDocument/2006/relationships/hyperlink" Target="https://podminky.urs.cz/item/CS_URS_2025_01/764002871" TargetMode="External" /><Relationship Id="rId66" Type="http://schemas.openxmlformats.org/officeDocument/2006/relationships/hyperlink" Target="https://podminky.urs.cz/item/CS_URS_2025_01/764002881" TargetMode="External" /><Relationship Id="rId67" Type="http://schemas.openxmlformats.org/officeDocument/2006/relationships/hyperlink" Target="https://podminky.urs.cz/item/CS_URS_2025_01/764004801" TargetMode="External" /><Relationship Id="rId68" Type="http://schemas.openxmlformats.org/officeDocument/2006/relationships/hyperlink" Target="https://podminky.urs.cz/item/CS_URS_2025_01/764004841" TargetMode="External" /><Relationship Id="rId69" Type="http://schemas.openxmlformats.org/officeDocument/2006/relationships/hyperlink" Target="https://podminky.urs.cz/item/CS_URS_2025_01/764004861" TargetMode="External" /><Relationship Id="rId70" Type="http://schemas.openxmlformats.org/officeDocument/2006/relationships/hyperlink" Target="https://podminky.urs.cz/item/CS_URS_2025_01/764004871" TargetMode="External" /><Relationship Id="rId71" Type="http://schemas.openxmlformats.org/officeDocument/2006/relationships/hyperlink" Target="https://podminky.urs.cz/item/CS_URS_2025_01/764011401" TargetMode="External" /><Relationship Id="rId72" Type="http://schemas.openxmlformats.org/officeDocument/2006/relationships/hyperlink" Target="https://podminky.urs.cz/item/CS_URS_2025_01/764011622" TargetMode="External" /><Relationship Id="rId73" Type="http://schemas.openxmlformats.org/officeDocument/2006/relationships/hyperlink" Target="https://podminky.urs.cz/item/CS_URS_2025_01/764011623" TargetMode="External" /><Relationship Id="rId74" Type="http://schemas.openxmlformats.org/officeDocument/2006/relationships/hyperlink" Target="https://podminky.urs.cz/item/CS_URS_2025_01/764011624" TargetMode="External" /><Relationship Id="rId75" Type="http://schemas.openxmlformats.org/officeDocument/2006/relationships/hyperlink" Target="https://podminky.urs.cz/item/CS_URS_2025_01/764111641" TargetMode="External" /><Relationship Id="rId76" Type="http://schemas.openxmlformats.org/officeDocument/2006/relationships/hyperlink" Target="https://podminky.urs.cz/item/CS_URS_2025_01/764111691" TargetMode="External" /><Relationship Id="rId77" Type="http://schemas.openxmlformats.org/officeDocument/2006/relationships/hyperlink" Target="https://podminky.urs.cz/item/CS_URS_2025_01/764002414" TargetMode="External" /><Relationship Id="rId78" Type="http://schemas.openxmlformats.org/officeDocument/2006/relationships/hyperlink" Target="https://podminky.urs.cz/item/CS_URS_2025_01/764211614" TargetMode="External" /><Relationship Id="rId79" Type="http://schemas.openxmlformats.org/officeDocument/2006/relationships/hyperlink" Target="https://podminky.urs.cz/item/CS_URS_2025_01/764212662" TargetMode="External" /><Relationship Id="rId80" Type="http://schemas.openxmlformats.org/officeDocument/2006/relationships/hyperlink" Target="https://podminky.urs.cz/item/CS_URS_2025_01/764213455" TargetMode="External" /><Relationship Id="rId81" Type="http://schemas.openxmlformats.org/officeDocument/2006/relationships/hyperlink" Target="https://podminky.urs.cz/item/CS_URS_2025_01/764214606" TargetMode="External" /><Relationship Id="rId82" Type="http://schemas.openxmlformats.org/officeDocument/2006/relationships/hyperlink" Target="https://podminky.urs.cz/item/CS_URS_2025_01/764214607" TargetMode="External" /><Relationship Id="rId83" Type="http://schemas.openxmlformats.org/officeDocument/2006/relationships/hyperlink" Target="https://podminky.urs.cz/item/CS_URS_2025_01/764215646" TargetMode="External" /><Relationship Id="rId84" Type="http://schemas.openxmlformats.org/officeDocument/2006/relationships/hyperlink" Target="https://podminky.urs.cz/item/CS_URS_2025_01/764218607" TargetMode="External" /><Relationship Id="rId85" Type="http://schemas.openxmlformats.org/officeDocument/2006/relationships/hyperlink" Target="https://podminky.urs.cz/item/CS_URS_2025_01/764218611" TargetMode="External" /><Relationship Id="rId86" Type="http://schemas.openxmlformats.org/officeDocument/2006/relationships/hyperlink" Target="https://podminky.urs.cz/item/CS_URS_2025_01/764311606" TargetMode="External" /><Relationship Id="rId87" Type="http://schemas.openxmlformats.org/officeDocument/2006/relationships/hyperlink" Target="https://podminky.urs.cz/item/CS_URS_2025_01/764311607" TargetMode="External" /><Relationship Id="rId88" Type="http://schemas.openxmlformats.org/officeDocument/2006/relationships/hyperlink" Target="https://podminky.urs.cz/item/CS_URS_2025_01/764315631" TargetMode="External" /><Relationship Id="rId89" Type="http://schemas.openxmlformats.org/officeDocument/2006/relationships/hyperlink" Target="https://podminky.urs.cz/item/CS_URS_2025_01/764511603" TargetMode="External" /><Relationship Id="rId90" Type="http://schemas.openxmlformats.org/officeDocument/2006/relationships/hyperlink" Target="https://podminky.urs.cz/item/CS_URS_2025_01/764518623" TargetMode="External" /><Relationship Id="rId91" Type="http://schemas.openxmlformats.org/officeDocument/2006/relationships/hyperlink" Target="https://podminky.urs.cz/item/CS_URS_2025_01/998764103" TargetMode="External" /><Relationship Id="rId92" Type="http://schemas.openxmlformats.org/officeDocument/2006/relationships/hyperlink" Target="https://podminky.urs.cz/item/CS_URS_2025_01/765191001" TargetMode="External" /><Relationship Id="rId93" Type="http://schemas.openxmlformats.org/officeDocument/2006/relationships/hyperlink" Target="https://podminky.urs.cz/item/CS_URS_2025_01/765191031" TargetMode="External" /><Relationship Id="rId94" Type="http://schemas.openxmlformats.org/officeDocument/2006/relationships/hyperlink" Target="https://podminky.urs.cz/item/CS_URS_2025_01/765191051" TargetMode="External" /><Relationship Id="rId95" Type="http://schemas.openxmlformats.org/officeDocument/2006/relationships/hyperlink" Target="https://podminky.urs.cz/item/CS_URS_2025_01/765191071" TargetMode="External" /><Relationship Id="rId96" Type="http://schemas.openxmlformats.org/officeDocument/2006/relationships/hyperlink" Target="https://podminky.urs.cz/item/CS_URS_2025_01/998765103" TargetMode="External" /><Relationship Id="rId97" Type="http://schemas.openxmlformats.org/officeDocument/2006/relationships/hyperlink" Target="https://podminky.urs.cz/item/CS_URS_2025_01/767831021" TargetMode="External" /><Relationship Id="rId98" Type="http://schemas.openxmlformats.org/officeDocument/2006/relationships/hyperlink" Target="https://podminky.urs.cz/item/CS_URS_2025_01/767832102" TargetMode="External" /><Relationship Id="rId99" Type="http://schemas.openxmlformats.org/officeDocument/2006/relationships/hyperlink" Target="https://podminky.urs.cz/item/CS_URS_2025_01/767995113" TargetMode="External" /><Relationship Id="rId100" Type="http://schemas.openxmlformats.org/officeDocument/2006/relationships/hyperlink" Target="https://podminky.urs.cz/item/CS_URS_2025_01/998767103" TargetMode="External" /><Relationship Id="rId101" Type="http://schemas.openxmlformats.org/officeDocument/2006/relationships/hyperlink" Target="https://podminky.urs.cz/item/CS_URS_2025_01/783201403" TargetMode="External" /><Relationship Id="rId102" Type="http://schemas.openxmlformats.org/officeDocument/2006/relationships/hyperlink" Target="https://podminky.urs.cz/item/CS_URS_2025_01/783214121" TargetMode="External" /><Relationship Id="rId103" Type="http://schemas.openxmlformats.org/officeDocument/2006/relationships/hyperlink" Target="https://podminky.urs.cz/item/CS_URS_2025_01/783301303" TargetMode="External" /><Relationship Id="rId104" Type="http://schemas.openxmlformats.org/officeDocument/2006/relationships/hyperlink" Target="https://podminky.urs.cz/item/CS_URS_2025_01/783301313" TargetMode="External" /><Relationship Id="rId105" Type="http://schemas.openxmlformats.org/officeDocument/2006/relationships/hyperlink" Target="https://podminky.urs.cz/item/CS_URS_2025_01/783301401" TargetMode="External" /><Relationship Id="rId106" Type="http://schemas.openxmlformats.org/officeDocument/2006/relationships/hyperlink" Target="https://podminky.urs.cz/item/CS_URS_2025_01/783306809" TargetMode="External" /><Relationship Id="rId107" Type="http://schemas.openxmlformats.org/officeDocument/2006/relationships/hyperlink" Target="https://podminky.urs.cz/item/CS_URS_2025_01/783343101" TargetMode="External" /><Relationship Id="rId108" Type="http://schemas.openxmlformats.org/officeDocument/2006/relationships/hyperlink" Target="https://podminky.urs.cz/item/CS_URS_2025_01/783344201" TargetMode="External" /><Relationship Id="rId109" Type="http://schemas.openxmlformats.org/officeDocument/2006/relationships/hyperlink" Target="https://podminky.urs.cz/item/CS_URS_2025_01/783347101" TargetMode="External" /><Relationship Id="rId110" Type="http://schemas.openxmlformats.org/officeDocument/2006/relationships/hyperlink" Target="https://podminky.urs.cz/item/CS_URS_2025_01/HZS2232" TargetMode="External" /><Relationship Id="rId1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810002" TargetMode="External" /><Relationship Id="rId2" Type="http://schemas.openxmlformats.org/officeDocument/2006/relationships/hyperlink" Target="https://podminky.urs.cz/item/CS_URS_2025_01/012164000" TargetMode="External" /><Relationship Id="rId3" Type="http://schemas.openxmlformats.org/officeDocument/2006/relationships/hyperlink" Target="https://podminky.urs.cz/item/CS_URS_2025_01/013254000" TargetMode="External" /><Relationship Id="rId4" Type="http://schemas.openxmlformats.org/officeDocument/2006/relationships/hyperlink" Target="https://podminky.urs.cz/item/CS_URS_2025_01/013284000" TargetMode="External" /><Relationship Id="rId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420022" TargetMode="External" /><Relationship Id="rId2" Type="http://schemas.openxmlformats.org/officeDocument/2006/relationships/hyperlink" Target="https://podminky.urs.cz/item/CS_URS_2025_01/741420083" TargetMode="External" /><Relationship Id="rId3" Type="http://schemas.openxmlformats.org/officeDocument/2006/relationships/hyperlink" Target="https://podminky.urs.cz/item/CS_URS_2025_01/741430003" TargetMode="External" /><Relationship Id="rId4" Type="http://schemas.openxmlformats.org/officeDocument/2006/relationships/hyperlink" Target="https://podminky.urs.cz/item/CS_URS_2025_01/741430012" TargetMode="External" /><Relationship Id="rId5" Type="http://schemas.openxmlformats.org/officeDocument/2006/relationships/hyperlink" Target="https://podminky.urs.cz/item/CS_URS_2025_01/741420001" TargetMode="External" /><Relationship Id="rId6" Type="http://schemas.openxmlformats.org/officeDocument/2006/relationships/hyperlink" Target="https://podminky.urs.cz/item/CS_URS_2025_01/741420011" TargetMode="External" /><Relationship Id="rId7" Type="http://schemas.openxmlformats.org/officeDocument/2006/relationships/hyperlink" Target="https://podminky.urs.cz/item/CS_URS_2025_01/741420021" TargetMode="External" /><Relationship Id="rId8" Type="http://schemas.openxmlformats.org/officeDocument/2006/relationships/hyperlink" Target="https://podminky.urs.cz/item/CS_URS_2025_01/741420023" TargetMode="External" /><Relationship Id="rId9" Type="http://schemas.openxmlformats.org/officeDocument/2006/relationships/hyperlink" Target="https://podminky.urs.cz/item/CS_URS_2025_01/741420024" TargetMode="External" /><Relationship Id="rId1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410003" TargetMode="External" /><Relationship Id="rId2" Type="http://schemas.openxmlformats.org/officeDocument/2006/relationships/hyperlink" Target="https://podminky.urs.cz/item/CS_URS_2025_01/741420022" TargetMode="External" /><Relationship Id="rId3" Type="http://schemas.openxmlformats.org/officeDocument/2006/relationships/hyperlink" Target="https://podminky.urs.cz/item/CS_URS_2025_01/741420024" TargetMode="External" /><Relationship Id="rId4" Type="http://schemas.openxmlformats.org/officeDocument/2006/relationships/hyperlink" Target="https://podminky.urs.cz/item/CS_URS_2025_01/741420051" TargetMode="External" /><Relationship Id="rId5" Type="http://schemas.openxmlformats.org/officeDocument/2006/relationships/hyperlink" Target="https://podminky.urs.cz/item/CS_URS_2025_01/741410021" TargetMode="External" /><Relationship Id="rId6" Type="http://schemas.openxmlformats.org/officeDocument/2006/relationships/hyperlink" Target="https://podminky.urs.cz/item/CS_URS_2025_01/741410041" TargetMode="External" /><Relationship Id="rId7" Type="http://schemas.openxmlformats.org/officeDocument/2006/relationships/hyperlink" Target="https://podminky.urs.cz/item/CS_URS_2025_01/741440031" TargetMode="External" /><Relationship Id="rId8" Type="http://schemas.openxmlformats.org/officeDocument/2006/relationships/hyperlink" Target="https://podminky.urs.cz/item/CS_URS_2025_01/741440032" TargetMode="External" /><Relationship Id="rId9" Type="http://schemas.openxmlformats.org/officeDocument/2006/relationships/hyperlink" Target="https://podminky.urs.cz/item/CS_URS_2025_01/460161152" TargetMode="External" /><Relationship Id="rId10" Type="http://schemas.openxmlformats.org/officeDocument/2006/relationships/hyperlink" Target="https://podminky.urs.cz/item/CS_URS_2025_01/460431162" TargetMode="External" /><Relationship Id="rId11" Type="http://schemas.openxmlformats.org/officeDocument/2006/relationships/hyperlink" Target="https://podminky.urs.cz/item/CS_URS_2025_01/460161312" TargetMode="External" /><Relationship Id="rId12" Type="http://schemas.openxmlformats.org/officeDocument/2006/relationships/hyperlink" Target="https://podminky.urs.cz/item/CS_URS_2025_01/460431332" TargetMode="External" /><Relationship Id="rId13" Type="http://schemas.openxmlformats.org/officeDocument/2006/relationships/hyperlink" Target="https://podminky.urs.cz/item/CS_URS_2025_01/468021212" TargetMode="External" /><Relationship Id="rId14" Type="http://schemas.openxmlformats.org/officeDocument/2006/relationships/hyperlink" Target="https://podminky.urs.cz/item/CS_URS_2025_01/460911121" TargetMode="External" /><Relationship Id="rId15" Type="http://schemas.openxmlformats.org/officeDocument/2006/relationships/hyperlink" Target="https://podminky.urs.cz/item/CS_URS_2025_01/460881611" TargetMode="External" /><Relationship Id="rId16" Type="http://schemas.openxmlformats.org/officeDocument/2006/relationships/hyperlink" Target="https://podminky.urs.cz/item/CS_URS_2025_01/468041111" TargetMode="External" /><Relationship Id="rId17" Type="http://schemas.openxmlformats.org/officeDocument/2006/relationships/hyperlink" Target="https://podminky.urs.cz/item/CS_URS_2025_01/460941322" TargetMode="External" /><Relationship Id="rId18" Type="http://schemas.openxmlformats.org/officeDocument/2006/relationships/hyperlink" Target="https://podminky.urs.cz/item/CS_URS_2025_01/460242211" TargetMode="External" /><Relationship Id="rId19" Type="http://schemas.openxmlformats.org/officeDocument/2006/relationships/hyperlink" Target="https://podminky.urs.cz/item/CS_URS_2025_01/460242221" TargetMode="External" /><Relationship Id="rId2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1224000" TargetMode="External" /><Relationship Id="rId2" Type="http://schemas.openxmlformats.org/officeDocument/2006/relationships/hyperlink" Target="https://podminky.urs.cz/item/CS_URS_2025_01/011503000" TargetMode="External" /><Relationship Id="rId3" Type="http://schemas.openxmlformats.org/officeDocument/2006/relationships/hyperlink" Target="https://podminky.urs.cz/item/CS_URS_2025_01/011514000" TargetMode="External" /><Relationship Id="rId4" Type="http://schemas.openxmlformats.org/officeDocument/2006/relationships/hyperlink" Target="https://podminky.urs.cz/item/CS_URS_2025_01/012164000" TargetMode="External" /><Relationship Id="rId5" Type="http://schemas.openxmlformats.org/officeDocument/2006/relationships/hyperlink" Target="https://podminky.urs.cz/item/CS_URS_2025_01/023002000" TargetMode="External" /><Relationship Id="rId6" Type="http://schemas.openxmlformats.org/officeDocument/2006/relationships/hyperlink" Target="https://podminky.urs.cz/item/CS_URS_2025_01/031002000" TargetMode="External" /><Relationship Id="rId7" Type="http://schemas.openxmlformats.org/officeDocument/2006/relationships/hyperlink" Target="https://podminky.urs.cz/item/CS_URS_2025_01/032002000" TargetMode="External" /><Relationship Id="rId8" Type="http://schemas.openxmlformats.org/officeDocument/2006/relationships/hyperlink" Target="https://podminky.urs.cz/item/CS_URS_2025_01/033002000" TargetMode="External" /><Relationship Id="rId9" Type="http://schemas.openxmlformats.org/officeDocument/2006/relationships/hyperlink" Target="https://podminky.urs.cz/item/CS_URS_2025_01/034002000" TargetMode="External" /><Relationship Id="rId10" Type="http://schemas.openxmlformats.org/officeDocument/2006/relationships/hyperlink" Target="https://podminky.urs.cz/item/CS_URS_2025_01/039002000" TargetMode="External" /><Relationship Id="rId11" Type="http://schemas.openxmlformats.org/officeDocument/2006/relationships/hyperlink" Target="https://podminky.urs.cz/item/CS_URS_2025_01/043224000" TargetMode="External" /><Relationship Id="rId12" Type="http://schemas.openxmlformats.org/officeDocument/2006/relationships/hyperlink" Target="https://podminky.urs.cz/item/CS_URS_2025_01/044002000" TargetMode="External" /><Relationship Id="rId13" Type="http://schemas.openxmlformats.org/officeDocument/2006/relationships/hyperlink" Target="https://podminky.urs.cz/item/CS_URS_2025_01/045203000" TargetMode="External" /><Relationship Id="rId14" Type="http://schemas.openxmlformats.org/officeDocument/2006/relationships/hyperlink" Target="https://podminky.urs.cz/item/CS_URS_2025_01/045303000" TargetMode="External" /><Relationship Id="rId15" Type="http://schemas.openxmlformats.org/officeDocument/2006/relationships/hyperlink" Target="https://podminky.urs.cz/item/CS_URS_2025_01/051002000" TargetMode="External" /><Relationship Id="rId16" Type="http://schemas.openxmlformats.org/officeDocument/2006/relationships/hyperlink" Target="https://podminky.urs.cz/item/CS_URS_2025_01/061002000" TargetMode="External" /><Relationship Id="rId17" Type="http://schemas.openxmlformats.org/officeDocument/2006/relationships/hyperlink" Target="https://podminky.urs.cz/item/CS_URS_2025_01/071103000" TargetMode="External" /><Relationship Id="rId18" Type="http://schemas.openxmlformats.org/officeDocument/2006/relationships/hyperlink" Target="https://podminky.urs.cz/item/CS_URS_2025_01/079002000" TargetMode="External" /><Relationship Id="rId19" Type="http://schemas.openxmlformats.org/officeDocument/2006/relationships/hyperlink" Target="https://podminky.urs.cz/item/CS_URS_2025_01/091002000" TargetMode="External" /><Relationship Id="rId2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29.28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6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8" t="s">
        <v>28</v>
      </c>
      <c r="AL9" s="24"/>
      <c r="AM9" s="24"/>
      <c r="AN9" s="36" t="s">
        <v>29</v>
      </c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30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31</v>
      </c>
      <c r="AL10" s="24"/>
      <c r="AM10" s="24"/>
      <c r="AN10" s="29" t="s">
        <v>32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33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34</v>
      </c>
      <c r="AL11" s="24"/>
      <c r="AM11" s="24"/>
      <c r="AN11" s="29" t="s">
        <v>32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31</v>
      </c>
      <c r="AL13" s="24"/>
      <c r="AM13" s="24"/>
      <c r="AN13" s="37" t="s">
        <v>36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7" t="s">
        <v>36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34</v>
      </c>
      <c r="AL14" s="24"/>
      <c r="AM14" s="24"/>
      <c r="AN14" s="37" t="s">
        <v>36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31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38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34</v>
      </c>
      <c r="AL17" s="24"/>
      <c r="AM17" s="24"/>
      <c r="AN17" s="29" t="s">
        <v>32</v>
      </c>
      <c r="AO17" s="24"/>
      <c r="AP17" s="24"/>
      <c r="AQ17" s="24"/>
      <c r="AR17" s="22"/>
      <c r="BE17" s="33"/>
      <c r="BS17" s="19" t="s">
        <v>39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40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31</v>
      </c>
      <c r="AL19" s="24"/>
      <c r="AM19" s="24"/>
      <c r="AN19" s="29" t="s">
        <v>32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41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34</v>
      </c>
      <c r="AL20" s="24"/>
      <c r="AM20" s="24"/>
      <c r="AN20" s="29" t="s">
        <v>32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9" t="s">
        <v>43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4"/>
      <c r="AQ25" s="24"/>
      <c r="AR25" s="22"/>
      <c r="BE25" s="33"/>
    </row>
    <row r="26" s="2" customFormat="1" ht="25.92" customHeight="1">
      <c r="A26" s="41"/>
      <c r="B26" s="42"/>
      <c r="C26" s="43"/>
      <c r="D26" s="44" t="s">
        <v>44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3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3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45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46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47</v>
      </c>
      <c r="AL28" s="48"/>
      <c r="AM28" s="48"/>
      <c r="AN28" s="48"/>
      <c r="AO28" s="48"/>
      <c r="AP28" s="43"/>
      <c r="AQ28" s="43"/>
      <c r="AR28" s="47"/>
      <c r="BE28" s="33"/>
    </row>
    <row r="29" s="3" customFormat="1" ht="14.4" customHeight="1">
      <c r="A29" s="3"/>
      <c r="B29" s="49"/>
      <c r="C29" s="50"/>
      <c r="D29" s="34" t="s">
        <v>48</v>
      </c>
      <c r="E29" s="50"/>
      <c r="F29" s="34" t="s">
        <v>49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4" t="s">
        <v>50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4" t="s">
        <v>51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4" t="s">
        <v>52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4" t="s">
        <v>53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55</v>
      </c>
      <c r="U35" s="57"/>
      <c r="V35" s="57"/>
      <c r="W35" s="57"/>
      <c r="X35" s="59" t="s">
        <v>56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5" t="s">
        <v>57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2502-06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Sportovní zařízení města Kroměříže, hala Slavia, Kotojedská 2590, Kroměříž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4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Kroměříž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4" t="s">
        <v>24</v>
      </c>
      <c r="AJ47" s="43"/>
      <c r="AK47" s="43"/>
      <c r="AL47" s="43"/>
      <c r="AM47" s="75" t="str">
        <f>IF(AN8= "","",AN8)</f>
        <v>30. 5. 2025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4" t="s">
        <v>30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Kroměříž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4" t="s">
        <v>37</v>
      </c>
      <c r="AJ49" s="43"/>
      <c r="AK49" s="43"/>
      <c r="AL49" s="43"/>
      <c r="AM49" s="76" t="str">
        <f>IF(E17="","",E17)</f>
        <v>JURÁŇ PROJEKT s.r.o.</v>
      </c>
      <c r="AN49" s="67"/>
      <c r="AO49" s="67"/>
      <c r="AP49" s="67"/>
      <c r="AQ49" s="43"/>
      <c r="AR49" s="47"/>
      <c r="AS49" s="77" t="s">
        <v>58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4" t="s">
        <v>35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4" t="s">
        <v>40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59</v>
      </c>
      <c r="D52" s="90"/>
      <c r="E52" s="90"/>
      <c r="F52" s="90"/>
      <c r="G52" s="90"/>
      <c r="H52" s="91"/>
      <c r="I52" s="92" t="s">
        <v>60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61</v>
      </c>
      <c r="AH52" s="90"/>
      <c r="AI52" s="90"/>
      <c r="AJ52" s="90"/>
      <c r="AK52" s="90"/>
      <c r="AL52" s="90"/>
      <c r="AM52" s="90"/>
      <c r="AN52" s="92" t="s">
        <v>62</v>
      </c>
      <c r="AO52" s="90"/>
      <c r="AP52" s="90"/>
      <c r="AQ52" s="94" t="s">
        <v>63</v>
      </c>
      <c r="AR52" s="47"/>
      <c r="AS52" s="95" t="s">
        <v>64</v>
      </c>
      <c r="AT52" s="96" t="s">
        <v>65</v>
      </c>
      <c r="AU52" s="96" t="s">
        <v>66</v>
      </c>
      <c r="AV52" s="96" t="s">
        <v>67</v>
      </c>
      <c r="AW52" s="96" t="s">
        <v>68</v>
      </c>
      <c r="AX52" s="96" t="s">
        <v>69</v>
      </c>
      <c r="AY52" s="96" t="s">
        <v>70</v>
      </c>
      <c r="AZ52" s="96" t="s">
        <v>71</v>
      </c>
      <c r="BA52" s="96" t="s">
        <v>72</v>
      </c>
      <c r="BB52" s="96" t="s">
        <v>73</v>
      </c>
      <c r="BC52" s="96" t="s">
        <v>74</v>
      </c>
      <c r="BD52" s="97" t="s">
        <v>75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76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ROUND(AG55+AG56+AG60,2)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32</v>
      </c>
      <c r="AR54" s="107"/>
      <c r="AS54" s="108">
        <f>ROUND(AS55+AS56+AS60,2)</f>
        <v>0</v>
      </c>
      <c r="AT54" s="109">
        <f>ROUND(SUM(AV54:AW54),2)</f>
        <v>0</v>
      </c>
      <c r="AU54" s="110">
        <f>ROUND(AU55+AU56+AU60,5)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ROUND(AZ55+AZ56+AZ60,2)</f>
        <v>0</v>
      </c>
      <c r="BA54" s="109">
        <f>ROUND(BA55+BA56+BA60,2)</f>
        <v>0</v>
      </c>
      <c r="BB54" s="109">
        <f>ROUND(BB55+BB56+BB60,2)</f>
        <v>0</v>
      </c>
      <c r="BC54" s="109">
        <f>ROUND(BC55+BC56+BC60,2)</f>
        <v>0</v>
      </c>
      <c r="BD54" s="111">
        <f>ROUND(BD55+BD56+BD60,2)</f>
        <v>0</v>
      </c>
      <c r="BE54" s="6"/>
      <c r="BS54" s="112" t="s">
        <v>77</v>
      </c>
      <c r="BT54" s="112" t="s">
        <v>78</v>
      </c>
      <c r="BU54" s="113" t="s">
        <v>79</v>
      </c>
      <c r="BV54" s="112" t="s">
        <v>80</v>
      </c>
      <c r="BW54" s="112" t="s">
        <v>5</v>
      </c>
      <c r="BX54" s="112" t="s">
        <v>81</v>
      </c>
      <c r="CL54" s="112" t="s">
        <v>19</v>
      </c>
    </row>
    <row r="55" s="7" customFormat="1" ht="16.5" customHeight="1">
      <c r="A55" s="114" t="s">
        <v>82</v>
      </c>
      <c r="B55" s="115"/>
      <c r="C55" s="116"/>
      <c r="D55" s="117" t="s">
        <v>83</v>
      </c>
      <c r="E55" s="117"/>
      <c r="F55" s="117"/>
      <c r="G55" s="117"/>
      <c r="H55" s="117"/>
      <c r="I55" s="118"/>
      <c r="J55" s="117" t="s">
        <v>84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01 - Rekonstrukce zast...'!J30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85</v>
      </c>
      <c r="AR55" s="121"/>
      <c r="AS55" s="122">
        <v>0</v>
      </c>
      <c r="AT55" s="123">
        <f>ROUND(SUM(AV55:AW55),2)</f>
        <v>0</v>
      </c>
      <c r="AU55" s="124">
        <f>'SO 01 - Rekonstrukce zast...'!P95</f>
        <v>0</v>
      </c>
      <c r="AV55" s="123">
        <f>'SO 01 - Rekonstrukce zast...'!J33</f>
        <v>0</v>
      </c>
      <c r="AW55" s="123">
        <f>'SO 01 - Rekonstrukce zast...'!J34</f>
        <v>0</v>
      </c>
      <c r="AX55" s="123">
        <f>'SO 01 - Rekonstrukce zast...'!J35</f>
        <v>0</v>
      </c>
      <c r="AY55" s="123">
        <f>'SO 01 - Rekonstrukce zast...'!J36</f>
        <v>0</v>
      </c>
      <c r="AZ55" s="123">
        <f>'SO 01 - Rekonstrukce zast...'!F33</f>
        <v>0</v>
      </c>
      <c r="BA55" s="123">
        <f>'SO 01 - Rekonstrukce zast...'!F34</f>
        <v>0</v>
      </c>
      <c r="BB55" s="123">
        <f>'SO 01 - Rekonstrukce zast...'!F35</f>
        <v>0</v>
      </c>
      <c r="BC55" s="123">
        <f>'SO 01 - Rekonstrukce zast...'!F36</f>
        <v>0</v>
      </c>
      <c r="BD55" s="125">
        <f>'SO 01 - Rekonstrukce zast...'!F37</f>
        <v>0</v>
      </c>
      <c r="BE55" s="7"/>
      <c r="BT55" s="126" t="s">
        <v>86</v>
      </c>
      <c r="BV55" s="126" t="s">
        <v>80</v>
      </c>
      <c r="BW55" s="126" t="s">
        <v>87</v>
      </c>
      <c r="BX55" s="126" t="s">
        <v>5</v>
      </c>
      <c r="CL55" s="126" t="s">
        <v>32</v>
      </c>
      <c r="CM55" s="126" t="s">
        <v>88</v>
      </c>
    </row>
    <row r="56" s="7" customFormat="1" ht="16.5" customHeight="1">
      <c r="A56" s="7"/>
      <c r="B56" s="115"/>
      <c r="C56" s="116"/>
      <c r="D56" s="117" t="s">
        <v>89</v>
      </c>
      <c r="E56" s="117"/>
      <c r="F56" s="117"/>
      <c r="G56" s="117"/>
      <c r="H56" s="117"/>
      <c r="I56" s="118"/>
      <c r="J56" s="117" t="s">
        <v>90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27">
        <f>ROUND(SUM(AG57:AG59),2)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85</v>
      </c>
      <c r="AR56" s="121"/>
      <c r="AS56" s="122">
        <f>ROUND(SUM(AS57:AS59),2)</f>
        <v>0</v>
      </c>
      <c r="AT56" s="123">
        <f>ROUND(SUM(AV56:AW56),2)</f>
        <v>0</v>
      </c>
      <c r="AU56" s="124">
        <f>ROUND(SUM(AU57:AU59),5)</f>
        <v>0</v>
      </c>
      <c r="AV56" s="123">
        <f>ROUND(AZ56*L29,2)</f>
        <v>0</v>
      </c>
      <c r="AW56" s="123">
        <f>ROUND(BA56*L30,2)</f>
        <v>0</v>
      </c>
      <c r="AX56" s="123">
        <f>ROUND(BB56*L29,2)</f>
        <v>0</v>
      </c>
      <c r="AY56" s="123">
        <f>ROUND(BC56*L30,2)</f>
        <v>0</v>
      </c>
      <c r="AZ56" s="123">
        <f>ROUND(SUM(AZ57:AZ59),2)</f>
        <v>0</v>
      </c>
      <c r="BA56" s="123">
        <f>ROUND(SUM(BA57:BA59),2)</f>
        <v>0</v>
      </c>
      <c r="BB56" s="123">
        <f>ROUND(SUM(BB57:BB59),2)</f>
        <v>0</v>
      </c>
      <c r="BC56" s="123">
        <f>ROUND(SUM(BC57:BC59),2)</f>
        <v>0</v>
      </c>
      <c r="BD56" s="125">
        <f>ROUND(SUM(BD57:BD59),2)</f>
        <v>0</v>
      </c>
      <c r="BE56" s="7"/>
      <c r="BS56" s="126" t="s">
        <v>77</v>
      </c>
      <c r="BT56" s="126" t="s">
        <v>86</v>
      </c>
      <c r="BV56" s="126" t="s">
        <v>80</v>
      </c>
      <c r="BW56" s="126" t="s">
        <v>91</v>
      </c>
      <c r="BX56" s="126" t="s">
        <v>5</v>
      </c>
      <c r="CL56" s="126" t="s">
        <v>32</v>
      </c>
      <c r="CM56" s="126" t="s">
        <v>88</v>
      </c>
    </row>
    <row r="57" s="4" customFormat="1" ht="16.5" customHeight="1">
      <c r="A57" s="114" t="s">
        <v>82</v>
      </c>
      <c r="B57" s="66"/>
      <c r="C57" s="128"/>
      <c r="D57" s="128"/>
      <c r="E57" s="129" t="s">
        <v>89</v>
      </c>
      <c r="F57" s="129"/>
      <c r="G57" s="129"/>
      <c r="H57" s="129"/>
      <c r="I57" s="129"/>
      <c r="J57" s="128"/>
      <c r="K57" s="129" t="s">
        <v>90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'SO 02 - Hromosvod'!J30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92</v>
      </c>
      <c r="AR57" s="68"/>
      <c r="AS57" s="132">
        <v>0</v>
      </c>
      <c r="AT57" s="133">
        <f>ROUND(SUM(AV57:AW57),2)</f>
        <v>0</v>
      </c>
      <c r="AU57" s="134">
        <f>'SO 02 - Hromosvod'!P83</f>
        <v>0</v>
      </c>
      <c r="AV57" s="133">
        <f>'SO 02 - Hromosvod'!J33</f>
        <v>0</v>
      </c>
      <c r="AW57" s="133">
        <f>'SO 02 - Hromosvod'!J34</f>
        <v>0</v>
      </c>
      <c r="AX57" s="133">
        <f>'SO 02 - Hromosvod'!J35</f>
        <v>0</v>
      </c>
      <c r="AY57" s="133">
        <f>'SO 02 - Hromosvod'!J36</f>
        <v>0</v>
      </c>
      <c r="AZ57" s="133">
        <f>'SO 02 - Hromosvod'!F33</f>
        <v>0</v>
      </c>
      <c r="BA57" s="133">
        <f>'SO 02 - Hromosvod'!F34</f>
        <v>0</v>
      </c>
      <c r="BB57" s="133">
        <f>'SO 02 - Hromosvod'!F35</f>
        <v>0</v>
      </c>
      <c r="BC57" s="133">
        <f>'SO 02 - Hromosvod'!F36</f>
        <v>0</v>
      </c>
      <c r="BD57" s="135">
        <f>'SO 02 - Hromosvod'!F37</f>
        <v>0</v>
      </c>
      <c r="BE57" s="4"/>
      <c r="BT57" s="136" t="s">
        <v>88</v>
      </c>
      <c r="BU57" s="136" t="s">
        <v>93</v>
      </c>
      <c r="BV57" s="136" t="s">
        <v>80</v>
      </c>
      <c r="BW57" s="136" t="s">
        <v>91</v>
      </c>
      <c r="BX57" s="136" t="s">
        <v>5</v>
      </c>
      <c r="CL57" s="136" t="s">
        <v>32</v>
      </c>
      <c r="CM57" s="136" t="s">
        <v>88</v>
      </c>
    </row>
    <row r="58" s="4" customFormat="1" ht="16.5" customHeight="1">
      <c r="A58" s="114" t="s">
        <v>82</v>
      </c>
      <c r="B58" s="66"/>
      <c r="C58" s="128"/>
      <c r="D58" s="128"/>
      <c r="E58" s="129" t="s">
        <v>94</v>
      </c>
      <c r="F58" s="129"/>
      <c r="G58" s="129"/>
      <c r="H58" s="129"/>
      <c r="I58" s="129"/>
      <c r="J58" s="128"/>
      <c r="K58" s="129" t="s">
        <v>95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'SO 02.1 - Střecha budovy'!J32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92</v>
      </c>
      <c r="AR58" s="68"/>
      <c r="AS58" s="132">
        <v>0</v>
      </c>
      <c r="AT58" s="133">
        <f>ROUND(SUM(AV58:AW58),2)</f>
        <v>0</v>
      </c>
      <c r="AU58" s="134">
        <f>'SO 02.1 - Střecha budovy'!P87</f>
        <v>0</v>
      </c>
      <c r="AV58" s="133">
        <f>'SO 02.1 - Střecha budovy'!J35</f>
        <v>0</v>
      </c>
      <c r="AW58" s="133">
        <f>'SO 02.1 - Střecha budovy'!J36</f>
        <v>0</v>
      </c>
      <c r="AX58" s="133">
        <f>'SO 02.1 - Střecha budovy'!J37</f>
        <v>0</v>
      </c>
      <c r="AY58" s="133">
        <f>'SO 02.1 - Střecha budovy'!J38</f>
        <v>0</v>
      </c>
      <c r="AZ58" s="133">
        <f>'SO 02.1 - Střecha budovy'!F35</f>
        <v>0</v>
      </c>
      <c r="BA58" s="133">
        <f>'SO 02.1 - Střecha budovy'!F36</f>
        <v>0</v>
      </c>
      <c r="BB58" s="133">
        <f>'SO 02.1 - Střecha budovy'!F37</f>
        <v>0</v>
      </c>
      <c r="BC58" s="133">
        <f>'SO 02.1 - Střecha budovy'!F38</f>
        <v>0</v>
      </c>
      <c r="BD58" s="135">
        <f>'SO 02.1 - Střecha budovy'!F39</f>
        <v>0</v>
      </c>
      <c r="BE58" s="4"/>
      <c r="BT58" s="136" t="s">
        <v>88</v>
      </c>
      <c r="BV58" s="136" t="s">
        <v>80</v>
      </c>
      <c r="BW58" s="136" t="s">
        <v>96</v>
      </c>
      <c r="BX58" s="136" t="s">
        <v>91</v>
      </c>
      <c r="CL58" s="136" t="s">
        <v>32</v>
      </c>
    </row>
    <row r="59" s="4" customFormat="1" ht="16.5" customHeight="1">
      <c r="A59" s="114" t="s">
        <v>82</v>
      </c>
      <c r="B59" s="66"/>
      <c r="C59" s="128"/>
      <c r="D59" s="128"/>
      <c r="E59" s="129" t="s">
        <v>97</v>
      </c>
      <c r="F59" s="129"/>
      <c r="G59" s="129"/>
      <c r="H59" s="129"/>
      <c r="I59" s="129"/>
      <c r="J59" s="128"/>
      <c r="K59" s="129" t="s">
        <v>98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'SO 02.2 - Uzemnění a zemn...'!J32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92</v>
      </c>
      <c r="AR59" s="68"/>
      <c r="AS59" s="132">
        <v>0</v>
      </c>
      <c r="AT59" s="133">
        <f>ROUND(SUM(AV59:AW59),2)</f>
        <v>0</v>
      </c>
      <c r="AU59" s="134">
        <f>'SO 02.2 - Uzemnění a zemn...'!P89</f>
        <v>0</v>
      </c>
      <c r="AV59" s="133">
        <f>'SO 02.2 - Uzemnění a zemn...'!J35</f>
        <v>0</v>
      </c>
      <c r="AW59" s="133">
        <f>'SO 02.2 - Uzemnění a zemn...'!J36</f>
        <v>0</v>
      </c>
      <c r="AX59" s="133">
        <f>'SO 02.2 - Uzemnění a zemn...'!J37</f>
        <v>0</v>
      </c>
      <c r="AY59" s="133">
        <f>'SO 02.2 - Uzemnění a zemn...'!J38</f>
        <v>0</v>
      </c>
      <c r="AZ59" s="133">
        <f>'SO 02.2 - Uzemnění a zemn...'!F35</f>
        <v>0</v>
      </c>
      <c r="BA59" s="133">
        <f>'SO 02.2 - Uzemnění a zemn...'!F36</f>
        <v>0</v>
      </c>
      <c r="BB59" s="133">
        <f>'SO 02.2 - Uzemnění a zemn...'!F37</f>
        <v>0</v>
      </c>
      <c r="BC59" s="133">
        <f>'SO 02.2 - Uzemnění a zemn...'!F38</f>
        <v>0</v>
      </c>
      <c r="BD59" s="135">
        <f>'SO 02.2 - Uzemnění a zemn...'!F39</f>
        <v>0</v>
      </c>
      <c r="BE59" s="4"/>
      <c r="BT59" s="136" t="s">
        <v>88</v>
      </c>
      <c r="BV59" s="136" t="s">
        <v>80</v>
      </c>
      <c r="BW59" s="136" t="s">
        <v>99</v>
      </c>
      <c r="BX59" s="136" t="s">
        <v>91</v>
      </c>
      <c r="CL59" s="136" t="s">
        <v>32</v>
      </c>
    </row>
    <row r="60" s="7" customFormat="1" ht="16.5" customHeight="1">
      <c r="A60" s="114" t="s">
        <v>82</v>
      </c>
      <c r="B60" s="115"/>
      <c r="C60" s="116"/>
      <c r="D60" s="117" t="s">
        <v>100</v>
      </c>
      <c r="E60" s="117"/>
      <c r="F60" s="117"/>
      <c r="G60" s="117"/>
      <c r="H60" s="117"/>
      <c r="I60" s="118"/>
      <c r="J60" s="117" t="s">
        <v>101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'VRN - Vedlejší rozpočtové...'!J30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85</v>
      </c>
      <c r="AR60" s="121"/>
      <c r="AS60" s="137">
        <v>0</v>
      </c>
      <c r="AT60" s="138">
        <f>ROUND(SUM(AV60:AW60),2)</f>
        <v>0</v>
      </c>
      <c r="AU60" s="139">
        <f>'VRN - Vedlejší rozpočtové...'!P88</f>
        <v>0</v>
      </c>
      <c r="AV60" s="138">
        <f>'VRN - Vedlejší rozpočtové...'!J33</f>
        <v>0</v>
      </c>
      <c r="AW60" s="138">
        <f>'VRN - Vedlejší rozpočtové...'!J34</f>
        <v>0</v>
      </c>
      <c r="AX60" s="138">
        <f>'VRN - Vedlejší rozpočtové...'!J35</f>
        <v>0</v>
      </c>
      <c r="AY60" s="138">
        <f>'VRN - Vedlejší rozpočtové...'!J36</f>
        <v>0</v>
      </c>
      <c r="AZ60" s="138">
        <f>'VRN - Vedlejší rozpočtové...'!F33</f>
        <v>0</v>
      </c>
      <c r="BA60" s="138">
        <f>'VRN - Vedlejší rozpočtové...'!F34</f>
        <v>0</v>
      </c>
      <c r="BB60" s="138">
        <f>'VRN - Vedlejší rozpočtové...'!F35</f>
        <v>0</v>
      </c>
      <c r="BC60" s="138">
        <f>'VRN - Vedlejší rozpočtové...'!F36</f>
        <v>0</v>
      </c>
      <c r="BD60" s="140">
        <f>'VRN - Vedlejší rozpočtové...'!F37</f>
        <v>0</v>
      </c>
      <c r="BE60" s="7"/>
      <c r="BT60" s="126" t="s">
        <v>86</v>
      </c>
      <c r="BV60" s="126" t="s">
        <v>80</v>
      </c>
      <c r="BW60" s="126" t="s">
        <v>102</v>
      </c>
      <c r="BX60" s="126" t="s">
        <v>5</v>
      </c>
      <c r="CL60" s="126" t="s">
        <v>32</v>
      </c>
      <c r="CM60" s="126" t="s">
        <v>88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tv5Ko07LkkckVLht4qy1Lft99GCdpzdKX1aOzWzlQr6+7EUHsw0QjGUIHP8opccGwN3uMevYfdeiwZBIiv5Fmw==" hashValue="dDnx9gwKdhFoWNxNDq1fejltxn3T2kPQKWCj7Pqd2KXmoMWIIybluys/NFgSCZK2TYB+3LIpFim4Fuhleb6PEQ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5" location="'SO 01 - Rekonstrukce zast...'!C2" display="/"/>
    <hyperlink ref="A57" location="'SO 02 - Hromosvod'!C2" display="/"/>
    <hyperlink ref="A58" location="'SO 02.1 - Střecha budovy'!C2" display="/"/>
    <hyperlink ref="A59" location="'SO 02.2 - Uzemnění a zemn...'!C2" display="/"/>
    <hyperlink ref="A60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  <c r="AZ2" s="141" t="s">
        <v>103</v>
      </c>
      <c r="BA2" s="141" t="s">
        <v>104</v>
      </c>
      <c r="BB2" s="141" t="s">
        <v>105</v>
      </c>
      <c r="BC2" s="141" t="s">
        <v>106</v>
      </c>
      <c r="BD2" s="141" t="s">
        <v>107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88</v>
      </c>
      <c r="AZ3" s="141" t="s">
        <v>108</v>
      </c>
      <c r="BA3" s="141" t="s">
        <v>109</v>
      </c>
      <c r="BB3" s="141" t="s">
        <v>110</v>
      </c>
      <c r="BC3" s="141" t="s">
        <v>111</v>
      </c>
      <c r="BD3" s="141" t="s">
        <v>107</v>
      </c>
    </row>
    <row r="4" s="1" customFormat="1" ht="24.96" customHeight="1">
      <c r="B4" s="22"/>
      <c r="D4" s="144" t="s">
        <v>112</v>
      </c>
      <c r="L4" s="22"/>
      <c r="M4" s="145" t="s">
        <v>10</v>
      </c>
      <c r="AT4" s="19" t="s">
        <v>4</v>
      </c>
      <c r="AZ4" s="141" t="s">
        <v>113</v>
      </c>
      <c r="BA4" s="141" t="s">
        <v>114</v>
      </c>
      <c r="BB4" s="141" t="s">
        <v>115</v>
      </c>
      <c r="BC4" s="141" t="s">
        <v>116</v>
      </c>
      <c r="BD4" s="141" t="s">
        <v>107</v>
      </c>
    </row>
    <row r="5" s="1" customFormat="1" ht="6.96" customHeight="1">
      <c r="B5" s="22"/>
      <c r="L5" s="22"/>
      <c r="AZ5" s="141" t="s">
        <v>117</v>
      </c>
      <c r="BA5" s="141" t="s">
        <v>118</v>
      </c>
      <c r="BB5" s="141" t="s">
        <v>119</v>
      </c>
      <c r="BC5" s="141" t="s">
        <v>120</v>
      </c>
      <c r="BD5" s="141" t="s">
        <v>107</v>
      </c>
    </row>
    <row r="6" s="1" customFormat="1" ht="12" customHeight="1">
      <c r="B6" s="22"/>
      <c r="D6" s="146" t="s">
        <v>16</v>
      </c>
      <c r="L6" s="22"/>
      <c r="AZ6" s="141" t="s">
        <v>121</v>
      </c>
      <c r="BA6" s="141" t="s">
        <v>122</v>
      </c>
      <c r="BB6" s="141" t="s">
        <v>105</v>
      </c>
      <c r="BC6" s="141" t="s">
        <v>123</v>
      </c>
      <c r="BD6" s="141" t="s">
        <v>107</v>
      </c>
    </row>
    <row r="7" s="1" customFormat="1" ht="26.25" customHeight="1">
      <c r="B7" s="22"/>
      <c r="E7" s="147" t="str">
        <f>'Rekapitulace stavby'!K6</f>
        <v>Sportovní zařízení města Kroměříže, hala Slavia, Kotojedská 2590, Kroměříž</v>
      </c>
      <c r="F7" s="146"/>
      <c r="G7" s="146"/>
      <c r="H7" s="146"/>
      <c r="L7" s="22"/>
      <c r="AZ7" s="141" t="s">
        <v>124</v>
      </c>
      <c r="BA7" s="141" t="s">
        <v>125</v>
      </c>
      <c r="BB7" s="141" t="s">
        <v>105</v>
      </c>
      <c r="BC7" s="141" t="s">
        <v>126</v>
      </c>
      <c r="BD7" s="141" t="s">
        <v>107</v>
      </c>
    </row>
    <row r="8" s="2" customFormat="1" ht="12" customHeight="1">
      <c r="A8" s="41"/>
      <c r="B8" s="47"/>
      <c r="C8" s="41"/>
      <c r="D8" s="146" t="s">
        <v>127</v>
      </c>
      <c r="E8" s="41"/>
      <c r="F8" s="41"/>
      <c r="G8" s="41"/>
      <c r="H8" s="41"/>
      <c r="I8" s="41"/>
      <c r="J8" s="41"/>
      <c r="K8" s="41"/>
      <c r="L8" s="14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41" t="s">
        <v>128</v>
      </c>
      <c r="BA8" s="141" t="s">
        <v>129</v>
      </c>
      <c r="BB8" s="141" t="s">
        <v>105</v>
      </c>
      <c r="BC8" s="141" t="s">
        <v>130</v>
      </c>
      <c r="BD8" s="141" t="s">
        <v>107</v>
      </c>
    </row>
    <row r="9" s="2" customFormat="1" ht="16.5" customHeight="1">
      <c r="A9" s="41"/>
      <c r="B9" s="47"/>
      <c r="C9" s="41"/>
      <c r="D9" s="41"/>
      <c r="E9" s="149" t="s">
        <v>131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41" t="s">
        <v>132</v>
      </c>
      <c r="BA9" s="141" t="s">
        <v>133</v>
      </c>
      <c r="BB9" s="141" t="s">
        <v>105</v>
      </c>
      <c r="BC9" s="141" t="s">
        <v>126</v>
      </c>
      <c r="BD9" s="141" t="s">
        <v>107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41" t="s">
        <v>134</v>
      </c>
      <c r="BA10" s="141" t="s">
        <v>135</v>
      </c>
      <c r="BB10" s="141" t="s">
        <v>115</v>
      </c>
      <c r="BC10" s="141" t="s">
        <v>136</v>
      </c>
      <c r="BD10" s="141" t="s">
        <v>107</v>
      </c>
    </row>
    <row r="11" s="2" customFormat="1" ht="12" customHeight="1">
      <c r="A11" s="41"/>
      <c r="B11" s="47"/>
      <c r="C11" s="41"/>
      <c r="D11" s="146" t="s">
        <v>18</v>
      </c>
      <c r="E11" s="41"/>
      <c r="F11" s="136" t="s">
        <v>32</v>
      </c>
      <c r="G11" s="41"/>
      <c r="H11" s="41"/>
      <c r="I11" s="146" t="s">
        <v>20</v>
      </c>
      <c r="J11" s="136" t="s">
        <v>32</v>
      </c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41" t="s">
        <v>137</v>
      </c>
      <c r="BA11" s="141" t="s">
        <v>138</v>
      </c>
      <c r="BB11" s="141" t="s">
        <v>115</v>
      </c>
      <c r="BC11" s="141" t="s">
        <v>139</v>
      </c>
      <c r="BD11" s="141" t="s">
        <v>107</v>
      </c>
    </row>
    <row r="12" s="2" customFormat="1" ht="12" customHeight="1">
      <c r="A12" s="41"/>
      <c r="B12" s="47"/>
      <c r="C12" s="41"/>
      <c r="D12" s="146" t="s">
        <v>22</v>
      </c>
      <c r="E12" s="41"/>
      <c r="F12" s="136" t="s">
        <v>23</v>
      </c>
      <c r="G12" s="41"/>
      <c r="H12" s="41"/>
      <c r="I12" s="146" t="s">
        <v>24</v>
      </c>
      <c r="J12" s="150" t="str">
        <f>'Rekapitulace stavby'!AN8</f>
        <v>30. 5. 2025</v>
      </c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Z12" s="141" t="s">
        <v>140</v>
      </c>
      <c r="BA12" s="141" t="s">
        <v>141</v>
      </c>
      <c r="BB12" s="141" t="s">
        <v>115</v>
      </c>
      <c r="BC12" s="141" t="s">
        <v>142</v>
      </c>
      <c r="BD12" s="141" t="s">
        <v>107</v>
      </c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Z13" s="141" t="s">
        <v>77</v>
      </c>
      <c r="BA13" s="141" t="s">
        <v>143</v>
      </c>
      <c r="BB13" s="141" t="s">
        <v>115</v>
      </c>
      <c r="BC13" s="141" t="s">
        <v>144</v>
      </c>
      <c r="BD13" s="141" t="s">
        <v>107</v>
      </c>
    </row>
    <row r="14" s="2" customFormat="1" ht="12" customHeight="1">
      <c r="A14" s="41"/>
      <c r="B14" s="47"/>
      <c r="C14" s="41"/>
      <c r="D14" s="146" t="s">
        <v>30</v>
      </c>
      <c r="E14" s="41"/>
      <c r="F14" s="41"/>
      <c r="G14" s="41"/>
      <c r="H14" s="41"/>
      <c r="I14" s="146" t="s">
        <v>31</v>
      </c>
      <c r="J14" s="136" t="s">
        <v>32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Z14" s="141" t="s">
        <v>145</v>
      </c>
      <c r="BA14" s="141" t="s">
        <v>146</v>
      </c>
      <c r="BB14" s="141" t="s">
        <v>115</v>
      </c>
      <c r="BC14" s="141" t="s">
        <v>147</v>
      </c>
      <c r="BD14" s="141" t="s">
        <v>107</v>
      </c>
    </row>
    <row r="15" s="2" customFormat="1" ht="18" customHeight="1">
      <c r="A15" s="41"/>
      <c r="B15" s="47"/>
      <c r="C15" s="41"/>
      <c r="D15" s="41"/>
      <c r="E15" s="136" t="s">
        <v>33</v>
      </c>
      <c r="F15" s="41"/>
      <c r="G15" s="41"/>
      <c r="H15" s="41"/>
      <c r="I15" s="146" t="s">
        <v>34</v>
      </c>
      <c r="J15" s="136" t="s">
        <v>32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Z15" s="141" t="s">
        <v>148</v>
      </c>
      <c r="BA15" s="141" t="s">
        <v>149</v>
      </c>
      <c r="BB15" s="141" t="s">
        <v>115</v>
      </c>
      <c r="BC15" s="141" t="s">
        <v>150</v>
      </c>
      <c r="BD15" s="141" t="s">
        <v>107</v>
      </c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Z16" s="141" t="s">
        <v>151</v>
      </c>
      <c r="BA16" s="141" t="s">
        <v>152</v>
      </c>
      <c r="BB16" s="141" t="s">
        <v>115</v>
      </c>
      <c r="BC16" s="141" t="s">
        <v>153</v>
      </c>
      <c r="BD16" s="141" t="s">
        <v>107</v>
      </c>
    </row>
    <row r="17" s="2" customFormat="1" ht="12" customHeight="1">
      <c r="A17" s="41"/>
      <c r="B17" s="47"/>
      <c r="C17" s="41"/>
      <c r="D17" s="146" t="s">
        <v>35</v>
      </c>
      <c r="E17" s="41"/>
      <c r="F17" s="41"/>
      <c r="G17" s="41"/>
      <c r="H17" s="41"/>
      <c r="I17" s="146" t="s">
        <v>31</v>
      </c>
      <c r="J17" s="35" t="str">
        <f>'Rekapitulace stavby'!AN13</f>
        <v>Vyplň údaj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Z17" s="141" t="s">
        <v>154</v>
      </c>
      <c r="BA17" s="141" t="s">
        <v>155</v>
      </c>
      <c r="BB17" s="141" t="s">
        <v>105</v>
      </c>
      <c r="BC17" s="141" t="s">
        <v>156</v>
      </c>
      <c r="BD17" s="141" t="s">
        <v>107</v>
      </c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6"/>
      <c r="G18" s="136"/>
      <c r="H18" s="136"/>
      <c r="I18" s="146" t="s">
        <v>34</v>
      </c>
      <c r="J18" s="35" t="str">
        <f>'Rekapitulace stavby'!AN14</f>
        <v>Vyplň údaj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Z18" s="141" t="s">
        <v>157</v>
      </c>
      <c r="BA18" s="141" t="s">
        <v>158</v>
      </c>
      <c r="BB18" s="141" t="s">
        <v>105</v>
      </c>
      <c r="BC18" s="141" t="s">
        <v>159</v>
      </c>
      <c r="BD18" s="141" t="s">
        <v>107</v>
      </c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6" t="s">
        <v>37</v>
      </c>
      <c r="E20" s="41"/>
      <c r="F20" s="41"/>
      <c r="G20" s="41"/>
      <c r="H20" s="41"/>
      <c r="I20" s="146" t="s">
        <v>31</v>
      </c>
      <c r="J20" s="136" t="s">
        <v>32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38</v>
      </c>
      <c r="F21" s="41"/>
      <c r="G21" s="41"/>
      <c r="H21" s="41"/>
      <c r="I21" s="146" t="s">
        <v>34</v>
      </c>
      <c r="J21" s="136" t="s">
        <v>32</v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6" t="s">
        <v>40</v>
      </c>
      <c r="E23" s="41"/>
      <c r="F23" s="41"/>
      <c r="G23" s="41"/>
      <c r="H23" s="41"/>
      <c r="I23" s="146" t="s">
        <v>31</v>
      </c>
      <c r="J23" s="136" t="str">
        <f>IF('Rekapitulace stavby'!AN19="","",'Rekapitulace stavby'!AN19)</f>
        <v/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6" t="s">
        <v>34</v>
      </c>
      <c r="J24" s="136" t="str">
        <f>IF('Rekapitulace stavby'!AN20="","",'Rekapitulace stavby'!AN20)</f>
        <v/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6" t="s">
        <v>42</v>
      </c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51"/>
      <c r="B27" s="152"/>
      <c r="C27" s="151"/>
      <c r="D27" s="151"/>
      <c r="E27" s="153" t="s">
        <v>43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5"/>
      <c r="E29" s="155"/>
      <c r="F29" s="155"/>
      <c r="G29" s="155"/>
      <c r="H29" s="155"/>
      <c r="I29" s="155"/>
      <c r="J29" s="155"/>
      <c r="K29" s="155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6" t="s">
        <v>44</v>
      </c>
      <c r="E30" s="41"/>
      <c r="F30" s="41"/>
      <c r="G30" s="41"/>
      <c r="H30" s="41"/>
      <c r="I30" s="41"/>
      <c r="J30" s="157">
        <f>ROUND(J95, 2)</f>
        <v>0</v>
      </c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8" t="s">
        <v>46</v>
      </c>
      <c r="G32" s="41"/>
      <c r="H32" s="41"/>
      <c r="I32" s="158" t="s">
        <v>45</v>
      </c>
      <c r="J32" s="158" t="s">
        <v>47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9" t="s">
        <v>48</v>
      </c>
      <c r="E33" s="146" t="s">
        <v>49</v>
      </c>
      <c r="F33" s="160">
        <f>ROUND((SUM(BE95:BE1113)),  2)</f>
        <v>0</v>
      </c>
      <c r="G33" s="41"/>
      <c r="H33" s="41"/>
      <c r="I33" s="161">
        <v>0.20999999999999999</v>
      </c>
      <c r="J33" s="160">
        <f>ROUND(((SUM(BE95:BE1113))*I33),  2)</f>
        <v>0</v>
      </c>
      <c r="K33" s="41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6" t="s">
        <v>50</v>
      </c>
      <c r="F34" s="160">
        <f>ROUND((SUM(BF95:BF1113)),  2)</f>
        <v>0</v>
      </c>
      <c r="G34" s="41"/>
      <c r="H34" s="41"/>
      <c r="I34" s="161">
        <v>0.12</v>
      </c>
      <c r="J34" s="160">
        <f>ROUND(((SUM(BF95:BF1113))*I34), 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6" t="s">
        <v>51</v>
      </c>
      <c r="F35" s="160">
        <f>ROUND((SUM(BG95:BG1113)),  2)</f>
        <v>0</v>
      </c>
      <c r="G35" s="41"/>
      <c r="H35" s="41"/>
      <c r="I35" s="161">
        <v>0.20999999999999999</v>
      </c>
      <c r="J35" s="160">
        <f>0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6" t="s">
        <v>52</v>
      </c>
      <c r="F36" s="160">
        <f>ROUND((SUM(BH95:BH1113)),  2)</f>
        <v>0</v>
      </c>
      <c r="G36" s="41"/>
      <c r="H36" s="41"/>
      <c r="I36" s="161">
        <v>0.12</v>
      </c>
      <c r="J36" s="160">
        <f>0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53</v>
      </c>
      <c r="F37" s="160">
        <f>ROUND((SUM(BI95:BI1113)),  2)</f>
        <v>0</v>
      </c>
      <c r="G37" s="41"/>
      <c r="H37" s="41"/>
      <c r="I37" s="161">
        <v>0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2"/>
      <c r="D39" s="163" t="s">
        <v>54</v>
      </c>
      <c r="E39" s="164"/>
      <c r="F39" s="164"/>
      <c r="G39" s="165" t="s">
        <v>55</v>
      </c>
      <c r="H39" s="166" t="s">
        <v>56</v>
      </c>
      <c r="I39" s="164"/>
      <c r="J39" s="167">
        <f>SUM(J30:J37)</f>
        <v>0</v>
      </c>
      <c r="K39" s="168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160</v>
      </c>
      <c r="D45" s="43"/>
      <c r="E45" s="43"/>
      <c r="F45" s="43"/>
      <c r="G45" s="43"/>
      <c r="H45" s="43"/>
      <c r="I45" s="43"/>
      <c r="J45" s="43"/>
      <c r="K45" s="43"/>
      <c r="L45" s="14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3" t="str">
        <f>E7</f>
        <v>Sportovní zařízení města Kroměříže, hala Slavia, Kotojedská 2590, Kroměříž</v>
      </c>
      <c r="F48" s="34"/>
      <c r="G48" s="34"/>
      <c r="H48" s="34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127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01 - Rekonstrukce zastřešení</v>
      </c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Kroměříž</v>
      </c>
      <c r="G52" s="43"/>
      <c r="H52" s="43"/>
      <c r="I52" s="34" t="s">
        <v>24</v>
      </c>
      <c r="J52" s="75" t="str">
        <f>IF(J12="","",J12)</f>
        <v>30. 5. 2025</v>
      </c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Kroměříž</v>
      </c>
      <c r="G54" s="43"/>
      <c r="H54" s="43"/>
      <c r="I54" s="34" t="s">
        <v>37</v>
      </c>
      <c r="J54" s="39" t="str">
        <f>E21</f>
        <v>JURÁŇ PROJEKT s.r.o.</v>
      </c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4" t="s">
        <v>161</v>
      </c>
      <c r="D57" s="175"/>
      <c r="E57" s="175"/>
      <c r="F57" s="175"/>
      <c r="G57" s="175"/>
      <c r="H57" s="175"/>
      <c r="I57" s="175"/>
      <c r="J57" s="176" t="s">
        <v>162</v>
      </c>
      <c r="K57" s="175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7" t="s">
        <v>76</v>
      </c>
      <c r="D59" s="43"/>
      <c r="E59" s="43"/>
      <c r="F59" s="43"/>
      <c r="G59" s="43"/>
      <c r="H59" s="43"/>
      <c r="I59" s="43"/>
      <c r="J59" s="105">
        <f>J95</f>
        <v>0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163</v>
      </c>
    </row>
    <row r="60" s="9" customFormat="1" ht="24.96" customHeight="1">
      <c r="A60" s="9"/>
      <c r="B60" s="178"/>
      <c r="C60" s="179"/>
      <c r="D60" s="180" t="s">
        <v>164</v>
      </c>
      <c r="E60" s="181"/>
      <c r="F60" s="181"/>
      <c r="G60" s="181"/>
      <c r="H60" s="181"/>
      <c r="I60" s="181"/>
      <c r="J60" s="182">
        <f>J96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4"/>
      <c r="C61" s="128"/>
      <c r="D61" s="185" t="s">
        <v>165</v>
      </c>
      <c r="E61" s="186"/>
      <c r="F61" s="186"/>
      <c r="G61" s="186"/>
      <c r="H61" s="186"/>
      <c r="I61" s="186"/>
      <c r="J61" s="187">
        <f>J97</f>
        <v>0</v>
      </c>
      <c r="K61" s="128"/>
      <c r="L61" s="18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4"/>
      <c r="C62" s="128"/>
      <c r="D62" s="185" t="s">
        <v>166</v>
      </c>
      <c r="E62" s="186"/>
      <c r="F62" s="186"/>
      <c r="G62" s="186"/>
      <c r="H62" s="186"/>
      <c r="I62" s="186"/>
      <c r="J62" s="187">
        <f>J139</f>
        <v>0</v>
      </c>
      <c r="K62" s="128"/>
      <c r="L62" s="18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4"/>
      <c r="C63" s="128"/>
      <c r="D63" s="185" t="s">
        <v>167</v>
      </c>
      <c r="E63" s="186"/>
      <c r="F63" s="186"/>
      <c r="G63" s="186"/>
      <c r="H63" s="186"/>
      <c r="I63" s="186"/>
      <c r="J63" s="187">
        <f>J247</f>
        <v>0</v>
      </c>
      <c r="K63" s="128"/>
      <c r="L63" s="18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4"/>
      <c r="C64" s="128"/>
      <c r="D64" s="185" t="s">
        <v>168</v>
      </c>
      <c r="E64" s="186"/>
      <c r="F64" s="186"/>
      <c r="G64" s="186"/>
      <c r="H64" s="186"/>
      <c r="I64" s="186"/>
      <c r="J64" s="187">
        <f>J261</f>
        <v>0</v>
      </c>
      <c r="K64" s="128"/>
      <c r="L64" s="18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78"/>
      <c r="C65" s="179"/>
      <c r="D65" s="180" t="s">
        <v>169</v>
      </c>
      <c r="E65" s="181"/>
      <c r="F65" s="181"/>
      <c r="G65" s="181"/>
      <c r="H65" s="181"/>
      <c r="I65" s="181"/>
      <c r="J65" s="182">
        <f>J264</f>
        <v>0</v>
      </c>
      <c r="K65" s="179"/>
      <c r="L65" s="18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84"/>
      <c r="C66" s="128"/>
      <c r="D66" s="185" t="s">
        <v>170</v>
      </c>
      <c r="E66" s="186"/>
      <c r="F66" s="186"/>
      <c r="G66" s="186"/>
      <c r="H66" s="186"/>
      <c r="I66" s="186"/>
      <c r="J66" s="187">
        <f>J265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171</v>
      </c>
      <c r="E67" s="186"/>
      <c r="F67" s="186"/>
      <c r="G67" s="186"/>
      <c r="H67" s="186"/>
      <c r="I67" s="186"/>
      <c r="J67" s="187">
        <f>J344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8"/>
      <c r="D68" s="185" t="s">
        <v>172</v>
      </c>
      <c r="E68" s="186"/>
      <c r="F68" s="186"/>
      <c r="G68" s="186"/>
      <c r="H68" s="186"/>
      <c r="I68" s="186"/>
      <c r="J68" s="187">
        <f>J414</f>
        <v>0</v>
      </c>
      <c r="K68" s="128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8"/>
      <c r="D69" s="185" t="s">
        <v>173</v>
      </c>
      <c r="E69" s="186"/>
      <c r="F69" s="186"/>
      <c r="G69" s="186"/>
      <c r="H69" s="186"/>
      <c r="I69" s="186"/>
      <c r="J69" s="187">
        <f>J426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8"/>
      <c r="D70" s="185" t="s">
        <v>174</v>
      </c>
      <c r="E70" s="186"/>
      <c r="F70" s="186"/>
      <c r="G70" s="186"/>
      <c r="H70" s="186"/>
      <c r="I70" s="186"/>
      <c r="J70" s="187">
        <f>J435</f>
        <v>0</v>
      </c>
      <c r="K70" s="128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8"/>
      <c r="D71" s="185" t="s">
        <v>175</v>
      </c>
      <c r="E71" s="186"/>
      <c r="F71" s="186"/>
      <c r="G71" s="186"/>
      <c r="H71" s="186"/>
      <c r="I71" s="186"/>
      <c r="J71" s="187">
        <f>J676</f>
        <v>0</v>
      </c>
      <c r="K71" s="128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8"/>
      <c r="D72" s="185" t="s">
        <v>176</v>
      </c>
      <c r="E72" s="186"/>
      <c r="F72" s="186"/>
      <c r="G72" s="186"/>
      <c r="H72" s="186"/>
      <c r="I72" s="186"/>
      <c r="J72" s="187">
        <f>J889</f>
        <v>0</v>
      </c>
      <c r="K72" s="128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8"/>
      <c r="D73" s="185" t="s">
        <v>177</v>
      </c>
      <c r="E73" s="186"/>
      <c r="F73" s="186"/>
      <c r="G73" s="186"/>
      <c r="H73" s="186"/>
      <c r="I73" s="186"/>
      <c r="J73" s="187">
        <f>J933</f>
        <v>0</v>
      </c>
      <c r="K73" s="128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8"/>
      <c r="D74" s="185" t="s">
        <v>178</v>
      </c>
      <c r="E74" s="186"/>
      <c r="F74" s="186"/>
      <c r="G74" s="186"/>
      <c r="H74" s="186"/>
      <c r="I74" s="186"/>
      <c r="J74" s="187">
        <f>J976</f>
        <v>0</v>
      </c>
      <c r="K74" s="128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8"/>
      <c r="C75" s="179"/>
      <c r="D75" s="180" t="s">
        <v>179</v>
      </c>
      <c r="E75" s="181"/>
      <c r="F75" s="181"/>
      <c r="G75" s="181"/>
      <c r="H75" s="181"/>
      <c r="I75" s="181"/>
      <c r="J75" s="182">
        <f>J1107</f>
        <v>0</v>
      </c>
      <c r="K75" s="179"/>
      <c r="L75" s="18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5" t="s">
        <v>180</v>
      </c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4" t="s">
        <v>16</v>
      </c>
      <c r="D84" s="43"/>
      <c r="E84" s="43"/>
      <c r="F84" s="43"/>
      <c r="G84" s="43"/>
      <c r="H84" s="43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6.25" customHeight="1">
      <c r="A85" s="41"/>
      <c r="B85" s="42"/>
      <c r="C85" s="43"/>
      <c r="D85" s="43"/>
      <c r="E85" s="173" t="str">
        <f>E7</f>
        <v>Sportovní zařízení města Kroměříže, hala Slavia, Kotojedská 2590, Kroměříž</v>
      </c>
      <c r="F85" s="34"/>
      <c r="G85" s="34"/>
      <c r="H85" s="34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4" t="s">
        <v>127</v>
      </c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E9</f>
        <v>SO 01 - Rekonstrukce zastřešení</v>
      </c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4" t="s">
        <v>22</v>
      </c>
      <c r="D89" s="43"/>
      <c r="E89" s="43"/>
      <c r="F89" s="29" t="str">
        <f>F12</f>
        <v>Kroměříž</v>
      </c>
      <c r="G89" s="43"/>
      <c r="H89" s="43"/>
      <c r="I89" s="34" t="s">
        <v>24</v>
      </c>
      <c r="J89" s="75" t="str">
        <f>IF(J12="","",J12)</f>
        <v>30. 5. 2025</v>
      </c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4" t="s">
        <v>30</v>
      </c>
      <c r="D91" s="43"/>
      <c r="E91" s="43"/>
      <c r="F91" s="29" t="str">
        <f>E15</f>
        <v>Město Kroměříž</v>
      </c>
      <c r="G91" s="43"/>
      <c r="H91" s="43"/>
      <c r="I91" s="34" t="s">
        <v>37</v>
      </c>
      <c r="J91" s="39" t="str">
        <f>E21</f>
        <v>JURÁŇ PROJEKT s.r.o.</v>
      </c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4" t="s">
        <v>35</v>
      </c>
      <c r="D92" s="43"/>
      <c r="E92" s="43"/>
      <c r="F92" s="29" t="str">
        <f>IF(E18="","",E18)</f>
        <v>Vyplň údaj</v>
      </c>
      <c r="G92" s="43"/>
      <c r="H92" s="43"/>
      <c r="I92" s="34" t="s">
        <v>40</v>
      </c>
      <c r="J92" s="39" t="str">
        <f>E24</f>
        <v xml:space="preserve"> </v>
      </c>
      <c r="K92" s="43"/>
      <c r="L92" s="14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9"/>
      <c r="B94" s="190"/>
      <c r="C94" s="191" t="s">
        <v>181</v>
      </c>
      <c r="D94" s="192" t="s">
        <v>63</v>
      </c>
      <c r="E94" s="192" t="s">
        <v>59</v>
      </c>
      <c r="F94" s="192" t="s">
        <v>60</v>
      </c>
      <c r="G94" s="192" t="s">
        <v>182</v>
      </c>
      <c r="H94" s="192" t="s">
        <v>183</v>
      </c>
      <c r="I94" s="192" t="s">
        <v>184</v>
      </c>
      <c r="J94" s="192" t="s">
        <v>162</v>
      </c>
      <c r="K94" s="193" t="s">
        <v>185</v>
      </c>
      <c r="L94" s="194"/>
      <c r="M94" s="95" t="s">
        <v>32</v>
      </c>
      <c r="N94" s="96" t="s">
        <v>48</v>
      </c>
      <c r="O94" s="96" t="s">
        <v>186</v>
      </c>
      <c r="P94" s="96" t="s">
        <v>187</v>
      </c>
      <c r="Q94" s="96" t="s">
        <v>188</v>
      </c>
      <c r="R94" s="96" t="s">
        <v>189</v>
      </c>
      <c r="S94" s="96" t="s">
        <v>190</v>
      </c>
      <c r="T94" s="97" t="s">
        <v>191</v>
      </c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</row>
    <row r="95" s="2" customFormat="1" ht="22.8" customHeight="1">
      <c r="A95" s="41"/>
      <c r="B95" s="42"/>
      <c r="C95" s="102" t="s">
        <v>192</v>
      </c>
      <c r="D95" s="43"/>
      <c r="E95" s="43"/>
      <c r="F95" s="43"/>
      <c r="G95" s="43"/>
      <c r="H95" s="43"/>
      <c r="I95" s="43"/>
      <c r="J95" s="195">
        <f>BK95</f>
        <v>0</v>
      </c>
      <c r="K95" s="43"/>
      <c r="L95" s="47"/>
      <c r="M95" s="98"/>
      <c r="N95" s="196"/>
      <c r="O95" s="99"/>
      <c r="P95" s="197">
        <f>P96+P264+P1107</f>
        <v>0</v>
      </c>
      <c r="Q95" s="99"/>
      <c r="R95" s="197">
        <f>R96+R264+R1107</f>
        <v>83.06372703000001</v>
      </c>
      <c r="S95" s="99"/>
      <c r="T95" s="198">
        <f>T96+T264+T1107</f>
        <v>33.266788640000001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77</v>
      </c>
      <c r="AU95" s="19" t="s">
        <v>163</v>
      </c>
      <c r="BK95" s="199">
        <f>BK96+BK264+BK1107</f>
        <v>0</v>
      </c>
    </row>
    <row r="96" s="12" customFormat="1" ht="25.92" customHeight="1">
      <c r="A96" s="12"/>
      <c r="B96" s="200"/>
      <c r="C96" s="201"/>
      <c r="D96" s="202" t="s">
        <v>77</v>
      </c>
      <c r="E96" s="203" t="s">
        <v>193</v>
      </c>
      <c r="F96" s="203" t="s">
        <v>194</v>
      </c>
      <c r="G96" s="201"/>
      <c r="H96" s="201"/>
      <c r="I96" s="204"/>
      <c r="J96" s="205">
        <f>BK96</f>
        <v>0</v>
      </c>
      <c r="K96" s="201"/>
      <c r="L96" s="206"/>
      <c r="M96" s="207"/>
      <c r="N96" s="208"/>
      <c r="O96" s="208"/>
      <c r="P96" s="209">
        <f>P97+P139+P247+P261</f>
        <v>0</v>
      </c>
      <c r="Q96" s="208"/>
      <c r="R96" s="209">
        <f>R97+R139+R247+R261</f>
        <v>0.33102002000000003</v>
      </c>
      <c r="S96" s="208"/>
      <c r="T96" s="210">
        <f>T97+T139+T247+T261</f>
        <v>1.0076130000000001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1" t="s">
        <v>86</v>
      </c>
      <c r="AT96" s="212" t="s">
        <v>77</v>
      </c>
      <c r="AU96" s="212" t="s">
        <v>78</v>
      </c>
      <c r="AY96" s="211" t="s">
        <v>195</v>
      </c>
      <c r="BK96" s="213">
        <f>BK97+BK139+BK247+BK261</f>
        <v>0</v>
      </c>
    </row>
    <row r="97" s="12" customFormat="1" ht="22.8" customHeight="1">
      <c r="A97" s="12"/>
      <c r="B97" s="200"/>
      <c r="C97" s="201"/>
      <c r="D97" s="202" t="s">
        <v>77</v>
      </c>
      <c r="E97" s="214" t="s">
        <v>196</v>
      </c>
      <c r="F97" s="214" t="s">
        <v>197</v>
      </c>
      <c r="G97" s="201"/>
      <c r="H97" s="201"/>
      <c r="I97" s="204"/>
      <c r="J97" s="215">
        <f>BK97</f>
        <v>0</v>
      </c>
      <c r="K97" s="201"/>
      <c r="L97" s="206"/>
      <c r="M97" s="207"/>
      <c r="N97" s="208"/>
      <c r="O97" s="208"/>
      <c r="P97" s="209">
        <f>SUM(P98:P138)</f>
        <v>0</v>
      </c>
      <c r="Q97" s="208"/>
      <c r="R97" s="209">
        <f>SUM(R98:R138)</f>
        <v>0.27102002000000003</v>
      </c>
      <c r="S97" s="208"/>
      <c r="T97" s="210">
        <f>SUM(T98:T138)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86</v>
      </c>
      <c r="AT97" s="212" t="s">
        <v>77</v>
      </c>
      <c r="AU97" s="212" t="s">
        <v>86</v>
      </c>
      <c r="AY97" s="211" t="s">
        <v>195</v>
      </c>
      <c r="BK97" s="213">
        <f>SUM(BK98:BK138)</f>
        <v>0</v>
      </c>
    </row>
    <row r="98" s="2" customFormat="1" ht="49.05" customHeight="1">
      <c r="A98" s="41"/>
      <c r="B98" s="42"/>
      <c r="C98" s="216" t="s">
        <v>86</v>
      </c>
      <c r="D98" s="216" t="s">
        <v>113</v>
      </c>
      <c r="E98" s="217" t="s">
        <v>198</v>
      </c>
      <c r="F98" s="218" t="s">
        <v>199</v>
      </c>
      <c r="G98" s="219" t="s">
        <v>105</v>
      </c>
      <c r="H98" s="220">
        <v>19.224</v>
      </c>
      <c r="I98" s="221"/>
      <c r="J98" s="222">
        <f>ROUND(I98*H98,2)</f>
        <v>0</v>
      </c>
      <c r="K98" s="218" t="s">
        <v>200</v>
      </c>
      <c r="L98" s="47"/>
      <c r="M98" s="223" t="s">
        <v>32</v>
      </c>
      <c r="N98" s="224" t="s">
        <v>49</v>
      </c>
      <c r="O98" s="87"/>
      <c r="P98" s="225">
        <f>O98*H98</f>
        <v>0</v>
      </c>
      <c r="Q98" s="225">
        <v>0.00022000000000000001</v>
      </c>
      <c r="R98" s="225">
        <f>Q98*H98</f>
        <v>0.0042292800000000002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111</v>
      </c>
      <c r="AT98" s="227" t="s">
        <v>113</v>
      </c>
      <c r="AU98" s="227" t="s">
        <v>88</v>
      </c>
      <c r="AY98" s="19" t="s">
        <v>195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19" t="s">
        <v>86</v>
      </c>
      <c r="BK98" s="228">
        <f>ROUND(I98*H98,2)</f>
        <v>0</v>
      </c>
      <c r="BL98" s="19" t="s">
        <v>111</v>
      </c>
      <c r="BM98" s="227" t="s">
        <v>201</v>
      </c>
    </row>
    <row r="99" s="2" customFormat="1">
      <c r="A99" s="41"/>
      <c r="B99" s="42"/>
      <c r="C99" s="43"/>
      <c r="D99" s="229" t="s">
        <v>202</v>
      </c>
      <c r="E99" s="43"/>
      <c r="F99" s="230" t="s">
        <v>203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19" t="s">
        <v>202</v>
      </c>
      <c r="AU99" s="19" t="s">
        <v>88</v>
      </c>
    </row>
    <row r="100" s="13" customFormat="1">
      <c r="A100" s="13"/>
      <c r="B100" s="234"/>
      <c r="C100" s="235"/>
      <c r="D100" s="236" t="s">
        <v>204</v>
      </c>
      <c r="E100" s="237" t="s">
        <v>32</v>
      </c>
      <c r="F100" s="238" t="s">
        <v>205</v>
      </c>
      <c r="G100" s="235"/>
      <c r="H100" s="239">
        <v>19.224</v>
      </c>
      <c r="I100" s="240"/>
      <c r="J100" s="235"/>
      <c r="K100" s="235"/>
      <c r="L100" s="241"/>
      <c r="M100" s="242"/>
      <c r="N100" s="243"/>
      <c r="O100" s="243"/>
      <c r="P100" s="243"/>
      <c r="Q100" s="243"/>
      <c r="R100" s="243"/>
      <c r="S100" s="243"/>
      <c r="T100" s="24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5" t="s">
        <v>204</v>
      </c>
      <c r="AU100" s="245" t="s">
        <v>88</v>
      </c>
      <c r="AV100" s="13" t="s">
        <v>88</v>
      </c>
      <c r="AW100" s="13" t="s">
        <v>39</v>
      </c>
      <c r="AX100" s="13" t="s">
        <v>86</v>
      </c>
      <c r="AY100" s="245" t="s">
        <v>195</v>
      </c>
    </row>
    <row r="101" s="2" customFormat="1">
      <c r="A101" s="41"/>
      <c r="B101" s="42"/>
      <c r="C101" s="43"/>
      <c r="D101" s="236" t="s">
        <v>206</v>
      </c>
      <c r="E101" s="43"/>
      <c r="F101" s="246" t="s">
        <v>207</v>
      </c>
      <c r="G101" s="43"/>
      <c r="H101" s="43"/>
      <c r="I101" s="43"/>
      <c r="J101" s="43"/>
      <c r="K101" s="43"/>
      <c r="L101" s="47"/>
      <c r="M101" s="232"/>
      <c r="N101" s="233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U101" s="19" t="s">
        <v>88</v>
      </c>
    </row>
    <row r="102" s="2" customFormat="1">
      <c r="A102" s="41"/>
      <c r="B102" s="42"/>
      <c r="C102" s="43"/>
      <c r="D102" s="236" t="s">
        <v>206</v>
      </c>
      <c r="E102" s="43"/>
      <c r="F102" s="247" t="s">
        <v>208</v>
      </c>
      <c r="G102" s="43"/>
      <c r="H102" s="248">
        <v>0</v>
      </c>
      <c r="I102" s="43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U102" s="19" t="s">
        <v>88</v>
      </c>
    </row>
    <row r="103" s="2" customFormat="1">
      <c r="A103" s="41"/>
      <c r="B103" s="42"/>
      <c r="C103" s="43"/>
      <c r="D103" s="236" t="s">
        <v>206</v>
      </c>
      <c r="E103" s="43"/>
      <c r="F103" s="247" t="s">
        <v>209</v>
      </c>
      <c r="G103" s="43"/>
      <c r="H103" s="248">
        <v>106.8</v>
      </c>
      <c r="I103" s="43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U103" s="19" t="s">
        <v>88</v>
      </c>
    </row>
    <row r="104" s="2" customFormat="1">
      <c r="A104" s="41"/>
      <c r="B104" s="42"/>
      <c r="C104" s="43"/>
      <c r="D104" s="236" t="s">
        <v>206</v>
      </c>
      <c r="E104" s="43"/>
      <c r="F104" s="247" t="s">
        <v>210</v>
      </c>
      <c r="G104" s="43"/>
      <c r="H104" s="248">
        <v>106.8</v>
      </c>
      <c r="I104" s="43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U104" s="19" t="s">
        <v>88</v>
      </c>
    </row>
    <row r="105" s="2" customFormat="1" ht="55.5" customHeight="1">
      <c r="A105" s="41"/>
      <c r="B105" s="42"/>
      <c r="C105" s="216" t="s">
        <v>88</v>
      </c>
      <c r="D105" s="216" t="s">
        <v>113</v>
      </c>
      <c r="E105" s="217" t="s">
        <v>211</v>
      </c>
      <c r="F105" s="218" t="s">
        <v>212</v>
      </c>
      <c r="G105" s="219" t="s">
        <v>105</v>
      </c>
      <c r="H105" s="220">
        <v>19.224</v>
      </c>
      <c r="I105" s="221"/>
      <c r="J105" s="222">
        <f>ROUND(I105*H105,2)</f>
        <v>0</v>
      </c>
      <c r="K105" s="218" t="s">
        <v>200</v>
      </c>
      <c r="L105" s="47"/>
      <c r="M105" s="223" t="s">
        <v>32</v>
      </c>
      <c r="N105" s="224" t="s">
        <v>49</v>
      </c>
      <c r="O105" s="87"/>
      <c r="P105" s="225">
        <f>O105*H105</f>
        <v>0</v>
      </c>
      <c r="Q105" s="225">
        <v>0.0085100000000000002</v>
      </c>
      <c r="R105" s="225">
        <f>Q105*H105</f>
        <v>0.16359624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111</v>
      </c>
      <c r="AT105" s="227" t="s">
        <v>113</v>
      </c>
      <c r="AU105" s="227" t="s">
        <v>88</v>
      </c>
      <c r="AY105" s="19" t="s">
        <v>195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19" t="s">
        <v>86</v>
      </c>
      <c r="BK105" s="228">
        <f>ROUND(I105*H105,2)</f>
        <v>0</v>
      </c>
      <c r="BL105" s="19" t="s">
        <v>111</v>
      </c>
      <c r="BM105" s="227" t="s">
        <v>213</v>
      </c>
    </row>
    <row r="106" s="2" customFormat="1">
      <c r="A106" s="41"/>
      <c r="B106" s="42"/>
      <c r="C106" s="43"/>
      <c r="D106" s="229" t="s">
        <v>202</v>
      </c>
      <c r="E106" s="43"/>
      <c r="F106" s="230" t="s">
        <v>214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202</v>
      </c>
      <c r="AU106" s="19" t="s">
        <v>88</v>
      </c>
    </row>
    <row r="107" s="13" customFormat="1">
      <c r="A107" s="13"/>
      <c r="B107" s="234"/>
      <c r="C107" s="235"/>
      <c r="D107" s="236" t="s">
        <v>204</v>
      </c>
      <c r="E107" s="237" t="s">
        <v>32</v>
      </c>
      <c r="F107" s="238" t="s">
        <v>205</v>
      </c>
      <c r="G107" s="235"/>
      <c r="H107" s="239">
        <v>19.224</v>
      </c>
      <c r="I107" s="240"/>
      <c r="J107" s="235"/>
      <c r="K107" s="235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204</v>
      </c>
      <c r="AU107" s="245" t="s">
        <v>88</v>
      </c>
      <c r="AV107" s="13" t="s">
        <v>88</v>
      </c>
      <c r="AW107" s="13" t="s">
        <v>39</v>
      </c>
      <c r="AX107" s="13" t="s">
        <v>86</v>
      </c>
      <c r="AY107" s="245" t="s">
        <v>195</v>
      </c>
    </row>
    <row r="108" s="2" customFormat="1">
      <c r="A108" s="41"/>
      <c r="B108" s="42"/>
      <c r="C108" s="43"/>
      <c r="D108" s="236" t="s">
        <v>206</v>
      </c>
      <c r="E108" s="43"/>
      <c r="F108" s="246" t="s">
        <v>207</v>
      </c>
      <c r="G108" s="43"/>
      <c r="H108" s="43"/>
      <c r="I108" s="43"/>
      <c r="J108" s="43"/>
      <c r="K108" s="43"/>
      <c r="L108" s="47"/>
      <c r="M108" s="232"/>
      <c r="N108" s="233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U108" s="19" t="s">
        <v>88</v>
      </c>
    </row>
    <row r="109" s="2" customFormat="1">
      <c r="A109" s="41"/>
      <c r="B109" s="42"/>
      <c r="C109" s="43"/>
      <c r="D109" s="236" t="s">
        <v>206</v>
      </c>
      <c r="E109" s="43"/>
      <c r="F109" s="247" t="s">
        <v>208</v>
      </c>
      <c r="G109" s="43"/>
      <c r="H109" s="248">
        <v>0</v>
      </c>
      <c r="I109" s="43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U109" s="19" t="s">
        <v>88</v>
      </c>
    </row>
    <row r="110" s="2" customFormat="1">
      <c r="A110" s="41"/>
      <c r="B110" s="42"/>
      <c r="C110" s="43"/>
      <c r="D110" s="236" t="s">
        <v>206</v>
      </c>
      <c r="E110" s="43"/>
      <c r="F110" s="247" t="s">
        <v>209</v>
      </c>
      <c r="G110" s="43"/>
      <c r="H110" s="248">
        <v>106.8</v>
      </c>
      <c r="I110" s="43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U110" s="19" t="s">
        <v>88</v>
      </c>
    </row>
    <row r="111" s="2" customFormat="1">
      <c r="A111" s="41"/>
      <c r="B111" s="42"/>
      <c r="C111" s="43"/>
      <c r="D111" s="236" t="s">
        <v>206</v>
      </c>
      <c r="E111" s="43"/>
      <c r="F111" s="247" t="s">
        <v>210</v>
      </c>
      <c r="G111" s="43"/>
      <c r="H111" s="248">
        <v>106.8</v>
      </c>
      <c r="I111" s="43"/>
      <c r="J111" s="43"/>
      <c r="K111" s="43"/>
      <c r="L111" s="47"/>
      <c r="M111" s="232"/>
      <c r="N111" s="233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U111" s="19" t="s">
        <v>88</v>
      </c>
    </row>
    <row r="112" s="2" customFormat="1" ht="16.5" customHeight="1">
      <c r="A112" s="41"/>
      <c r="B112" s="42"/>
      <c r="C112" s="249" t="s">
        <v>107</v>
      </c>
      <c r="D112" s="249" t="s">
        <v>215</v>
      </c>
      <c r="E112" s="250" t="s">
        <v>216</v>
      </c>
      <c r="F112" s="251" t="s">
        <v>217</v>
      </c>
      <c r="G112" s="252" t="s">
        <v>105</v>
      </c>
      <c r="H112" s="253">
        <v>20.184999999999999</v>
      </c>
      <c r="I112" s="254"/>
      <c r="J112" s="255">
        <f>ROUND(I112*H112,2)</f>
        <v>0</v>
      </c>
      <c r="K112" s="251" t="s">
        <v>200</v>
      </c>
      <c r="L112" s="256"/>
      <c r="M112" s="257" t="s">
        <v>32</v>
      </c>
      <c r="N112" s="258" t="s">
        <v>49</v>
      </c>
      <c r="O112" s="87"/>
      <c r="P112" s="225">
        <f>O112*H112</f>
        <v>0</v>
      </c>
      <c r="Q112" s="225">
        <v>0.0020999999999999999</v>
      </c>
      <c r="R112" s="225">
        <f>Q112*H112</f>
        <v>0.042388499999999996</v>
      </c>
      <c r="S112" s="225">
        <v>0</v>
      </c>
      <c r="T112" s="226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7" t="s">
        <v>218</v>
      </c>
      <c r="AT112" s="227" t="s">
        <v>215</v>
      </c>
      <c r="AU112" s="227" t="s">
        <v>88</v>
      </c>
      <c r="AY112" s="19" t="s">
        <v>195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19" t="s">
        <v>86</v>
      </c>
      <c r="BK112" s="228">
        <f>ROUND(I112*H112,2)</f>
        <v>0</v>
      </c>
      <c r="BL112" s="19" t="s">
        <v>111</v>
      </c>
      <c r="BM112" s="227" t="s">
        <v>219</v>
      </c>
    </row>
    <row r="113" s="13" customFormat="1">
      <c r="A113" s="13"/>
      <c r="B113" s="234"/>
      <c r="C113" s="235"/>
      <c r="D113" s="236" t="s">
        <v>204</v>
      </c>
      <c r="E113" s="235"/>
      <c r="F113" s="238" t="s">
        <v>220</v>
      </c>
      <c r="G113" s="235"/>
      <c r="H113" s="239">
        <v>20.184999999999999</v>
      </c>
      <c r="I113" s="240"/>
      <c r="J113" s="235"/>
      <c r="K113" s="235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204</v>
      </c>
      <c r="AU113" s="245" t="s">
        <v>88</v>
      </c>
      <c r="AV113" s="13" t="s">
        <v>88</v>
      </c>
      <c r="AW113" s="13" t="s">
        <v>4</v>
      </c>
      <c r="AX113" s="13" t="s">
        <v>86</v>
      </c>
      <c r="AY113" s="245" t="s">
        <v>195</v>
      </c>
    </row>
    <row r="114" s="2" customFormat="1" ht="33" customHeight="1">
      <c r="A114" s="41"/>
      <c r="B114" s="42"/>
      <c r="C114" s="216" t="s">
        <v>111</v>
      </c>
      <c r="D114" s="216" t="s">
        <v>113</v>
      </c>
      <c r="E114" s="217" t="s">
        <v>221</v>
      </c>
      <c r="F114" s="218" t="s">
        <v>222</v>
      </c>
      <c r="G114" s="219" t="s">
        <v>119</v>
      </c>
      <c r="H114" s="220">
        <v>2</v>
      </c>
      <c r="I114" s="221"/>
      <c r="J114" s="222">
        <f>ROUND(I114*H114,2)</f>
        <v>0</v>
      </c>
      <c r="K114" s="218" t="s">
        <v>200</v>
      </c>
      <c r="L114" s="47"/>
      <c r="M114" s="223" t="s">
        <v>32</v>
      </c>
      <c r="N114" s="224" t="s">
        <v>49</v>
      </c>
      <c r="O114" s="87"/>
      <c r="P114" s="225">
        <f>O114*H114</f>
        <v>0</v>
      </c>
      <c r="Q114" s="225">
        <v>0.0039699999999999996</v>
      </c>
      <c r="R114" s="225">
        <f>Q114*H114</f>
        <v>0.0079399999999999991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111</v>
      </c>
      <c r="AT114" s="227" t="s">
        <v>113</v>
      </c>
      <c r="AU114" s="227" t="s">
        <v>88</v>
      </c>
      <c r="AY114" s="19" t="s">
        <v>195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19" t="s">
        <v>86</v>
      </c>
      <c r="BK114" s="228">
        <f>ROUND(I114*H114,2)</f>
        <v>0</v>
      </c>
      <c r="BL114" s="19" t="s">
        <v>111</v>
      </c>
      <c r="BM114" s="227" t="s">
        <v>223</v>
      </c>
    </row>
    <row r="115" s="2" customFormat="1">
      <c r="A115" s="41"/>
      <c r="B115" s="42"/>
      <c r="C115" s="43"/>
      <c r="D115" s="229" t="s">
        <v>202</v>
      </c>
      <c r="E115" s="43"/>
      <c r="F115" s="230" t="s">
        <v>224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202</v>
      </c>
      <c r="AU115" s="19" t="s">
        <v>88</v>
      </c>
    </row>
    <row r="116" s="14" customFormat="1">
      <c r="A116" s="14"/>
      <c r="B116" s="259"/>
      <c r="C116" s="260"/>
      <c r="D116" s="236" t="s">
        <v>204</v>
      </c>
      <c r="E116" s="261" t="s">
        <v>32</v>
      </c>
      <c r="F116" s="262" t="s">
        <v>225</v>
      </c>
      <c r="G116" s="260"/>
      <c r="H116" s="261" t="s">
        <v>32</v>
      </c>
      <c r="I116" s="263"/>
      <c r="J116" s="260"/>
      <c r="K116" s="260"/>
      <c r="L116" s="264"/>
      <c r="M116" s="265"/>
      <c r="N116" s="266"/>
      <c r="O116" s="266"/>
      <c r="P116" s="266"/>
      <c r="Q116" s="266"/>
      <c r="R116" s="266"/>
      <c r="S116" s="266"/>
      <c r="T116" s="26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8" t="s">
        <v>204</v>
      </c>
      <c r="AU116" s="268" t="s">
        <v>88</v>
      </c>
      <c r="AV116" s="14" t="s">
        <v>86</v>
      </c>
      <c r="AW116" s="14" t="s">
        <v>39</v>
      </c>
      <c r="AX116" s="14" t="s">
        <v>78</v>
      </c>
      <c r="AY116" s="268" t="s">
        <v>195</v>
      </c>
    </row>
    <row r="117" s="13" customFormat="1">
      <c r="A117" s="13"/>
      <c r="B117" s="234"/>
      <c r="C117" s="235"/>
      <c r="D117" s="236" t="s">
        <v>204</v>
      </c>
      <c r="E117" s="237" t="s">
        <v>32</v>
      </c>
      <c r="F117" s="238" t="s">
        <v>88</v>
      </c>
      <c r="G117" s="235"/>
      <c r="H117" s="239">
        <v>2</v>
      </c>
      <c r="I117" s="240"/>
      <c r="J117" s="235"/>
      <c r="K117" s="235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204</v>
      </c>
      <c r="AU117" s="245" t="s">
        <v>88</v>
      </c>
      <c r="AV117" s="13" t="s">
        <v>88</v>
      </c>
      <c r="AW117" s="13" t="s">
        <v>39</v>
      </c>
      <c r="AX117" s="13" t="s">
        <v>86</v>
      </c>
      <c r="AY117" s="245" t="s">
        <v>195</v>
      </c>
    </row>
    <row r="118" s="2" customFormat="1" ht="37.8" customHeight="1">
      <c r="A118" s="41"/>
      <c r="B118" s="42"/>
      <c r="C118" s="216" t="s">
        <v>226</v>
      </c>
      <c r="D118" s="216" t="s">
        <v>113</v>
      </c>
      <c r="E118" s="217" t="s">
        <v>227</v>
      </c>
      <c r="F118" s="218" t="s">
        <v>228</v>
      </c>
      <c r="G118" s="219" t="s">
        <v>105</v>
      </c>
      <c r="H118" s="220">
        <v>19.224</v>
      </c>
      <c r="I118" s="221"/>
      <c r="J118" s="222">
        <f>ROUND(I118*H118,2)</f>
        <v>0</v>
      </c>
      <c r="K118" s="218" t="s">
        <v>200</v>
      </c>
      <c r="L118" s="47"/>
      <c r="M118" s="223" t="s">
        <v>32</v>
      </c>
      <c r="N118" s="224" t="s">
        <v>49</v>
      </c>
      <c r="O118" s="87"/>
      <c r="P118" s="225">
        <f>O118*H118</f>
        <v>0</v>
      </c>
      <c r="Q118" s="225">
        <v>0.0027499999999999998</v>
      </c>
      <c r="R118" s="225">
        <f>Q118*H118</f>
        <v>0.052865999999999996</v>
      </c>
      <c r="S118" s="225">
        <v>0</v>
      </c>
      <c r="T118" s="226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7" t="s">
        <v>111</v>
      </c>
      <c r="AT118" s="227" t="s">
        <v>113</v>
      </c>
      <c r="AU118" s="227" t="s">
        <v>88</v>
      </c>
      <c r="AY118" s="19" t="s">
        <v>195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19" t="s">
        <v>86</v>
      </c>
      <c r="BK118" s="228">
        <f>ROUND(I118*H118,2)</f>
        <v>0</v>
      </c>
      <c r="BL118" s="19" t="s">
        <v>111</v>
      </c>
      <c r="BM118" s="227" t="s">
        <v>229</v>
      </c>
    </row>
    <row r="119" s="2" customFormat="1">
      <c r="A119" s="41"/>
      <c r="B119" s="42"/>
      <c r="C119" s="43"/>
      <c r="D119" s="229" t="s">
        <v>202</v>
      </c>
      <c r="E119" s="43"/>
      <c r="F119" s="230" t="s">
        <v>230</v>
      </c>
      <c r="G119" s="43"/>
      <c r="H119" s="43"/>
      <c r="I119" s="231"/>
      <c r="J119" s="43"/>
      <c r="K119" s="43"/>
      <c r="L119" s="47"/>
      <c r="M119" s="232"/>
      <c r="N119" s="233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202</v>
      </c>
      <c r="AU119" s="19" t="s">
        <v>88</v>
      </c>
    </row>
    <row r="120" s="13" customFormat="1">
      <c r="A120" s="13"/>
      <c r="B120" s="234"/>
      <c r="C120" s="235"/>
      <c r="D120" s="236" t="s">
        <v>204</v>
      </c>
      <c r="E120" s="237" t="s">
        <v>32</v>
      </c>
      <c r="F120" s="238" t="s">
        <v>205</v>
      </c>
      <c r="G120" s="235"/>
      <c r="H120" s="239">
        <v>19.224</v>
      </c>
      <c r="I120" s="240"/>
      <c r="J120" s="235"/>
      <c r="K120" s="235"/>
      <c r="L120" s="241"/>
      <c r="M120" s="242"/>
      <c r="N120" s="243"/>
      <c r="O120" s="243"/>
      <c r="P120" s="243"/>
      <c r="Q120" s="243"/>
      <c r="R120" s="243"/>
      <c r="S120" s="243"/>
      <c r="T120" s="24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204</v>
      </c>
      <c r="AU120" s="245" t="s">
        <v>88</v>
      </c>
      <c r="AV120" s="13" t="s">
        <v>88</v>
      </c>
      <c r="AW120" s="13" t="s">
        <v>39</v>
      </c>
      <c r="AX120" s="13" t="s">
        <v>86</v>
      </c>
      <c r="AY120" s="245" t="s">
        <v>195</v>
      </c>
    </row>
    <row r="121" s="2" customFormat="1">
      <c r="A121" s="41"/>
      <c r="B121" s="42"/>
      <c r="C121" s="43"/>
      <c r="D121" s="236" t="s">
        <v>206</v>
      </c>
      <c r="E121" s="43"/>
      <c r="F121" s="246" t="s">
        <v>207</v>
      </c>
      <c r="G121" s="43"/>
      <c r="H121" s="43"/>
      <c r="I121" s="43"/>
      <c r="J121" s="43"/>
      <c r="K121" s="43"/>
      <c r="L121" s="47"/>
      <c r="M121" s="232"/>
      <c r="N121" s="233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U121" s="19" t="s">
        <v>88</v>
      </c>
    </row>
    <row r="122" s="2" customFormat="1">
      <c r="A122" s="41"/>
      <c r="B122" s="42"/>
      <c r="C122" s="43"/>
      <c r="D122" s="236" t="s">
        <v>206</v>
      </c>
      <c r="E122" s="43"/>
      <c r="F122" s="247" t="s">
        <v>208</v>
      </c>
      <c r="G122" s="43"/>
      <c r="H122" s="248">
        <v>0</v>
      </c>
      <c r="I122" s="43"/>
      <c r="J122" s="43"/>
      <c r="K122" s="43"/>
      <c r="L122" s="47"/>
      <c r="M122" s="232"/>
      <c r="N122" s="233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U122" s="19" t="s">
        <v>88</v>
      </c>
    </row>
    <row r="123" s="2" customFormat="1">
      <c r="A123" s="41"/>
      <c r="B123" s="42"/>
      <c r="C123" s="43"/>
      <c r="D123" s="236" t="s">
        <v>206</v>
      </c>
      <c r="E123" s="43"/>
      <c r="F123" s="247" t="s">
        <v>209</v>
      </c>
      <c r="G123" s="43"/>
      <c r="H123" s="248">
        <v>106.8</v>
      </c>
      <c r="I123" s="43"/>
      <c r="J123" s="43"/>
      <c r="K123" s="43"/>
      <c r="L123" s="47"/>
      <c r="M123" s="232"/>
      <c r="N123" s="233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U123" s="19" t="s">
        <v>88</v>
      </c>
    </row>
    <row r="124" s="2" customFormat="1">
      <c r="A124" s="41"/>
      <c r="B124" s="42"/>
      <c r="C124" s="43"/>
      <c r="D124" s="236" t="s">
        <v>206</v>
      </c>
      <c r="E124" s="43"/>
      <c r="F124" s="247" t="s">
        <v>210</v>
      </c>
      <c r="G124" s="43"/>
      <c r="H124" s="248">
        <v>106.8</v>
      </c>
      <c r="I124" s="43"/>
      <c r="J124" s="43"/>
      <c r="K124" s="43"/>
      <c r="L124" s="47"/>
      <c r="M124" s="232"/>
      <c r="N124" s="233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U124" s="19" t="s">
        <v>88</v>
      </c>
    </row>
    <row r="125" s="2" customFormat="1" ht="37.8" customHeight="1">
      <c r="A125" s="41"/>
      <c r="B125" s="42"/>
      <c r="C125" s="216" t="s">
        <v>196</v>
      </c>
      <c r="D125" s="216" t="s">
        <v>113</v>
      </c>
      <c r="E125" s="217" t="s">
        <v>231</v>
      </c>
      <c r="F125" s="218" t="s">
        <v>232</v>
      </c>
      <c r="G125" s="219" t="s">
        <v>115</v>
      </c>
      <c r="H125" s="220">
        <v>106.8</v>
      </c>
      <c r="I125" s="221"/>
      <c r="J125" s="222">
        <f>ROUND(I125*H125,2)</f>
        <v>0</v>
      </c>
      <c r="K125" s="218" t="s">
        <v>200</v>
      </c>
      <c r="L125" s="47"/>
      <c r="M125" s="223" t="s">
        <v>32</v>
      </c>
      <c r="N125" s="224" t="s">
        <v>49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111</v>
      </c>
      <c r="AT125" s="227" t="s">
        <v>113</v>
      </c>
      <c r="AU125" s="227" t="s">
        <v>88</v>
      </c>
      <c r="AY125" s="19" t="s">
        <v>195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9" t="s">
        <v>86</v>
      </c>
      <c r="BK125" s="228">
        <f>ROUND(I125*H125,2)</f>
        <v>0</v>
      </c>
      <c r="BL125" s="19" t="s">
        <v>111</v>
      </c>
      <c r="BM125" s="227" t="s">
        <v>233</v>
      </c>
    </row>
    <row r="126" s="2" customFormat="1">
      <c r="A126" s="41"/>
      <c r="B126" s="42"/>
      <c r="C126" s="43"/>
      <c r="D126" s="229" t="s">
        <v>202</v>
      </c>
      <c r="E126" s="43"/>
      <c r="F126" s="230" t="s">
        <v>234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202</v>
      </c>
      <c r="AU126" s="19" t="s">
        <v>88</v>
      </c>
    </row>
    <row r="127" s="13" customFormat="1">
      <c r="A127" s="13"/>
      <c r="B127" s="234"/>
      <c r="C127" s="235"/>
      <c r="D127" s="236" t="s">
        <v>204</v>
      </c>
      <c r="E127" s="237" t="s">
        <v>32</v>
      </c>
      <c r="F127" s="238" t="s">
        <v>77</v>
      </c>
      <c r="G127" s="235"/>
      <c r="H127" s="239">
        <v>106.8</v>
      </c>
      <c r="I127" s="240"/>
      <c r="J127" s="235"/>
      <c r="K127" s="235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204</v>
      </c>
      <c r="AU127" s="245" t="s">
        <v>88</v>
      </c>
      <c r="AV127" s="13" t="s">
        <v>88</v>
      </c>
      <c r="AW127" s="13" t="s">
        <v>39</v>
      </c>
      <c r="AX127" s="13" t="s">
        <v>86</v>
      </c>
      <c r="AY127" s="245" t="s">
        <v>195</v>
      </c>
    </row>
    <row r="128" s="2" customFormat="1">
      <c r="A128" s="41"/>
      <c r="B128" s="42"/>
      <c r="C128" s="43"/>
      <c r="D128" s="236" t="s">
        <v>206</v>
      </c>
      <c r="E128" s="43"/>
      <c r="F128" s="246" t="s">
        <v>207</v>
      </c>
      <c r="G128" s="43"/>
      <c r="H128" s="43"/>
      <c r="I128" s="43"/>
      <c r="J128" s="43"/>
      <c r="K128" s="43"/>
      <c r="L128" s="47"/>
      <c r="M128" s="232"/>
      <c r="N128" s="233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U128" s="19" t="s">
        <v>88</v>
      </c>
    </row>
    <row r="129" s="2" customFormat="1">
      <c r="A129" s="41"/>
      <c r="B129" s="42"/>
      <c r="C129" s="43"/>
      <c r="D129" s="236" t="s">
        <v>206</v>
      </c>
      <c r="E129" s="43"/>
      <c r="F129" s="247" t="s">
        <v>208</v>
      </c>
      <c r="G129" s="43"/>
      <c r="H129" s="248">
        <v>0</v>
      </c>
      <c r="I129" s="43"/>
      <c r="J129" s="43"/>
      <c r="K129" s="43"/>
      <c r="L129" s="47"/>
      <c r="M129" s="232"/>
      <c r="N129" s="233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U129" s="19" t="s">
        <v>88</v>
      </c>
    </row>
    <row r="130" s="2" customFormat="1">
      <c r="A130" s="41"/>
      <c r="B130" s="42"/>
      <c r="C130" s="43"/>
      <c r="D130" s="236" t="s">
        <v>206</v>
      </c>
      <c r="E130" s="43"/>
      <c r="F130" s="247" t="s">
        <v>209</v>
      </c>
      <c r="G130" s="43"/>
      <c r="H130" s="248">
        <v>106.8</v>
      </c>
      <c r="I130" s="43"/>
      <c r="J130" s="43"/>
      <c r="K130" s="43"/>
      <c r="L130" s="47"/>
      <c r="M130" s="232"/>
      <c r="N130" s="233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U130" s="19" t="s">
        <v>88</v>
      </c>
    </row>
    <row r="131" s="2" customFormat="1">
      <c r="A131" s="41"/>
      <c r="B131" s="42"/>
      <c r="C131" s="43"/>
      <c r="D131" s="236" t="s">
        <v>206</v>
      </c>
      <c r="E131" s="43"/>
      <c r="F131" s="247" t="s">
        <v>210</v>
      </c>
      <c r="G131" s="43"/>
      <c r="H131" s="248">
        <v>106.8</v>
      </c>
      <c r="I131" s="43"/>
      <c r="J131" s="43"/>
      <c r="K131" s="43"/>
      <c r="L131" s="47"/>
      <c r="M131" s="232"/>
      <c r="N131" s="233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U131" s="19" t="s">
        <v>88</v>
      </c>
    </row>
    <row r="132" s="2" customFormat="1" ht="37.8" customHeight="1">
      <c r="A132" s="41"/>
      <c r="B132" s="42"/>
      <c r="C132" s="216" t="s">
        <v>235</v>
      </c>
      <c r="D132" s="216" t="s">
        <v>113</v>
      </c>
      <c r="E132" s="217" t="s">
        <v>236</v>
      </c>
      <c r="F132" s="218" t="s">
        <v>237</v>
      </c>
      <c r="G132" s="219" t="s">
        <v>105</v>
      </c>
      <c r="H132" s="220">
        <v>19.224</v>
      </c>
      <c r="I132" s="221"/>
      <c r="J132" s="222">
        <f>ROUND(I132*H132,2)</f>
        <v>0</v>
      </c>
      <c r="K132" s="218" t="s">
        <v>200</v>
      </c>
      <c r="L132" s="47"/>
      <c r="M132" s="223" t="s">
        <v>32</v>
      </c>
      <c r="N132" s="224" t="s">
        <v>49</v>
      </c>
      <c r="O132" s="87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7" t="s">
        <v>111</v>
      </c>
      <c r="AT132" s="227" t="s">
        <v>113</v>
      </c>
      <c r="AU132" s="227" t="s">
        <v>88</v>
      </c>
      <c r="AY132" s="19" t="s">
        <v>195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9" t="s">
        <v>86</v>
      </c>
      <c r="BK132" s="228">
        <f>ROUND(I132*H132,2)</f>
        <v>0</v>
      </c>
      <c r="BL132" s="19" t="s">
        <v>111</v>
      </c>
      <c r="BM132" s="227" t="s">
        <v>238</v>
      </c>
    </row>
    <row r="133" s="2" customFormat="1">
      <c r="A133" s="41"/>
      <c r="B133" s="42"/>
      <c r="C133" s="43"/>
      <c r="D133" s="229" t="s">
        <v>202</v>
      </c>
      <c r="E133" s="43"/>
      <c r="F133" s="230" t="s">
        <v>239</v>
      </c>
      <c r="G133" s="43"/>
      <c r="H133" s="43"/>
      <c r="I133" s="231"/>
      <c r="J133" s="43"/>
      <c r="K133" s="43"/>
      <c r="L133" s="47"/>
      <c r="M133" s="232"/>
      <c r="N133" s="233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202</v>
      </c>
      <c r="AU133" s="19" t="s">
        <v>88</v>
      </c>
    </row>
    <row r="134" s="13" customFormat="1">
      <c r="A134" s="13"/>
      <c r="B134" s="234"/>
      <c r="C134" s="235"/>
      <c r="D134" s="236" t="s">
        <v>204</v>
      </c>
      <c r="E134" s="237" t="s">
        <v>32</v>
      </c>
      <c r="F134" s="238" t="s">
        <v>205</v>
      </c>
      <c r="G134" s="235"/>
      <c r="H134" s="239">
        <v>19.224</v>
      </c>
      <c r="I134" s="240"/>
      <c r="J134" s="235"/>
      <c r="K134" s="235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204</v>
      </c>
      <c r="AU134" s="245" t="s">
        <v>88</v>
      </c>
      <c r="AV134" s="13" t="s">
        <v>88</v>
      </c>
      <c r="AW134" s="13" t="s">
        <v>39</v>
      </c>
      <c r="AX134" s="13" t="s">
        <v>86</v>
      </c>
      <c r="AY134" s="245" t="s">
        <v>195</v>
      </c>
    </row>
    <row r="135" s="2" customFormat="1">
      <c r="A135" s="41"/>
      <c r="B135" s="42"/>
      <c r="C135" s="43"/>
      <c r="D135" s="236" t="s">
        <v>206</v>
      </c>
      <c r="E135" s="43"/>
      <c r="F135" s="246" t="s">
        <v>207</v>
      </c>
      <c r="G135" s="43"/>
      <c r="H135" s="43"/>
      <c r="I135" s="43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U135" s="19" t="s">
        <v>88</v>
      </c>
    </row>
    <row r="136" s="2" customFormat="1">
      <c r="A136" s="41"/>
      <c r="B136" s="42"/>
      <c r="C136" s="43"/>
      <c r="D136" s="236" t="s">
        <v>206</v>
      </c>
      <c r="E136" s="43"/>
      <c r="F136" s="247" t="s">
        <v>208</v>
      </c>
      <c r="G136" s="43"/>
      <c r="H136" s="248">
        <v>0</v>
      </c>
      <c r="I136" s="43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U136" s="19" t="s">
        <v>88</v>
      </c>
    </row>
    <row r="137" s="2" customFormat="1">
      <c r="A137" s="41"/>
      <c r="B137" s="42"/>
      <c r="C137" s="43"/>
      <c r="D137" s="236" t="s">
        <v>206</v>
      </c>
      <c r="E137" s="43"/>
      <c r="F137" s="247" t="s">
        <v>209</v>
      </c>
      <c r="G137" s="43"/>
      <c r="H137" s="248">
        <v>106.8</v>
      </c>
      <c r="I137" s="43"/>
      <c r="J137" s="43"/>
      <c r="K137" s="43"/>
      <c r="L137" s="47"/>
      <c r="M137" s="232"/>
      <c r="N137" s="233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U137" s="19" t="s">
        <v>88</v>
      </c>
    </row>
    <row r="138" s="2" customFormat="1">
      <c r="A138" s="41"/>
      <c r="B138" s="42"/>
      <c r="C138" s="43"/>
      <c r="D138" s="236" t="s">
        <v>206</v>
      </c>
      <c r="E138" s="43"/>
      <c r="F138" s="247" t="s">
        <v>210</v>
      </c>
      <c r="G138" s="43"/>
      <c r="H138" s="248">
        <v>106.8</v>
      </c>
      <c r="I138" s="43"/>
      <c r="J138" s="43"/>
      <c r="K138" s="43"/>
      <c r="L138" s="47"/>
      <c r="M138" s="232"/>
      <c r="N138" s="233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U138" s="19" t="s">
        <v>88</v>
      </c>
    </row>
    <row r="139" s="12" customFormat="1" ht="22.8" customHeight="1">
      <c r="A139" s="12"/>
      <c r="B139" s="200"/>
      <c r="C139" s="201"/>
      <c r="D139" s="202" t="s">
        <v>77</v>
      </c>
      <c r="E139" s="214" t="s">
        <v>240</v>
      </c>
      <c r="F139" s="214" t="s">
        <v>241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SUM(P140:P246)</f>
        <v>0</v>
      </c>
      <c r="Q139" s="208"/>
      <c r="R139" s="209">
        <f>SUM(R140:R246)</f>
        <v>0.059999999999999998</v>
      </c>
      <c r="S139" s="208"/>
      <c r="T139" s="210">
        <f>SUM(T140:T246)</f>
        <v>1.0076130000000001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86</v>
      </c>
      <c r="AT139" s="212" t="s">
        <v>77</v>
      </c>
      <c r="AU139" s="212" t="s">
        <v>86</v>
      </c>
      <c r="AY139" s="211" t="s">
        <v>195</v>
      </c>
      <c r="BK139" s="213">
        <f>SUM(BK140:BK246)</f>
        <v>0</v>
      </c>
    </row>
    <row r="140" s="2" customFormat="1" ht="44.25" customHeight="1">
      <c r="A140" s="41"/>
      <c r="B140" s="42"/>
      <c r="C140" s="216" t="s">
        <v>218</v>
      </c>
      <c r="D140" s="216" t="s">
        <v>113</v>
      </c>
      <c r="E140" s="217" t="s">
        <v>242</v>
      </c>
      <c r="F140" s="218" t="s">
        <v>243</v>
      </c>
      <c r="G140" s="219" t="s">
        <v>105</v>
      </c>
      <c r="H140" s="220">
        <v>963.64800000000002</v>
      </c>
      <c r="I140" s="221"/>
      <c r="J140" s="222">
        <f>ROUND(I140*H140,2)</f>
        <v>0</v>
      </c>
      <c r="K140" s="218" t="s">
        <v>200</v>
      </c>
      <c r="L140" s="47"/>
      <c r="M140" s="223" t="s">
        <v>32</v>
      </c>
      <c r="N140" s="224" t="s">
        <v>49</v>
      </c>
      <c r="O140" s="87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7" t="s">
        <v>111</v>
      </c>
      <c r="AT140" s="227" t="s">
        <v>113</v>
      </c>
      <c r="AU140" s="227" t="s">
        <v>88</v>
      </c>
      <c r="AY140" s="19" t="s">
        <v>195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9" t="s">
        <v>86</v>
      </c>
      <c r="BK140" s="228">
        <f>ROUND(I140*H140,2)</f>
        <v>0</v>
      </c>
      <c r="BL140" s="19" t="s">
        <v>111</v>
      </c>
      <c r="BM140" s="227" t="s">
        <v>244</v>
      </c>
    </row>
    <row r="141" s="2" customFormat="1">
      <c r="A141" s="41"/>
      <c r="B141" s="42"/>
      <c r="C141" s="43"/>
      <c r="D141" s="229" t="s">
        <v>202</v>
      </c>
      <c r="E141" s="43"/>
      <c r="F141" s="230" t="s">
        <v>245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202</v>
      </c>
      <c r="AU141" s="19" t="s">
        <v>88</v>
      </c>
    </row>
    <row r="142" s="13" customFormat="1">
      <c r="A142" s="13"/>
      <c r="B142" s="234"/>
      <c r="C142" s="235"/>
      <c r="D142" s="236" t="s">
        <v>204</v>
      </c>
      <c r="E142" s="237" t="s">
        <v>32</v>
      </c>
      <c r="F142" s="238" t="s">
        <v>103</v>
      </c>
      <c r="G142" s="235"/>
      <c r="H142" s="239">
        <v>963.64800000000002</v>
      </c>
      <c r="I142" s="240"/>
      <c r="J142" s="235"/>
      <c r="K142" s="235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204</v>
      </c>
      <c r="AU142" s="245" t="s">
        <v>88</v>
      </c>
      <c r="AV142" s="13" t="s">
        <v>88</v>
      </c>
      <c r="AW142" s="13" t="s">
        <v>39</v>
      </c>
      <c r="AX142" s="13" t="s">
        <v>86</v>
      </c>
      <c r="AY142" s="245" t="s">
        <v>195</v>
      </c>
    </row>
    <row r="143" s="2" customFormat="1">
      <c r="A143" s="41"/>
      <c r="B143" s="42"/>
      <c r="C143" s="43"/>
      <c r="D143" s="236" t="s">
        <v>206</v>
      </c>
      <c r="E143" s="43"/>
      <c r="F143" s="246" t="s">
        <v>246</v>
      </c>
      <c r="G143" s="43"/>
      <c r="H143" s="43"/>
      <c r="I143" s="43"/>
      <c r="J143" s="43"/>
      <c r="K143" s="43"/>
      <c r="L143" s="47"/>
      <c r="M143" s="232"/>
      <c r="N143" s="233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U143" s="19" t="s">
        <v>88</v>
      </c>
    </row>
    <row r="144" s="2" customFormat="1">
      <c r="A144" s="41"/>
      <c r="B144" s="42"/>
      <c r="C144" s="43"/>
      <c r="D144" s="236" t="s">
        <v>206</v>
      </c>
      <c r="E144" s="43"/>
      <c r="F144" s="247" t="s">
        <v>208</v>
      </c>
      <c r="G144" s="43"/>
      <c r="H144" s="248">
        <v>0</v>
      </c>
      <c r="I144" s="43"/>
      <c r="J144" s="43"/>
      <c r="K144" s="43"/>
      <c r="L144" s="47"/>
      <c r="M144" s="232"/>
      <c r="N144" s="233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U144" s="19" t="s">
        <v>88</v>
      </c>
    </row>
    <row r="145" s="2" customFormat="1">
      <c r="A145" s="41"/>
      <c r="B145" s="42"/>
      <c r="C145" s="43"/>
      <c r="D145" s="236" t="s">
        <v>206</v>
      </c>
      <c r="E145" s="43"/>
      <c r="F145" s="247" t="s">
        <v>247</v>
      </c>
      <c r="G145" s="43"/>
      <c r="H145" s="248">
        <v>0</v>
      </c>
      <c r="I145" s="43"/>
      <c r="J145" s="43"/>
      <c r="K145" s="43"/>
      <c r="L145" s="47"/>
      <c r="M145" s="232"/>
      <c r="N145" s="233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U145" s="19" t="s">
        <v>88</v>
      </c>
    </row>
    <row r="146" s="2" customFormat="1">
      <c r="A146" s="41"/>
      <c r="B146" s="42"/>
      <c r="C146" s="43"/>
      <c r="D146" s="236" t="s">
        <v>206</v>
      </c>
      <c r="E146" s="43"/>
      <c r="F146" s="247" t="s">
        <v>248</v>
      </c>
      <c r="G146" s="43"/>
      <c r="H146" s="248">
        <v>333.82299999999998</v>
      </c>
      <c r="I146" s="43"/>
      <c r="J146" s="43"/>
      <c r="K146" s="43"/>
      <c r="L146" s="47"/>
      <c r="M146" s="232"/>
      <c r="N146" s="233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U146" s="19" t="s">
        <v>88</v>
      </c>
    </row>
    <row r="147" s="2" customFormat="1">
      <c r="A147" s="41"/>
      <c r="B147" s="42"/>
      <c r="C147" s="43"/>
      <c r="D147" s="236" t="s">
        <v>206</v>
      </c>
      <c r="E147" s="43"/>
      <c r="F147" s="247" t="s">
        <v>249</v>
      </c>
      <c r="G147" s="43"/>
      <c r="H147" s="248">
        <v>629.82500000000005</v>
      </c>
      <c r="I147" s="43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U147" s="19" t="s">
        <v>88</v>
      </c>
    </row>
    <row r="148" s="2" customFormat="1">
      <c r="A148" s="41"/>
      <c r="B148" s="42"/>
      <c r="C148" s="43"/>
      <c r="D148" s="236" t="s">
        <v>206</v>
      </c>
      <c r="E148" s="43"/>
      <c r="F148" s="247" t="s">
        <v>210</v>
      </c>
      <c r="G148" s="43"/>
      <c r="H148" s="248">
        <v>963.64800000000002</v>
      </c>
      <c r="I148" s="43"/>
      <c r="J148" s="43"/>
      <c r="K148" s="43"/>
      <c r="L148" s="47"/>
      <c r="M148" s="232"/>
      <c r="N148" s="233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U148" s="19" t="s">
        <v>88</v>
      </c>
    </row>
    <row r="149" s="2" customFormat="1" ht="55.5" customHeight="1">
      <c r="A149" s="41"/>
      <c r="B149" s="42"/>
      <c r="C149" s="216" t="s">
        <v>240</v>
      </c>
      <c r="D149" s="216" t="s">
        <v>113</v>
      </c>
      <c r="E149" s="217" t="s">
        <v>250</v>
      </c>
      <c r="F149" s="218" t="s">
        <v>251</v>
      </c>
      <c r="G149" s="219" t="s">
        <v>105</v>
      </c>
      <c r="H149" s="220">
        <v>119492.352</v>
      </c>
      <c r="I149" s="221"/>
      <c r="J149" s="222">
        <f>ROUND(I149*H149,2)</f>
        <v>0</v>
      </c>
      <c r="K149" s="218" t="s">
        <v>200</v>
      </c>
      <c r="L149" s="47"/>
      <c r="M149" s="223" t="s">
        <v>32</v>
      </c>
      <c r="N149" s="224" t="s">
        <v>49</v>
      </c>
      <c r="O149" s="87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7" t="s">
        <v>111</v>
      </c>
      <c r="AT149" s="227" t="s">
        <v>113</v>
      </c>
      <c r="AU149" s="227" t="s">
        <v>88</v>
      </c>
      <c r="AY149" s="19" t="s">
        <v>195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9" t="s">
        <v>86</v>
      </c>
      <c r="BK149" s="228">
        <f>ROUND(I149*H149,2)</f>
        <v>0</v>
      </c>
      <c r="BL149" s="19" t="s">
        <v>111</v>
      </c>
      <c r="BM149" s="227" t="s">
        <v>252</v>
      </c>
    </row>
    <row r="150" s="2" customFormat="1">
      <c r="A150" s="41"/>
      <c r="B150" s="42"/>
      <c r="C150" s="43"/>
      <c r="D150" s="229" t="s">
        <v>202</v>
      </c>
      <c r="E150" s="43"/>
      <c r="F150" s="230" t="s">
        <v>253</v>
      </c>
      <c r="G150" s="43"/>
      <c r="H150" s="43"/>
      <c r="I150" s="231"/>
      <c r="J150" s="43"/>
      <c r="K150" s="43"/>
      <c r="L150" s="47"/>
      <c r="M150" s="232"/>
      <c r="N150" s="233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202</v>
      </c>
      <c r="AU150" s="19" t="s">
        <v>88</v>
      </c>
    </row>
    <row r="151" s="13" customFormat="1">
      <c r="A151" s="13"/>
      <c r="B151" s="234"/>
      <c r="C151" s="235"/>
      <c r="D151" s="236" t="s">
        <v>204</v>
      </c>
      <c r="E151" s="237" t="s">
        <v>32</v>
      </c>
      <c r="F151" s="238" t="s">
        <v>254</v>
      </c>
      <c r="G151" s="235"/>
      <c r="H151" s="239">
        <v>119492.352</v>
      </c>
      <c r="I151" s="240"/>
      <c r="J151" s="235"/>
      <c r="K151" s="235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204</v>
      </c>
      <c r="AU151" s="245" t="s">
        <v>88</v>
      </c>
      <c r="AV151" s="13" t="s">
        <v>88</v>
      </c>
      <c r="AW151" s="13" t="s">
        <v>39</v>
      </c>
      <c r="AX151" s="13" t="s">
        <v>86</v>
      </c>
      <c r="AY151" s="245" t="s">
        <v>195</v>
      </c>
    </row>
    <row r="152" s="2" customFormat="1">
      <c r="A152" s="41"/>
      <c r="B152" s="42"/>
      <c r="C152" s="43"/>
      <c r="D152" s="236" t="s">
        <v>206</v>
      </c>
      <c r="E152" s="43"/>
      <c r="F152" s="246" t="s">
        <v>246</v>
      </c>
      <c r="G152" s="43"/>
      <c r="H152" s="43"/>
      <c r="I152" s="43"/>
      <c r="J152" s="43"/>
      <c r="K152" s="43"/>
      <c r="L152" s="47"/>
      <c r="M152" s="232"/>
      <c r="N152" s="233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U152" s="19" t="s">
        <v>88</v>
      </c>
    </row>
    <row r="153" s="2" customFormat="1">
      <c r="A153" s="41"/>
      <c r="B153" s="42"/>
      <c r="C153" s="43"/>
      <c r="D153" s="236" t="s">
        <v>206</v>
      </c>
      <c r="E153" s="43"/>
      <c r="F153" s="247" t="s">
        <v>208</v>
      </c>
      <c r="G153" s="43"/>
      <c r="H153" s="248">
        <v>0</v>
      </c>
      <c r="I153" s="43"/>
      <c r="J153" s="43"/>
      <c r="K153" s="43"/>
      <c r="L153" s="47"/>
      <c r="M153" s="232"/>
      <c r="N153" s="233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U153" s="19" t="s">
        <v>88</v>
      </c>
    </row>
    <row r="154" s="2" customFormat="1">
      <c r="A154" s="41"/>
      <c r="B154" s="42"/>
      <c r="C154" s="43"/>
      <c r="D154" s="236" t="s">
        <v>206</v>
      </c>
      <c r="E154" s="43"/>
      <c r="F154" s="247" t="s">
        <v>247</v>
      </c>
      <c r="G154" s="43"/>
      <c r="H154" s="248">
        <v>0</v>
      </c>
      <c r="I154" s="43"/>
      <c r="J154" s="43"/>
      <c r="K154" s="43"/>
      <c r="L154" s="47"/>
      <c r="M154" s="232"/>
      <c r="N154" s="233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U154" s="19" t="s">
        <v>88</v>
      </c>
    </row>
    <row r="155" s="2" customFormat="1">
      <c r="A155" s="41"/>
      <c r="B155" s="42"/>
      <c r="C155" s="43"/>
      <c r="D155" s="236" t="s">
        <v>206</v>
      </c>
      <c r="E155" s="43"/>
      <c r="F155" s="247" t="s">
        <v>248</v>
      </c>
      <c r="G155" s="43"/>
      <c r="H155" s="248">
        <v>333.82299999999998</v>
      </c>
      <c r="I155" s="43"/>
      <c r="J155" s="43"/>
      <c r="K155" s="43"/>
      <c r="L155" s="47"/>
      <c r="M155" s="232"/>
      <c r="N155" s="233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U155" s="19" t="s">
        <v>88</v>
      </c>
    </row>
    <row r="156" s="2" customFormat="1">
      <c r="A156" s="41"/>
      <c r="B156" s="42"/>
      <c r="C156" s="43"/>
      <c r="D156" s="236" t="s">
        <v>206</v>
      </c>
      <c r="E156" s="43"/>
      <c r="F156" s="247" t="s">
        <v>249</v>
      </c>
      <c r="G156" s="43"/>
      <c r="H156" s="248">
        <v>629.82500000000005</v>
      </c>
      <c r="I156" s="43"/>
      <c r="J156" s="43"/>
      <c r="K156" s="43"/>
      <c r="L156" s="47"/>
      <c r="M156" s="232"/>
      <c r="N156" s="233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U156" s="19" t="s">
        <v>88</v>
      </c>
    </row>
    <row r="157" s="2" customFormat="1">
      <c r="A157" s="41"/>
      <c r="B157" s="42"/>
      <c r="C157" s="43"/>
      <c r="D157" s="236" t="s">
        <v>206</v>
      </c>
      <c r="E157" s="43"/>
      <c r="F157" s="247" t="s">
        <v>210</v>
      </c>
      <c r="G157" s="43"/>
      <c r="H157" s="248">
        <v>963.64800000000002</v>
      </c>
      <c r="I157" s="43"/>
      <c r="J157" s="43"/>
      <c r="K157" s="43"/>
      <c r="L157" s="47"/>
      <c r="M157" s="232"/>
      <c r="N157" s="233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U157" s="19" t="s">
        <v>88</v>
      </c>
    </row>
    <row r="158" s="2" customFormat="1">
      <c r="A158" s="41"/>
      <c r="B158" s="42"/>
      <c r="C158" s="43"/>
      <c r="D158" s="236" t="s">
        <v>206</v>
      </c>
      <c r="E158" s="43"/>
      <c r="F158" s="246" t="s">
        <v>255</v>
      </c>
      <c r="G158" s="43"/>
      <c r="H158" s="43"/>
      <c r="I158" s="43"/>
      <c r="J158" s="43"/>
      <c r="K158" s="43"/>
      <c r="L158" s="47"/>
      <c r="M158" s="232"/>
      <c r="N158" s="233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U158" s="19" t="s">
        <v>88</v>
      </c>
    </row>
    <row r="159" s="2" customFormat="1">
      <c r="A159" s="41"/>
      <c r="B159" s="42"/>
      <c r="C159" s="43"/>
      <c r="D159" s="236" t="s">
        <v>206</v>
      </c>
      <c r="E159" s="43"/>
      <c r="F159" s="247" t="s">
        <v>208</v>
      </c>
      <c r="G159" s="43"/>
      <c r="H159" s="248">
        <v>0</v>
      </c>
      <c r="I159" s="43"/>
      <c r="J159" s="43"/>
      <c r="K159" s="43"/>
      <c r="L159" s="47"/>
      <c r="M159" s="232"/>
      <c r="N159" s="233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U159" s="19" t="s">
        <v>88</v>
      </c>
    </row>
    <row r="160" s="2" customFormat="1">
      <c r="A160" s="41"/>
      <c r="B160" s="42"/>
      <c r="C160" s="43"/>
      <c r="D160" s="236" t="s">
        <v>206</v>
      </c>
      <c r="E160" s="43"/>
      <c r="F160" s="247" t="s">
        <v>111</v>
      </c>
      <c r="G160" s="43"/>
      <c r="H160" s="248">
        <v>4</v>
      </c>
      <c r="I160" s="43"/>
      <c r="J160" s="43"/>
      <c r="K160" s="43"/>
      <c r="L160" s="47"/>
      <c r="M160" s="232"/>
      <c r="N160" s="233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U160" s="19" t="s">
        <v>88</v>
      </c>
    </row>
    <row r="161" s="2" customFormat="1">
      <c r="A161" s="41"/>
      <c r="B161" s="42"/>
      <c r="C161" s="43"/>
      <c r="D161" s="236" t="s">
        <v>206</v>
      </c>
      <c r="E161" s="43"/>
      <c r="F161" s="247" t="s">
        <v>210</v>
      </c>
      <c r="G161" s="43"/>
      <c r="H161" s="248">
        <v>4</v>
      </c>
      <c r="I161" s="43"/>
      <c r="J161" s="43"/>
      <c r="K161" s="43"/>
      <c r="L161" s="47"/>
      <c r="M161" s="232"/>
      <c r="N161" s="233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U161" s="19" t="s">
        <v>88</v>
      </c>
    </row>
    <row r="162" s="2" customFormat="1" ht="66.75" customHeight="1">
      <c r="A162" s="41"/>
      <c r="B162" s="42"/>
      <c r="C162" s="216" t="s">
        <v>256</v>
      </c>
      <c r="D162" s="216" t="s">
        <v>113</v>
      </c>
      <c r="E162" s="217" t="s">
        <v>257</v>
      </c>
      <c r="F162" s="218" t="s">
        <v>258</v>
      </c>
      <c r="G162" s="219" t="s">
        <v>119</v>
      </c>
      <c r="H162" s="220">
        <v>4</v>
      </c>
      <c r="I162" s="221"/>
      <c r="J162" s="222">
        <f>ROUND(I162*H162,2)</f>
        <v>0</v>
      </c>
      <c r="K162" s="218" t="s">
        <v>200</v>
      </c>
      <c r="L162" s="47"/>
      <c r="M162" s="223" t="s">
        <v>32</v>
      </c>
      <c r="N162" s="224" t="s">
        <v>49</v>
      </c>
      <c r="O162" s="87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7" t="s">
        <v>111</v>
      </c>
      <c r="AT162" s="227" t="s">
        <v>113</v>
      </c>
      <c r="AU162" s="227" t="s">
        <v>88</v>
      </c>
      <c r="AY162" s="19" t="s">
        <v>195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9" t="s">
        <v>86</v>
      </c>
      <c r="BK162" s="228">
        <f>ROUND(I162*H162,2)</f>
        <v>0</v>
      </c>
      <c r="BL162" s="19" t="s">
        <v>111</v>
      </c>
      <c r="BM162" s="227" t="s">
        <v>259</v>
      </c>
    </row>
    <row r="163" s="2" customFormat="1">
      <c r="A163" s="41"/>
      <c r="B163" s="42"/>
      <c r="C163" s="43"/>
      <c r="D163" s="229" t="s">
        <v>202</v>
      </c>
      <c r="E163" s="43"/>
      <c r="F163" s="230" t="s">
        <v>260</v>
      </c>
      <c r="G163" s="43"/>
      <c r="H163" s="43"/>
      <c r="I163" s="231"/>
      <c r="J163" s="43"/>
      <c r="K163" s="43"/>
      <c r="L163" s="47"/>
      <c r="M163" s="232"/>
      <c r="N163" s="233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19" t="s">
        <v>202</v>
      </c>
      <c r="AU163" s="19" t="s">
        <v>88</v>
      </c>
    </row>
    <row r="164" s="13" customFormat="1">
      <c r="A164" s="13"/>
      <c r="B164" s="234"/>
      <c r="C164" s="235"/>
      <c r="D164" s="236" t="s">
        <v>204</v>
      </c>
      <c r="E164" s="237" t="s">
        <v>32</v>
      </c>
      <c r="F164" s="238" t="s">
        <v>108</v>
      </c>
      <c r="G164" s="235"/>
      <c r="H164" s="239">
        <v>4</v>
      </c>
      <c r="I164" s="240"/>
      <c r="J164" s="235"/>
      <c r="K164" s="235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204</v>
      </c>
      <c r="AU164" s="245" t="s">
        <v>88</v>
      </c>
      <c r="AV164" s="13" t="s">
        <v>88</v>
      </c>
      <c r="AW164" s="13" t="s">
        <v>39</v>
      </c>
      <c r="AX164" s="13" t="s">
        <v>86</v>
      </c>
      <c r="AY164" s="245" t="s">
        <v>195</v>
      </c>
    </row>
    <row r="165" s="2" customFormat="1">
      <c r="A165" s="41"/>
      <c r="B165" s="42"/>
      <c r="C165" s="43"/>
      <c r="D165" s="236" t="s">
        <v>206</v>
      </c>
      <c r="E165" s="43"/>
      <c r="F165" s="246" t="s">
        <v>255</v>
      </c>
      <c r="G165" s="43"/>
      <c r="H165" s="43"/>
      <c r="I165" s="43"/>
      <c r="J165" s="43"/>
      <c r="K165" s="43"/>
      <c r="L165" s="47"/>
      <c r="M165" s="232"/>
      <c r="N165" s="233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U165" s="19" t="s">
        <v>88</v>
      </c>
    </row>
    <row r="166" s="2" customFormat="1">
      <c r="A166" s="41"/>
      <c r="B166" s="42"/>
      <c r="C166" s="43"/>
      <c r="D166" s="236" t="s">
        <v>206</v>
      </c>
      <c r="E166" s="43"/>
      <c r="F166" s="247" t="s">
        <v>208</v>
      </c>
      <c r="G166" s="43"/>
      <c r="H166" s="248">
        <v>0</v>
      </c>
      <c r="I166" s="43"/>
      <c r="J166" s="43"/>
      <c r="K166" s="43"/>
      <c r="L166" s="47"/>
      <c r="M166" s="232"/>
      <c r="N166" s="233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U166" s="19" t="s">
        <v>88</v>
      </c>
    </row>
    <row r="167" s="2" customFormat="1">
      <c r="A167" s="41"/>
      <c r="B167" s="42"/>
      <c r="C167" s="43"/>
      <c r="D167" s="236" t="s">
        <v>206</v>
      </c>
      <c r="E167" s="43"/>
      <c r="F167" s="247" t="s">
        <v>111</v>
      </c>
      <c r="G167" s="43"/>
      <c r="H167" s="248">
        <v>4</v>
      </c>
      <c r="I167" s="43"/>
      <c r="J167" s="43"/>
      <c r="K167" s="43"/>
      <c r="L167" s="47"/>
      <c r="M167" s="232"/>
      <c r="N167" s="233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U167" s="19" t="s">
        <v>88</v>
      </c>
    </row>
    <row r="168" s="2" customFormat="1">
      <c r="A168" s="41"/>
      <c r="B168" s="42"/>
      <c r="C168" s="43"/>
      <c r="D168" s="236" t="s">
        <v>206</v>
      </c>
      <c r="E168" s="43"/>
      <c r="F168" s="247" t="s">
        <v>210</v>
      </c>
      <c r="G168" s="43"/>
      <c r="H168" s="248">
        <v>4</v>
      </c>
      <c r="I168" s="43"/>
      <c r="J168" s="43"/>
      <c r="K168" s="43"/>
      <c r="L168" s="47"/>
      <c r="M168" s="232"/>
      <c r="N168" s="233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U168" s="19" t="s">
        <v>88</v>
      </c>
    </row>
    <row r="169" s="2" customFormat="1" ht="44.25" customHeight="1">
      <c r="A169" s="41"/>
      <c r="B169" s="42"/>
      <c r="C169" s="216" t="s">
        <v>261</v>
      </c>
      <c r="D169" s="216" t="s">
        <v>113</v>
      </c>
      <c r="E169" s="217" t="s">
        <v>262</v>
      </c>
      <c r="F169" s="218" t="s">
        <v>263</v>
      </c>
      <c r="G169" s="219" t="s">
        <v>105</v>
      </c>
      <c r="H169" s="220">
        <v>963.64800000000002</v>
      </c>
      <c r="I169" s="221"/>
      <c r="J169" s="222">
        <f>ROUND(I169*H169,2)</f>
        <v>0</v>
      </c>
      <c r="K169" s="218" t="s">
        <v>200</v>
      </c>
      <c r="L169" s="47"/>
      <c r="M169" s="223" t="s">
        <v>32</v>
      </c>
      <c r="N169" s="224" t="s">
        <v>49</v>
      </c>
      <c r="O169" s="87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7" t="s">
        <v>111</v>
      </c>
      <c r="AT169" s="227" t="s">
        <v>113</v>
      </c>
      <c r="AU169" s="227" t="s">
        <v>88</v>
      </c>
      <c r="AY169" s="19" t="s">
        <v>195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9" t="s">
        <v>86</v>
      </c>
      <c r="BK169" s="228">
        <f>ROUND(I169*H169,2)</f>
        <v>0</v>
      </c>
      <c r="BL169" s="19" t="s">
        <v>111</v>
      </c>
      <c r="BM169" s="227" t="s">
        <v>264</v>
      </c>
    </row>
    <row r="170" s="2" customFormat="1">
      <c r="A170" s="41"/>
      <c r="B170" s="42"/>
      <c r="C170" s="43"/>
      <c r="D170" s="229" t="s">
        <v>202</v>
      </c>
      <c r="E170" s="43"/>
      <c r="F170" s="230" t="s">
        <v>265</v>
      </c>
      <c r="G170" s="43"/>
      <c r="H170" s="43"/>
      <c r="I170" s="231"/>
      <c r="J170" s="43"/>
      <c r="K170" s="43"/>
      <c r="L170" s="47"/>
      <c r="M170" s="232"/>
      <c r="N170" s="233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19" t="s">
        <v>202</v>
      </c>
      <c r="AU170" s="19" t="s">
        <v>88</v>
      </c>
    </row>
    <row r="171" s="13" customFormat="1">
      <c r="A171" s="13"/>
      <c r="B171" s="234"/>
      <c r="C171" s="235"/>
      <c r="D171" s="236" t="s">
        <v>204</v>
      </c>
      <c r="E171" s="237" t="s">
        <v>32</v>
      </c>
      <c r="F171" s="238" t="s">
        <v>103</v>
      </c>
      <c r="G171" s="235"/>
      <c r="H171" s="239">
        <v>963.64800000000002</v>
      </c>
      <c r="I171" s="240"/>
      <c r="J171" s="235"/>
      <c r="K171" s="235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204</v>
      </c>
      <c r="AU171" s="245" t="s">
        <v>88</v>
      </c>
      <c r="AV171" s="13" t="s">
        <v>88</v>
      </c>
      <c r="AW171" s="13" t="s">
        <v>39</v>
      </c>
      <c r="AX171" s="13" t="s">
        <v>86</v>
      </c>
      <c r="AY171" s="245" t="s">
        <v>195</v>
      </c>
    </row>
    <row r="172" s="2" customFormat="1">
      <c r="A172" s="41"/>
      <c r="B172" s="42"/>
      <c r="C172" s="43"/>
      <c r="D172" s="236" t="s">
        <v>206</v>
      </c>
      <c r="E172" s="43"/>
      <c r="F172" s="246" t="s">
        <v>246</v>
      </c>
      <c r="G172" s="43"/>
      <c r="H172" s="43"/>
      <c r="I172" s="43"/>
      <c r="J172" s="43"/>
      <c r="K172" s="43"/>
      <c r="L172" s="47"/>
      <c r="M172" s="232"/>
      <c r="N172" s="233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U172" s="19" t="s">
        <v>88</v>
      </c>
    </row>
    <row r="173" s="2" customFormat="1">
      <c r="A173" s="41"/>
      <c r="B173" s="42"/>
      <c r="C173" s="43"/>
      <c r="D173" s="236" t="s">
        <v>206</v>
      </c>
      <c r="E173" s="43"/>
      <c r="F173" s="247" t="s">
        <v>208</v>
      </c>
      <c r="G173" s="43"/>
      <c r="H173" s="248">
        <v>0</v>
      </c>
      <c r="I173" s="43"/>
      <c r="J173" s="43"/>
      <c r="K173" s="43"/>
      <c r="L173" s="47"/>
      <c r="M173" s="232"/>
      <c r="N173" s="233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U173" s="19" t="s">
        <v>88</v>
      </c>
    </row>
    <row r="174" s="2" customFormat="1">
      <c r="A174" s="41"/>
      <c r="B174" s="42"/>
      <c r="C174" s="43"/>
      <c r="D174" s="236" t="s">
        <v>206</v>
      </c>
      <c r="E174" s="43"/>
      <c r="F174" s="247" t="s">
        <v>247</v>
      </c>
      <c r="G174" s="43"/>
      <c r="H174" s="248">
        <v>0</v>
      </c>
      <c r="I174" s="43"/>
      <c r="J174" s="43"/>
      <c r="K174" s="43"/>
      <c r="L174" s="47"/>
      <c r="M174" s="232"/>
      <c r="N174" s="233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U174" s="19" t="s">
        <v>88</v>
      </c>
    </row>
    <row r="175" s="2" customFormat="1">
      <c r="A175" s="41"/>
      <c r="B175" s="42"/>
      <c r="C175" s="43"/>
      <c r="D175" s="236" t="s">
        <v>206</v>
      </c>
      <c r="E175" s="43"/>
      <c r="F175" s="247" t="s">
        <v>248</v>
      </c>
      <c r="G175" s="43"/>
      <c r="H175" s="248">
        <v>333.82299999999998</v>
      </c>
      <c r="I175" s="43"/>
      <c r="J175" s="43"/>
      <c r="K175" s="43"/>
      <c r="L175" s="47"/>
      <c r="M175" s="232"/>
      <c r="N175" s="233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U175" s="19" t="s">
        <v>88</v>
      </c>
    </row>
    <row r="176" s="2" customFormat="1">
      <c r="A176" s="41"/>
      <c r="B176" s="42"/>
      <c r="C176" s="43"/>
      <c r="D176" s="236" t="s">
        <v>206</v>
      </c>
      <c r="E176" s="43"/>
      <c r="F176" s="247" t="s">
        <v>249</v>
      </c>
      <c r="G176" s="43"/>
      <c r="H176" s="248">
        <v>629.82500000000005</v>
      </c>
      <c r="I176" s="43"/>
      <c r="J176" s="43"/>
      <c r="K176" s="43"/>
      <c r="L176" s="47"/>
      <c r="M176" s="232"/>
      <c r="N176" s="23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U176" s="19" t="s">
        <v>88</v>
      </c>
    </row>
    <row r="177" s="2" customFormat="1">
      <c r="A177" s="41"/>
      <c r="B177" s="42"/>
      <c r="C177" s="43"/>
      <c r="D177" s="236" t="s">
        <v>206</v>
      </c>
      <c r="E177" s="43"/>
      <c r="F177" s="247" t="s">
        <v>210</v>
      </c>
      <c r="G177" s="43"/>
      <c r="H177" s="248">
        <v>963.64800000000002</v>
      </c>
      <c r="I177" s="43"/>
      <c r="J177" s="43"/>
      <c r="K177" s="43"/>
      <c r="L177" s="47"/>
      <c r="M177" s="232"/>
      <c r="N177" s="233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U177" s="19" t="s">
        <v>88</v>
      </c>
    </row>
    <row r="178" s="2" customFormat="1" ht="24.15" customHeight="1">
      <c r="A178" s="41"/>
      <c r="B178" s="42"/>
      <c r="C178" s="216" t="s">
        <v>8</v>
      </c>
      <c r="D178" s="216" t="s">
        <v>113</v>
      </c>
      <c r="E178" s="217" t="s">
        <v>266</v>
      </c>
      <c r="F178" s="218" t="s">
        <v>267</v>
      </c>
      <c r="G178" s="219" t="s">
        <v>105</v>
      </c>
      <c r="H178" s="220">
        <v>963.64800000000002</v>
      </c>
      <c r="I178" s="221"/>
      <c r="J178" s="222">
        <f>ROUND(I178*H178,2)</f>
        <v>0</v>
      </c>
      <c r="K178" s="218" t="s">
        <v>200</v>
      </c>
      <c r="L178" s="47"/>
      <c r="M178" s="223" t="s">
        <v>32</v>
      </c>
      <c r="N178" s="224" t="s">
        <v>49</v>
      </c>
      <c r="O178" s="87"/>
      <c r="P178" s="225">
        <f>O178*H178</f>
        <v>0</v>
      </c>
      <c r="Q178" s="225">
        <v>0</v>
      </c>
      <c r="R178" s="225">
        <f>Q178*H178</f>
        <v>0</v>
      </c>
      <c r="S178" s="225">
        <v>0</v>
      </c>
      <c r="T178" s="226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7" t="s">
        <v>111</v>
      </c>
      <c r="AT178" s="227" t="s">
        <v>113</v>
      </c>
      <c r="AU178" s="227" t="s">
        <v>88</v>
      </c>
      <c r="AY178" s="19" t="s">
        <v>195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9" t="s">
        <v>86</v>
      </c>
      <c r="BK178" s="228">
        <f>ROUND(I178*H178,2)</f>
        <v>0</v>
      </c>
      <c r="BL178" s="19" t="s">
        <v>111</v>
      </c>
      <c r="BM178" s="227" t="s">
        <v>268</v>
      </c>
    </row>
    <row r="179" s="2" customFormat="1">
      <c r="A179" s="41"/>
      <c r="B179" s="42"/>
      <c r="C179" s="43"/>
      <c r="D179" s="229" t="s">
        <v>202</v>
      </c>
      <c r="E179" s="43"/>
      <c r="F179" s="230" t="s">
        <v>269</v>
      </c>
      <c r="G179" s="43"/>
      <c r="H179" s="43"/>
      <c r="I179" s="231"/>
      <c r="J179" s="43"/>
      <c r="K179" s="43"/>
      <c r="L179" s="47"/>
      <c r="M179" s="232"/>
      <c r="N179" s="233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202</v>
      </c>
      <c r="AU179" s="19" t="s">
        <v>88</v>
      </c>
    </row>
    <row r="180" s="13" customFormat="1">
      <c r="A180" s="13"/>
      <c r="B180" s="234"/>
      <c r="C180" s="235"/>
      <c r="D180" s="236" t="s">
        <v>204</v>
      </c>
      <c r="E180" s="237" t="s">
        <v>32</v>
      </c>
      <c r="F180" s="238" t="s">
        <v>103</v>
      </c>
      <c r="G180" s="235"/>
      <c r="H180" s="239">
        <v>963.64800000000002</v>
      </c>
      <c r="I180" s="240"/>
      <c r="J180" s="235"/>
      <c r="K180" s="235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204</v>
      </c>
      <c r="AU180" s="245" t="s">
        <v>88</v>
      </c>
      <c r="AV180" s="13" t="s">
        <v>88</v>
      </c>
      <c r="AW180" s="13" t="s">
        <v>39</v>
      </c>
      <c r="AX180" s="13" t="s">
        <v>86</v>
      </c>
      <c r="AY180" s="245" t="s">
        <v>195</v>
      </c>
    </row>
    <row r="181" s="2" customFormat="1">
      <c r="A181" s="41"/>
      <c r="B181" s="42"/>
      <c r="C181" s="43"/>
      <c r="D181" s="236" t="s">
        <v>206</v>
      </c>
      <c r="E181" s="43"/>
      <c r="F181" s="246" t="s">
        <v>246</v>
      </c>
      <c r="G181" s="43"/>
      <c r="H181" s="43"/>
      <c r="I181" s="43"/>
      <c r="J181" s="43"/>
      <c r="K181" s="43"/>
      <c r="L181" s="47"/>
      <c r="M181" s="232"/>
      <c r="N181" s="233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U181" s="19" t="s">
        <v>88</v>
      </c>
    </row>
    <row r="182" s="2" customFormat="1">
      <c r="A182" s="41"/>
      <c r="B182" s="42"/>
      <c r="C182" s="43"/>
      <c r="D182" s="236" t="s">
        <v>206</v>
      </c>
      <c r="E182" s="43"/>
      <c r="F182" s="247" t="s">
        <v>208</v>
      </c>
      <c r="G182" s="43"/>
      <c r="H182" s="248">
        <v>0</v>
      </c>
      <c r="I182" s="43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U182" s="19" t="s">
        <v>88</v>
      </c>
    </row>
    <row r="183" s="2" customFormat="1">
      <c r="A183" s="41"/>
      <c r="B183" s="42"/>
      <c r="C183" s="43"/>
      <c r="D183" s="236" t="s">
        <v>206</v>
      </c>
      <c r="E183" s="43"/>
      <c r="F183" s="247" t="s">
        <v>247</v>
      </c>
      <c r="G183" s="43"/>
      <c r="H183" s="248">
        <v>0</v>
      </c>
      <c r="I183" s="43"/>
      <c r="J183" s="43"/>
      <c r="K183" s="43"/>
      <c r="L183" s="47"/>
      <c r="M183" s="232"/>
      <c r="N183" s="233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U183" s="19" t="s">
        <v>88</v>
      </c>
    </row>
    <row r="184" s="2" customFormat="1">
      <c r="A184" s="41"/>
      <c r="B184" s="42"/>
      <c r="C184" s="43"/>
      <c r="D184" s="236" t="s">
        <v>206</v>
      </c>
      <c r="E184" s="43"/>
      <c r="F184" s="247" t="s">
        <v>248</v>
      </c>
      <c r="G184" s="43"/>
      <c r="H184" s="248">
        <v>333.82299999999998</v>
      </c>
      <c r="I184" s="43"/>
      <c r="J184" s="43"/>
      <c r="K184" s="43"/>
      <c r="L184" s="47"/>
      <c r="M184" s="232"/>
      <c r="N184" s="233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U184" s="19" t="s">
        <v>88</v>
      </c>
    </row>
    <row r="185" s="2" customFormat="1">
      <c r="A185" s="41"/>
      <c r="B185" s="42"/>
      <c r="C185" s="43"/>
      <c r="D185" s="236" t="s">
        <v>206</v>
      </c>
      <c r="E185" s="43"/>
      <c r="F185" s="247" t="s">
        <v>249</v>
      </c>
      <c r="G185" s="43"/>
      <c r="H185" s="248">
        <v>629.82500000000005</v>
      </c>
      <c r="I185" s="43"/>
      <c r="J185" s="43"/>
      <c r="K185" s="43"/>
      <c r="L185" s="47"/>
      <c r="M185" s="232"/>
      <c r="N185" s="233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U185" s="19" t="s">
        <v>88</v>
      </c>
    </row>
    <row r="186" s="2" customFormat="1">
      <c r="A186" s="41"/>
      <c r="B186" s="42"/>
      <c r="C186" s="43"/>
      <c r="D186" s="236" t="s">
        <v>206</v>
      </c>
      <c r="E186" s="43"/>
      <c r="F186" s="247" t="s">
        <v>210</v>
      </c>
      <c r="G186" s="43"/>
      <c r="H186" s="248">
        <v>963.64800000000002</v>
      </c>
      <c r="I186" s="43"/>
      <c r="J186" s="43"/>
      <c r="K186" s="43"/>
      <c r="L186" s="47"/>
      <c r="M186" s="232"/>
      <c r="N186" s="233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U186" s="19" t="s">
        <v>88</v>
      </c>
    </row>
    <row r="187" s="2" customFormat="1" ht="33" customHeight="1">
      <c r="A187" s="41"/>
      <c r="B187" s="42"/>
      <c r="C187" s="216" t="s">
        <v>270</v>
      </c>
      <c r="D187" s="216" t="s">
        <v>113</v>
      </c>
      <c r="E187" s="217" t="s">
        <v>271</v>
      </c>
      <c r="F187" s="218" t="s">
        <v>272</v>
      </c>
      <c r="G187" s="219" t="s">
        <v>105</v>
      </c>
      <c r="H187" s="220">
        <v>119492.352</v>
      </c>
      <c r="I187" s="221"/>
      <c r="J187" s="222">
        <f>ROUND(I187*H187,2)</f>
        <v>0</v>
      </c>
      <c r="K187" s="218" t="s">
        <v>200</v>
      </c>
      <c r="L187" s="47"/>
      <c r="M187" s="223" t="s">
        <v>32</v>
      </c>
      <c r="N187" s="224" t="s">
        <v>49</v>
      </c>
      <c r="O187" s="87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7" t="s">
        <v>111</v>
      </c>
      <c r="AT187" s="227" t="s">
        <v>113</v>
      </c>
      <c r="AU187" s="227" t="s">
        <v>88</v>
      </c>
      <c r="AY187" s="19" t="s">
        <v>195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9" t="s">
        <v>86</v>
      </c>
      <c r="BK187" s="228">
        <f>ROUND(I187*H187,2)</f>
        <v>0</v>
      </c>
      <c r="BL187" s="19" t="s">
        <v>111</v>
      </c>
      <c r="BM187" s="227" t="s">
        <v>273</v>
      </c>
    </row>
    <row r="188" s="2" customFormat="1">
      <c r="A188" s="41"/>
      <c r="B188" s="42"/>
      <c r="C188" s="43"/>
      <c r="D188" s="229" t="s">
        <v>202</v>
      </c>
      <c r="E188" s="43"/>
      <c r="F188" s="230" t="s">
        <v>274</v>
      </c>
      <c r="G188" s="43"/>
      <c r="H188" s="43"/>
      <c r="I188" s="231"/>
      <c r="J188" s="43"/>
      <c r="K188" s="43"/>
      <c r="L188" s="47"/>
      <c r="M188" s="232"/>
      <c r="N188" s="233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19" t="s">
        <v>202</v>
      </c>
      <c r="AU188" s="19" t="s">
        <v>88</v>
      </c>
    </row>
    <row r="189" s="13" customFormat="1">
      <c r="A189" s="13"/>
      <c r="B189" s="234"/>
      <c r="C189" s="235"/>
      <c r="D189" s="236" t="s">
        <v>204</v>
      </c>
      <c r="E189" s="237" t="s">
        <v>32</v>
      </c>
      <c r="F189" s="238" t="s">
        <v>254</v>
      </c>
      <c r="G189" s="235"/>
      <c r="H189" s="239">
        <v>119492.352</v>
      </c>
      <c r="I189" s="240"/>
      <c r="J189" s="235"/>
      <c r="K189" s="235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204</v>
      </c>
      <c r="AU189" s="245" t="s">
        <v>88</v>
      </c>
      <c r="AV189" s="13" t="s">
        <v>88</v>
      </c>
      <c r="AW189" s="13" t="s">
        <v>39</v>
      </c>
      <c r="AX189" s="13" t="s">
        <v>86</v>
      </c>
      <c r="AY189" s="245" t="s">
        <v>195</v>
      </c>
    </row>
    <row r="190" s="2" customFormat="1">
      <c r="A190" s="41"/>
      <c r="B190" s="42"/>
      <c r="C190" s="43"/>
      <c r="D190" s="236" t="s">
        <v>206</v>
      </c>
      <c r="E190" s="43"/>
      <c r="F190" s="246" t="s">
        <v>246</v>
      </c>
      <c r="G190" s="43"/>
      <c r="H190" s="43"/>
      <c r="I190" s="43"/>
      <c r="J190" s="43"/>
      <c r="K190" s="43"/>
      <c r="L190" s="47"/>
      <c r="M190" s="232"/>
      <c r="N190" s="233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U190" s="19" t="s">
        <v>88</v>
      </c>
    </row>
    <row r="191" s="2" customFormat="1">
      <c r="A191" s="41"/>
      <c r="B191" s="42"/>
      <c r="C191" s="43"/>
      <c r="D191" s="236" t="s">
        <v>206</v>
      </c>
      <c r="E191" s="43"/>
      <c r="F191" s="247" t="s">
        <v>208</v>
      </c>
      <c r="G191" s="43"/>
      <c r="H191" s="248">
        <v>0</v>
      </c>
      <c r="I191" s="43"/>
      <c r="J191" s="43"/>
      <c r="K191" s="43"/>
      <c r="L191" s="47"/>
      <c r="M191" s="232"/>
      <c r="N191" s="233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U191" s="19" t="s">
        <v>88</v>
      </c>
    </row>
    <row r="192" s="2" customFormat="1">
      <c r="A192" s="41"/>
      <c r="B192" s="42"/>
      <c r="C192" s="43"/>
      <c r="D192" s="236" t="s">
        <v>206</v>
      </c>
      <c r="E192" s="43"/>
      <c r="F192" s="247" t="s">
        <v>247</v>
      </c>
      <c r="G192" s="43"/>
      <c r="H192" s="248">
        <v>0</v>
      </c>
      <c r="I192" s="43"/>
      <c r="J192" s="43"/>
      <c r="K192" s="43"/>
      <c r="L192" s="47"/>
      <c r="M192" s="232"/>
      <c r="N192" s="233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U192" s="19" t="s">
        <v>88</v>
      </c>
    </row>
    <row r="193" s="2" customFormat="1">
      <c r="A193" s="41"/>
      <c r="B193" s="42"/>
      <c r="C193" s="43"/>
      <c r="D193" s="236" t="s">
        <v>206</v>
      </c>
      <c r="E193" s="43"/>
      <c r="F193" s="247" t="s">
        <v>248</v>
      </c>
      <c r="G193" s="43"/>
      <c r="H193" s="248">
        <v>333.82299999999998</v>
      </c>
      <c r="I193" s="43"/>
      <c r="J193" s="43"/>
      <c r="K193" s="43"/>
      <c r="L193" s="47"/>
      <c r="M193" s="232"/>
      <c r="N193" s="233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U193" s="19" t="s">
        <v>88</v>
      </c>
    </row>
    <row r="194" s="2" customFormat="1">
      <c r="A194" s="41"/>
      <c r="B194" s="42"/>
      <c r="C194" s="43"/>
      <c r="D194" s="236" t="s">
        <v>206</v>
      </c>
      <c r="E194" s="43"/>
      <c r="F194" s="247" t="s">
        <v>249</v>
      </c>
      <c r="G194" s="43"/>
      <c r="H194" s="248">
        <v>629.82500000000005</v>
      </c>
      <c r="I194" s="43"/>
      <c r="J194" s="43"/>
      <c r="K194" s="43"/>
      <c r="L194" s="47"/>
      <c r="M194" s="232"/>
      <c r="N194" s="233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U194" s="19" t="s">
        <v>88</v>
      </c>
    </row>
    <row r="195" s="2" customFormat="1">
      <c r="A195" s="41"/>
      <c r="B195" s="42"/>
      <c r="C195" s="43"/>
      <c r="D195" s="236" t="s">
        <v>206</v>
      </c>
      <c r="E195" s="43"/>
      <c r="F195" s="247" t="s">
        <v>210</v>
      </c>
      <c r="G195" s="43"/>
      <c r="H195" s="248">
        <v>963.64800000000002</v>
      </c>
      <c r="I195" s="43"/>
      <c r="J195" s="43"/>
      <c r="K195" s="43"/>
      <c r="L195" s="47"/>
      <c r="M195" s="232"/>
      <c r="N195" s="233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U195" s="19" t="s">
        <v>88</v>
      </c>
    </row>
    <row r="196" s="2" customFormat="1">
      <c r="A196" s="41"/>
      <c r="B196" s="42"/>
      <c r="C196" s="43"/>
      <c r="D196" s="236" t="s">
        <v>206</v>
      </c>
      <c r="E196" s="43"/>
      <c r="F196" s="246" t="s">
        <v>255</v>
      </c>
      <c r="G196" s="43"/>
      <c r="H196" s="43"/>
      <c r="I196" s="43"/>
      <c r="J196" s="43"/>
      <c r="K196" s="43"/>
      <c r="L196" s="47"/>
      <c r="M196" s="232"/>
      <c r="N196" s="233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U196" s="19" t="s">
        <v>88</v>
      </c>
    </row>
    <row r="197" s="2" customFormat="1">
      <c r="A197" s="41"/>
      <c r="B197" s="42"/>
      <c r="C197" s="43"/>
      <c r="D197" s="236" t="s">
        <v>206</v>
      </c>
      <c r="E197" s="43"/>
      <c r="F197" s="247" t="s">
        <v>208</v>
      </c>
      <c r="G197" s="43"/>
      <c r="H197" s="248">
        <v>0</v>
      </c>
      <c r="I197" s="43"/>
      <c r="J197" s="43"/>
      <c r="K197" s="43"/>
      <c r="L197" s="47"/>
      <c r="M197" s="232"/>
      <c r="N197" s="233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U197" s="19" t="s">
        <v>88</v>
      </c>
    </row>
    <row r="198" s="2" customFormat="1">
      <c r="A198" s="41"/>
      <c r="B198" s="42"/>
      <c r="C198" s="43"/>
      <c r="D198" s="236" t="s">
        <v>206</v>
      </c>
      <c r="E198" s="43"/>
      <c r="F198" s="247" t="s">
        <v>111</v>
      </c>
      <c r="G198" s="43"/>
      <c r="H198" s="248">
        <v>4</v>
      </c>
      <c r="I198" s="43"/>
      <c r="J198" s="43"/>
      <c r="K198" s="43"/>
      <c r="L198" s="47"/>
      <c r="M198" s="232"/>
      <c r="N198" s="233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U198" s="19" t="s">
        <v>88</v>
      </c>
    </row>
    <row r="199" s="2" customFormat="1">
      <c r="A199" s="41"/>
      <c r="B199" s="42"/>
      <c r="C199" s="43"/>
      <c r="D199" s="236" t="s">
        <v>206</v>
      </c>
      <c r="E199" s="43"/>
      <c r="F199" s="247" t="s">
        <v>210</v>
      </c>
      <c r="G199" s="43"/>
      <c r="H199" s="248">
        <v>4</v>
      </c>
      <c r="I199" s="43"/>
      <c r="J199" s="43"/>
      <c r="K199" s="43"/>
      <c r="L199" s="47"/>
      <c r="M199" s="232"/>
      <c r="N199" s="233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U199" s="19" t="s">
        <v>88</v>
      </c>
    </row>
    <row r="200" s="2" customFormat="1" ht="24.15" customHeight="1">
      <c r="A200" s="41"/>
      <c r="B200" s="42"/>
      <c r="C200" s="216" t="s">
        <v>275</v>
      </c>
      <c r="D200" s="216" t="s">
        <v>113</v>
      </c>
      <c r="E200" s="217" t="s">
        <v>276</v>
      </c>
      <c r="F200" s="218" t="s">
        <v>277</v>
      </c>
      <c r="G200" s="219" t="s">
        <v>105</v>
      </c>
      <c r="H200" s="220">
        <v>963.64800000000002</v>
      </c>
      <c r="I200" s="221"/>
      <c r="J200" s="222">
        <f>ROUND(I200*H200,2)</f>
        <v>0</v>
      </c>
      <c r="K200" s="218" t="s">
        <v>200</v>
      </c>
      <c r="L200" s="47"/>
      <c r="M200" s="223" t="s">
        <v>32</v>
      </c>
      <c r="N200" s="224" t="s">
        <v>49</v>
      </c>
      <c r="O200" s="87"/>
      <c r="P200" s="225">
        <f>O200*H200</f>
        <v>0</v>
      </c>
      <c r="Q200" s="225">
        <v>0</v>
      </c>
      <c r="R200" s="225">
        <f>Q200*H200</f>
        <v>0</v>
      </c>
      <c r="S200" s="225">
        <v>0</v>
      </c>
      <c r="T200" s="226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7" t="s">
        <v>111</v>
      </c>
      <c r="AT200" s="227" t="s">
        <v>113</v>
      </c>
      <c r="AU200" s="227" t="s">
        <v>88</v>
      </c>
      <c r="AY200" s="19" t="s">
        <v>195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9" t="s">
        <v>86</v>
      </c>
      <c r="BK200" s="228">
        <f>ROUND(I200*H200,2)</f>
        <v>0</v>
      </c>
      <c r="BL200" s="19" t="s">
        <v>111</v>
      </c>
      <c r="BM200" s="227" t="s">
        <v>278</v>
      </c>
    </row>
    <row r="201" s="2" customFormat="1">
      <c r="A201" s="41"/>
      <c r="B201" s="42"/>
      <c r="C201" s="43"/>
      <c r="D201" s="229" t="s">
        <v>202</v>
      </c>
      <c r="E201" s="43"/>
      <c r="F201" s="230" t="s">
        <v>279</v>
      </c>
      <c r="G201" s="43"/>
      <c r="H201" s="43"/>
      <c r="I201" s="231"/>
      <c r="J201" s="43"/>
      <c r="K201" s="43"/>
      <c r="L201" s="47"/>
      <c r="M201" s="232"/>
      <c r="N201" s="233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19" t="s">
        <v>202</v>
      </c>
      <c r="AU201" s="19" t="s">
        <v>88</v>
      </c>
    </row>
    <row r="202" s="13" customFormat="1">
      <c r="A202" s="13"/>
      <c r="B202" s="234"/>
      <c r="C202" s="235"/>
      <c r="D202" s="236" t="s">
        <v>204</v>
      </c>
      <c r="E202" s="237" t="s">
        <v>32</v>
      </c>
      <c r="F202" s="238" t="s">
        <v>103</v>
      </c>
      <c r="G202" s="235"/>
      <c r="H202" s="239">
        <v>963.64800000000002</v>
      </c>
      <c r="I202" s="240"/>
      <c r="J202" s="235"/>
      <c r="K202" s="235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204</v>
      </c>
      <c r="AU202" s="245" t="s">
        <v>88</v>
      </c>
      <c r="AV202" s="13" t="s">
        <v>88</v>
      </c>
      <c r="AW202" s="13" t="s">
        <v>39</v>
      </c>
      <c r="AX202" s="13" t="s">
        <v>86</v>
      </c>
      <c r="AY202" s="245" t="s">
        <v>195</v>
      </c>
    </row>
    <row r="203" s="2" customFormat="1">
      <c r="A203" s="41"/>
      <c r="B203" s="42"/>
      <c r="C203" s="43"/>
      <c r="D203" s="236" t="s">
        <v>206</v>
      </c>
      <c r="E203" s="43"/>
      <c r="F203" s="246" t="s">
        <v>246</v>
      </c>
      <c r="G203" s="43"/>
      <c r="H203" s="43"/>
      <c r="I203" s="43"/>
      <c r="J203" s="43"/>
      <c r="K203" s="43"/>
      <c r="L203" s="47"/>
      <c r="M203" s="232"/>
      <c r="N203" s="233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U203" s="19" t="s">
        <v>88</v>
      </c>
    </row>
    <row r="204" s="2" customFormat="1">
      <c r="A204" s="41"/>
      <c r="B204" s="42"/>
      <c r="C204" s="43"/>
      <c r="D204" s="236" t="s">
        <v>206</v>
      </c>
      <c r="E204" s="43"/>
      <c r="F204" s="247" t="s">
        <v>208</v>
      </c>
      <c r="G204" s="43"/>
      <c r="H204" s="248">
        <v>0</v>
      </c>
      <c r="I204" s="43"/>
      <c r="J204" s="43"/>
      <c r="K204" s="43"/>
      <c r="L204" s="47"/>
      <c r="M204" s="232"/>
      <c r="N204" s="233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U204" s="19" t="s">
        <v>88</v>
      </c>
    </row>
    <row r="205" s="2" customFormat="1">
      <c r="A205" s="41"/>
      <c r="B205" s="42"/>
      <c r="C205" s="43"/>
      <c r="D205" s="236" t="s">
        <v>206</v>
      </c>
      <c r="E205" s="43"/>
      <c r="F205" s="247" t="s">
        <v>247</v>
      </c>
      <c r="G205" s="43"/>
      <c r="H205" s="248">
        <v>0</v>
      </c>
      <c r="I205" s="43"/>
      <c r="J205" s="43"/>
      <c r="K205" s="43"/>
      <c r="L205" s="47"/>
      <c r="M205" s="232"/>
      <c r="N205" s="233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U205" s="19" t="s">
        <v>88</v>
      </c>
    </row>
    <row r="206" s="2" customFormat="1">
      <c r="A206" s="41"/>
      <c r="B206" s="42"/>
      <c r="C206" s="43"/>
      <c r="D206" s="236" t="s">
        <v>206</v>
      </c>
      <c r="E206" s="43"/>
      <c r="F206" s="247" t="s">
        <v>248</v>
      </c>
      <c r="G206" s="43"/>
      <c r="H206" s="248">
        <v>333.82299999999998</v>
      </c>
      <c r="I206" s="43"/>
      <c r="J206" s="43"/>
      <c r="K206" s="43"/>
      <c r="L206" s="47"/>
      <c r="M206" s="232"/>
      <c r="N206" s="233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U206" s="19" t="s">
        <v>88</v>
      </c>
    </row>
    <row r="207" s="2" customFormat="1">
      <c r="A207" s="41"/>
      <c r="B207" s="42"/>
      <c r="C207" s="43"/>
      <c r="D207" s="236" t="s">
        <v>206</v>
      </c>
      <c r="E207" s="43"/>
      <c r="F207" s="247" t="s">
        <v>249</v>
      </c>
      <c r="G207" s="43"/>
      <c r="H207" s="248">
        <v>629.82500000000005</v>
      </c>
      <c r="I207" s="43"/>
      <c r="J207" s="43"/>
      <c r="K207" s="43"/>
      <c r="L207" s="47"/>
      <c r="M207" s="232"/>
      <c r="N207" s="233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U207" s="19" t="s">
        <v>88</v>
      </c>
    </row>
    <row r="208" s="2" customFormat="1">
      <c r="A208" s="41"/>
      <c r="B208" s="42"/>
      <c r="C208" s="43"/>
      <c r="D208" s="236" t="s">
        <v>206</v>
      </c>
      <c r="E208" s="43"/>
      <c r="F208" s="247" t="s">
        <v>210</v>
      </c>
      <c r="G208" s="43"/>
      <c r="H208" s="248">
        <v>963.64800000000002</v>
      </c>
      <c r="I208" s="43"/>
      <c r="J208" s="43"/>
      <c r="K208" s="43"/>
      <c r="L208" s="47"/>
      <c r="M208" s="232"/>
      <c r="N208" s="233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U208" s="19" t="s">
        <v>88</v>
      </c>
    </row>
    <row r="209" s="2" customFormat="1" ht="37.8" customHeight="1">
      <c r="A209" s="41"/>
      <c r="B209" s="42"/>
      <c r="C209" s="216" t="s">
        <v>280</v>
      </c>
      <c r="D209" s="216" t="s">
        <v>113</v>
      </c>
      <c r="E209" s="217" t="s">
        <v>281</v>
      </c>
      <c r="F209" s="218" t="s">
        <v>282</v>
      </c>
      <c r="G209" s="219" t="s">
        <v>283</v>
      </c>
      <c r="H209" s="220">
        <v>10</v>
      </c>
      <c r="I209" s="221"/>
      <c r="J209" s="222">
        <f>ROUND(I209*H209,2)</f>
        <v>0</v>
      </c>
      <c r="K209" s="218" t="s">
        <v>200</v>
      </c>
      <c r="L209" s="47"/>
      <c r="M209" s="223" t="s">
        <v>32</v>
      </c>
      <c r="N209" s="224" t="s">
        <v>49</v>
      </c>
      <c r="O209" s="87"/>
      <c r="P209" s="225">
        <f>O209*H209</f>
        <v>0</v>
      </c>
      <c r="Q209" s="225">
        <v>0</v>
      </c>
      <c r="R209" s="225">
        <f>Q209*H209</f>
        <v>0</v>
      </c>
      <c r="S209" s="225">
        <v>0</v>
      </c>
      <c r="T209" s="226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7" t="s">
        <v>111</v>
      </c>
      <c r="AT209" s="227" t="s">
        <v>113</v>
      </c>
      <c r="AU209" s="227" t="s">
        <v>88</v>
      </c>
      <c r="AY209" s="19" t="s">
        <v>195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9" t="s">
        <v>86</v>
      </c>
      <c r="BK209" s="228">
        <f>ROUND(I209*H209,2)</f>
        <v>0</v>
      </c>
      <c r="BL209" s="19" t="s">
        <v>111</v>
      </c>
      <c r="BM209" s="227" t="s">
        <v>284</v>
      </c>
    </row>
    <row r="210" s="2" customFormat="1">
      <c r="A210" s="41"/>
      <c r="B210" s="42"/>
      <c r="C210" s="43"/>
      <c r="D210" s="229" t="s">
        <v>202</v>
      </c>
      <c r="E210" s="43"/>
      <c r="F210" s="230" t="s">
        <v>285</v>
      </c>
      <c r="G210" s="43"/>
      <c r="H210" s="43"/>
      <c r="I210" s="231"/>
      <c r="J210" s="43"/>
      <c r="K210" s="43"/>
      <c r="L210" s="47"/>
      <c r="M210" s="232"/>
      <c r="N210" s="233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19" t="s">
        <v>202</v>
      </c>
      <c r="AU210" s="19" t="s">
        <v>88</v>
      </c>
    </row>
    <row r="211" s="14" customFormat="1">
      <c r="A211" s="14"/>
      <c r="B211" s="259"/>
      <c r="C211" s="260"/>
      <c r="D211" s="236" t="s">
        <v>204</v>
      </c>
      <c r="E211" s="261" t="s">
        <v>32</v>
      </c>
      <c r="F211" s="262" t="s">
        <v>208</v>
      </c>
      <c r="G211" s="260"/>
      <c r="H211" s="261" t="s">
        <v>32</v>
      </c>
      <c r="I211" s="263"/>
      <c r="J211" s="260"/>
      <c r="K211" s="260"/>
      <c r="L211" s="264"/>
      <c r="M211" s="265"/>
      <c r="N211" s="266"/>
      <c r="O211" s="266"/>
      <c r="P211" s="266"/>
      <c r="Q211" s="266"/>
      <c r="R211" s="266"/>
      <c r="S211" s="266"/>
      <c r="T211" s="26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8" t="s">
        <v>204</v>
      </c>
      <c r="AU211" s="268" t="s">
        <v>88</v>
      </c>
      <c r="AV211" s="14" t="s">
        <v>86</v>
      </c>
      <c r="AW211" s="14" t="s">
        <v>39</v>
      </c>
      <c r="AX211" s="14" t="s">
        <v>78</v>
      </c>
      <c r="AY211" s="268" t="s">
        <v>195</v>
      </c>
    </row>
    <row r="212" s="14" customFormat="1">
      <c r="A212" s="14"/>
      <c r="B212" s="259"/>
      <c r="C212" s="260"/>
      <c r="D212" s="236" t="s">
        <v>204</v>
      </c>
      <c r="E212" s="261" t="s">
        <v>32</v>
      </c>
      <c r="F212" s="262" t="s">
        <v>286</v>
      </c>
      <c r="G212" s="260"/>
      <c r="H212" s="261" t="s">
        <v>32</v>
      </c>
      <c r="I212" s="263"/>
      <c r="J212" s="260"/>
      <c r="K212" s="260"/>
      <c r="L212" s="264"/>
      <c r="M212" s="265"/>
      <c r="N212" s="266"/>
      <c r="O212" s="266"/>
      <c r="P212" s="266"/>
      <c r="Q212" s="266"/>
      <c r="R212" s="266"/>
      <c r="S212" s="266"/>
      <c r="T212" s="26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8" t="s">
        <v>204</v>
      </c>
      <c r="AU212" s="268" t="s">
        <v>88</v>
      </c>
      <c r="AV212" s="14" t="s">
        <v>86</v>
      </c>
      <c r="AW212" s="14" t="s">
        <v>39</v>
      </c>
      <c r="AX212" s="14" t="s">
        <v>78</v>
      </c>
      <c r="AY212" s="268" t="s">
        <v>195</v>
      </c>
    </row>
    <row r="213" s="14" customFormat="1">
      <c r="A213" s="14"/>
      <c r="B213" s="259"/>
      <c r="C213" s="260"/>
      <c r="D213" s="236" t="s">
        <v>204</v>
      </c>
      <c r="E213" s="261" t="s">
        <v>32</v>
      </c>
      <c r="F213" s="262" t="s">
        <v>287</v>
      </c>
      <c r="G213" s="260"/>
      <c r="H213" s="261" t="s">
        <v>32</v>
      </c>
      <c r="I213" s="263"/>
      <c r="J213" s="260"/>
      <c r="K213" s="260"/>
      <c r="L213" s="264"/>
      <c r="M213" s="265"/>
      <c r="N213" s="266"/>
      <c r="O213" s="266"/>
      <c r="P213" s="266"/>
      <c r="Q213" s="266"/>
      <c r="R213" s="266"/>
      <c r="S213" s="266"/>
      <c r="T213" s="26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8" t="s">
        <v>204</v>
      </c>
      <c r="AU213" s="268" t="s">
        <v>88</v>
      </c>
      <c r="AV213" s="14" t="s">
        <v>86</v>
      </c>
      <c r="AW213" s="14" t="s">
        <v>39</v>
      </c>
      <c r="AX213" s="14" t="s">
        <v>78</v>
      </c>
      <c r="AY213" s="268" t="s">
        <v>195</v>
      </c>
    </row>
    <row r="214" s="14" customFormat="1">
      <c r="A214" s="14"/>
      <c r="B214" s="259"/>
      <c r="C214" s="260"/>
      <c r="D214" s="236" t="s">
        <v>204</v>
      </c>
      <c r="E214" s="261" t="s">
        <v>32</v>
      </c>
      <c r="F214" s="262" t="s">
        <v>288</v>
      </c>
      <c r="G214" s="260"/>
      <c r="H214" s="261" t="s">
        <v>32</v>
      </c>
      <c r="I214" s="263"/>
      <c r="J214" s="260"/>
      <c r="K214" s="260"/>
      <c r="L214" s="264"/>
      <c r="M214" s="265"/>
      <c r="N214" s="266"/>
      <c r="O214" s="266"/>
      <c r="P214" s="266"/>
      <c r="Q214" s="266"/>
      <c r="R214" s="266"/>
      <c r="S214" s="266"/>
      <c r="T214" s="26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8" t="s">
        <v>204</v>
      </c>
      <c r="AU214" s="268" t="s">
        <v>88</v>
      </c>
      <c r="AV214" s="14" t="s">
        <v>86</v>
      </c>
      <c r="AW214" s="14" t="s">
        <v>39</v>
      </c>
      <c r="AX214" s="14" t="s">
        <v>78</v>
      </c>
      <c r="AY214" s="268" t="s">
        <v>195</v>
      </c>
    </row>
    <row r="215" s="13" customFormat="1">
      <c r="A215" s="13"/>
      <c r="B215" s="234"/>
      <c r="C215" s="235"/>
      <c r="D215" s="236" t="s">
        <v>204</v>
      </c>
      <c r="E215" s="237" t="s">
        <v>32</v>
      </c>
      <c r="F215" s="238" t="s">
        <v>256</v>
      </c>
      <c r="G215" s="235"/>
      <c r="H215" s="239">
        <v>10</v>
      </c>
      <c r="I215" s="240"/>
      <c r="J215" s="235"/>
      <c r="K215" s="235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204</v>
      </c>
      <c r="AU215" s="245" t="s">
        <v>88</v>
      </c>
      <c r="AV215" s="13" t="s">
        <v>88</v>
      </c>
      <c r="AW215" s="13" t="s">
        <v>39</v>
      </c>
      <c r="AX215" s="13" t="s">
        <v>78</v>
      </c>
      <c r="AY215" s="245" t="s">
        <v>195</v>
      </c>
    </row>
    <row r="216" s="15" customFormat="1">
      <c r="A216" s="15"/>
      <c r="B216" s="269"/>
      <c r="C216" s="270"/>
      <c r="D216" s="236" t="s">
        <v>204</v>
      </c>
      <c r="E216" s="271" t="s">
        <v>32</v>
      </c>
      <c r="F216" s="272" t="s">
        <v>210</v>
      </c>
      <c r="G216" s="270"/>
      <c r="H216" s="273">
        <v>10</v>
      </c>
      <c r="I216" s="274"/>
      <c r="J216" s="270"/>
      <c r="K216" s="270"/>
      <c r="L216" s="275"/>
      <c r="M216" s="276"/>
      <c r="N216" s="277"/>
      <c r="O216" s="277"/>
      <c r="P216" s="277"/>
      <c r="Q216" s="277"/>
      <c r="R216" s="277"/>
      <c r="S216" s="277"/>
      <c r="T216" s="278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9" t="s">
        <v>204</v>
      </c>
      <c r="AU216" s="279" t="s">
        <v>88</v>
      </c>
      <c r="AV216" s="15" t="s">
        <v>111</v>
      </c>
      <c r="AW216" s="15" t="s">
        <v>39</v>
      </c>
      <c r="AX216" s="15" t="s">
        <v>86</v>
      </c>
      <c r="AY216" s="279" t="s">
        <v>195</v>
      </c>
    </row>
    <row r="217" s="2" customFormat="1" ht="37.8" customHeight="1">
      <c r="A217" s="41"/>
      <c r="B217" s="42"/>
      <c r="C217" s="216" t="s">
        <v>289</v>
      </c>
      <c r="D217" s="216" t="s">
        <v>113</v>
      </c>
      <c r="E217" s="217" t="s">
        <v>290</v>
      </c>
      <c r="F217" s="218" t="s">
        <v>291</v>
      </c>
      <c r="G217" s="219" t="s">
        <v>292</v>
      </c>
      <c r="H217" s="220">
        <v>0.60299999999999998</v>
      </c>
      <c r="I217" s="221"/>
      <c r="J217" s="222">
        <f>ROUND(I217*H217,2)</f>
        <v>0</v>
      </c>
      <c r="K217" s="218" t="s">
        <v>200</v>
      </c>
      <c r="L217" s="47"/>
      <c r="M217" s="223" t="s">
        <v>32</v>
      </c>
      <c r="N217" s="224" t="s">
        <v>49</v>
      </c>
      <c r="O217" s="87"/>
      <c r="P217" s="225">
        <f>O217*H217</f>
        <v>0</v>
      </c>
      <c r="Q217" s="225">
        <v>0</v>
      </c>
      <c r="R217" s="225">
        <f>Q217*H217</f>
        <v>0</v>
      </c>
      <c r="S217" s="225">
        <v>1.671</v>
      </c>
      <c r="T217" s="226">
        <f>S217*H217</f>
        <v>1.0076130000000001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7" t="s">
        <v>111</v>
      </c>
      <c r="AT217" s="227" t="s">
        <v>113</v>
      </c>
      <c r="AU217" s="227" t="s">
        <v>88</v>
      </c>
      <c r="AY217" s="19" t="s">
        <v>195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9" t="s">
        <v>86</v>
      </c>
      <c r="BK217" s="228">
        <f>ROUND(I217*H217,2)</f>
        <v>0</v>
      </c>
      <c r="BL217" s="19" t="s">
        <v>111</v>
      </c>
      <c r="BM217" s="227" t="s">
        <v>293</v>
      </c>
    </row>
    <row r="218" s="2" customFormat="1">
      <c r="A218" s="41"/>
      <c r="B218" s="42"/>
      <c r="C218" s="43"/>
      <c r="D218" s="229" t="s">
        <v>202</v>
      </c>
      <c r="E218" s="43"/>
      <c r="F218" s="230" t="s">
        <v>294</v>
      </c>
      <c r="G218" s="43"/>
      <c r="H218" s="43"/>
      <c r="I218" s="231"/>
      <c r="J218" s="43"/>
      <c r="K218" s="43"/>
      <c r="L218" s="47"/>
      <c r="M218" s="232"/>
      <c r="N218" s="233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19" t="s">
        <v>202</v>
      </c>
      <c r="AU218" s="19" t="s">
        <v>88</v>
      </c>
    </row>
    <row r="219" s="14" customFormat="1">
      <c r="A219" s="14"/>
      <c r="B219" s="259"/>
      <c r="C219" s="260"/>
      <c r="D219" s="236" t="s">
        <v>204</v>
      </c>
      <c r="E219" s="261" t="s">
        <v>32</v>
      </c>
      <c r="F219" s="262" t="s">
        <v>295</v>
      </c>
      <c r="G219" s="260"/>
      <c r="H219" s="261" t="s">
        <v>32</v>
      </c>
      <c r="I219" s="263"/>
      <c r="J219" s="260"/>
      <c r="K219" s="260"/>
      <c r="L219" s="264"/>
      <c r="M219" s="265"/>
      <c r="N219" s="266"/>
      <c r="O219" s="266"/>
      <c r="P219" s="266"/>
      <c r="Q219" s="266"/>
      <c r="R219" s="266"/>
      <c r="S219" s="266"/>
      <c r="T219" s="26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8" t="s">
        <v>204</v>
      </c>
      <c r="AU219" s="268" t="s">
        <v>88</v>
      </c>
      <c r="AV219" s="14" t="s">
        <v>86</v>
      </c>
      <c r="AW219" s="14" t="s">
        <v>39</v>
      </c>
      <c r="AX219" s="14" t="s">
        <v>78</v>
      </c>
      <c r="AY219" s="268" t="s">
        <v>195</v>
      </c>
    </row>
    <row r="220" s="13" customFormat="1">
      <c r="A220" s="13"/>
      <c r="B220" s="234"/>
      <c r="C220" s="235"/>
      <c r="D220" s="236" t="s">
        <v>204</v>
      </c>
      <c r="E220" s="237" t="s">
        <v>32</v>
      </c>
      <c r="F220" s="238" t="s">
        <v>296</v>
      </c>
      <c r="G220" s="235"/>
      <c r="H220" s="239">
        <v>0.60299999999999998</v>
      </c>
      <c r="I220" s="240"/>
      <c r="J220" s="235"/>
      <c r="K220" s="235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204</v>
      </c>
      <c r="AU220" s="245" t="s">
        <v>88</v>
      </c>
      <c r="AV220" s="13" t="s">
        <v>88</v>
      </c>
      <c r="AW220" s="13" t="s">
        <v>39</v>
      </c>
      <c r="AX220" s="13" t="s">
        <v>78</v>
      </c>
      <c r="AY220" s="245" t="s">
        <v>195</v>
      </c>
    </row>
    <row r="221" s="15" customFormat="1">
      <c r="A221" s="15"/>
      <c r="B221" s="269"/>
      <c r="C221" s="270"/>
      <c r="D221" s="236" t="s">
        <v>204</v>
      </c>
      <c r="E221" s="271" t="s">
        <v>32</v>
      </c>
      <c r="F221" s="272" t="s">
        <v>210</v>
      </c>
      <c r="G221" s="270"/>
      <c r="H221" s="273">
        <v>0.60299999999999998</v>
      </c>
      <c r="I221" s="274"/>
      <c r="J221" s="270"/>
      <c r="K221" s="270"/>
      <c r="L221" s="275"/>
      <c r="M221" s="276"/>
      <c r="N221" s="277"/>
      <c r="O221" s="277"/>
      <c r="P221" s="277"/>
      <c r="Q221" s="277"/>
      <c r="R221" s="277"/>
      <c r="S221" s="277"/>
      <c r="T221" s="27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9" t="s">
        <v>204</v>
      </c>
      <c r="AU221" s="279" t="s">
        <v>88</v>
      </c>
      <c r="AV221" s="15" t="s">
        <v>111</v>
      </c>
      <c r="AW221" s="15" t="s">
        <v>39</v>
      </c>
      <c r="AX221" s="15" t="s">
        <v>86</v>
      </c>
      <c r="AY221" s="279" t="s">
        <v>195</v>
      </c>
    </row>
    <row r="222" s="2" customFormat="1" ht="24.15" customHeight="1">
      <c r="A222" s="41"/>
      <c r="B222" s="42"/>
      <c r="C222" s="216" t="s">
        <v>297</v>
      </c>
      <c r="D222" s="216" t="s">
        <v>113</v>
      </c>
      <c r="E222" s="217" t="s">
        <v>298</v>
      </c>
      <c r="F222" s="218" t="s">
        <v>299</v>
      </c>
      <c r="G222" s="219" t="s">
        <v>105</v>
      </c>
      <c r="H222" s="220">
        <v>963.64800000000002</v>
      </c>
      <c r="I222" s="221"/>
      <c r="J222" s="222">
        <f>ROUND(I222*H222,2)</f>
        <v>0</v>
      </c>
      <c r="K222" s="218" t="s">
        <v>200</v>
      </c>
      <c r="L222" s="47"/>
      <c r="M222" s="223" t="s">
        <v>32</v>
      </c>
      <c r="N222" s="224" t="s">
        <v>49</v>
      </c>
      <c r="O222" s="87"/>
      <c r="P222" s="225">
        <f>O222*H222</f>
        <v>0</v>
      </c>
      <c r="Q222" s="225">
        <v>0</v>
      </c>
      <c r="R222" s="225">
        <f>Q222*H222</f>
        <v>0</v>
      </c>
      <c r="S222" s="225">
        <v>0</v>
      </c>
      <c r="T222" s="226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7" t="s">
        <v>111</v>
      </c>
      <c r="AT222" s="227" t="s">
        <v>113</v>
      </c>
      <c r="AU222" s="227" t="s">
        <v>88</v>
      </c>
      <c r="AY222" s="19" t="s">
        <v>195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9" t="s">
        <v>86</v>
      </c>
      <c r="BK222" s="228">
        <f>ROUND(I222*H222,2)</f>
        <v>0</v>
      </c>
      <c r="BL222" s="19" t="s">
        <v>111</v>
      </c>
      <c r="BM222" s="227" t="s">
        <v>300</v>
      </c>
    </row>
    <row r="223" s="2" customFormat="1">
      <c r="A223" s="41"/>
      <c r="B223" s="42"/>
      <c r="C223" s="43"/>
      <c r="D223" s="229" t="s">
        <v>202</v>
      </c>
      <c r="E223" s="43"/>
      <c r="F223" s="230" t="s">
        <v>301</v>
      </c>
      <c r="G223" s="43"/>
      <c r="H223" s="43"/>
      <c r="I223" s="231"/>
      <c r="J223" s="43"/>
      <c r="K223" s="43"/>
      <c r="L223" s="47"/>
      <c r="M223" s="232"/>
      <c r="N223" s="233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19" t="s">
        <v>202</v>
      </c>
      <c r="AU223" s="19" t="s">
        <v>88</v>
      </c>
    </row>
    <row r="224" s="13" customFormat="1">
      <c r="A224" s="13"/>
      <c r="B224" s="234"/>
      <c r="C224" s="235"/>
      <c r="D224" s="236" t="s">
        <v>204</v>
      </c>
      <c r="E224" s="237" t="s">
        <v>32</v>
      </c>
      <c r="F224" s="238" t="s">
        <v>103</v>
      </c>
      <c r="G224" s="235"/>
      <c r="H224" s="239">
        <v>963.64800000000002</v>
      </c>
      <c r="I224" s="240"/>
      <c r="J224" s="235"/>
      <c r="K224" s="235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204</v>
      </c>
      <c r="AU224" s="245" t="s">
        <v>88</v>
      </c>
      <c r="AV224" s="13" t="s">
        <v>88</v>
      </c>
      <c r="AW224" s="13" t="s">
        <v>39</v>
      </c>
      <c r="AX224" s="13" t="s">
        <v>86</v>
      </c>
      <c r="AY224" s="245" t="s">
        <v>195</v>
      </c>
    </row>
    <row r="225" s="2" customFormat="1">
      <c r="A225" s="41"/>
      <c r="B225" s="42"/>
      <c r="C225" s="43"/>
      <c r="D225" s="236" t="s">
        <v>206</v>
      </c>
      <c r="E225" s="43"/>
      <c r="F225" s="246" t="s">
        <v>246</v>
      </c>
      <c r="G225" s="43"/>
      <c r="H225" s="43"/>
      <c r="I225" s="43"/>
      <c r="J225" s="43"/>
      <c r="K225" s="43"/>
      <c r="L225" s="47"/>
      <c r="M225" s="232"/>
      <c r="N225" s="233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U225" s="19" t="s">
        <v>88</v>
      </c>
    </row>
    <row r="226" s="2" customFormat="1">
      <c r="A226" s="41"/>
      <c r="B226" s="42"/>
      <c r="C226" s="43"/>
      <c r="D226" s="236" t="s">
        <v>206</v>
      </c>
      <c r="E226" s="43"/>
      <c r="F226" s="247" t="s">
        <v>208</v>
      </c>
      <c r="G226" s="43"/>
      <c r="H226" s="248">
        <v>0</v>
      </c>
      <c r="I226" s="43"/>
      <c r="J226" s="43"/>
      <c r="K226" s="43"/>
      <c r="L226" s="47"/>
      <c r="M226" s="232"/>
      <c r="N226" s="233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U226" s="19" t="s">
        <v>88</v>
      </c>
    </row>
    <row r="227" s="2" customFormat="1">
      <c r="A227" s="41"/>
      <c r="B227" s="42"/>
      <c r="C227" s="43"/>
      <c r="D227" s="236" t="s">
        <v>206</v>
      </c>
      <c r="E227" s="43"/>
      <c r="F227" s="247" t="s">
        <v>247</v>
      </c>
      <c r="G227" s="43"/>
      <c r="H227" s="248">
        <v>0</v>
      </c>
      <c r="I227" s="43"/>
      <c r="J227" s="43"/>
      <c r="K227" s="43"/>
      <c r="L227" s="47"/>
      <c r="M227" s="232"/>
      <c r="N227" s="233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U227" s="19" t="s">
        <v>88</v>
      </c>
    </row>
    <row r="228" s="2" customFormat="1">
      <c r="A228" s="41"/>
      <c r="B228" s="42"/>
      <c r="C228" s="43"/>
      <c r="D228" s="236" t="s">
        <v>206</v>
      </c>
      <c r="E228" s="43"/>
      <c r="F228" s="247" t="s">
        <v>248</v>
      </c>
      <c r="G228" s="43"/>
      <c r="H228" s="248">
        <v>333.82299999999998</v>
      </c>
      <c r="I228" s="43"/>
      <c r="J228" s="43"/>
      <c r="K228" s="43"/>
      <c r="L228" s="47"/>
      <c r="M228" s="232"/>
      <c r="N228" s="233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U228" s="19" t="s">
        <v>88</v>
      </c>
    </row>
    <row r="229" s="2" customFormat="1">
      <c r="A229" s="41"/>
      <c r="B229" s="42"/>
      <c r="C229" s="43"/>
      <c r="D229" s="236" t="s">
        <v>206</v>
      </c>
      <c r="E229" s="43"/>
      <c r="F229" s="247" t="s">
        <v>249</v>
      </c>
      <c r="G229" s="43"/>
      <c r="H229" s="248">
        <v>629.82500000000005</v>
      </c>
      <c r="I229" s="43"/>
      <c r="J229" s="43"/>
      <c r="K229" s="43"/>
      <c r="L229" s="47"/>
      <c r="M229" s="232"/>
      <c r="N229" s="233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U229" s="19" t="s">
        <v>88</v>
      </c>
    </row>
    <row r="230" s="2" customFormat="1">
      <c r="A230" s="41"/>
      <c r="B230" s="42"/>
      <c r="C230" s="43"/>
      <c r="D230" s="236" t="s">
        <v>206</v>
      </c>
      <c r="E230" s="43"/>
      <c r="F230" s="247" t="s">
        <v>210</v>
      </c>
      <c r="G230" s="43"/>
      <c r="H230" s="248">
        <v>963.64800000000002</v>
      </c>
      <c r="I230" s="43"/>
      <c r="J230" s="43"/>
      <c r="K230" s="43"/>
      <c r="L230" s="47"/>
      <c r="M230" s="232"/>
      <c r="N230" s="233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U230" s="19" t="s">
        <v>88</v>
      </c>
    </row>
    <row r="231" s="2" customFormat="1" ht="44.25" customHeight="1">
      <c r="A231" s="41"/>
      <c r="B231" s="42"/>
      <c r="C231" s="216" t="s">
        <v>302</v>
      </c>
      <c r="D231" s="216" t="s">
        <v>113</v>
      </c>
      <c r="E231" s="217" t="s">
        <v>303</v>
      </c>
      <c r="F231" s="218" t="s">
        <v>304</v>
      </c>
      <c r="G231" s="219" t="s">
        <v>105</v>
      </c>
      <c r="H231" s="220">
        <v>1927.2960000000001</v>
      </c>
      <c r="I231" s="221"/>
      <c r="J231" s="222">
        <f>ROUND(I231*H231,2)</f>
        <v>0</v>
      </c>
      <c r="K231" s="218" t="s">
        <v>200</v>
      </c>
      <c r="L231" s="47"/>
      <c r="M231" s="223" t="s">
        <v>32</v>
      </c>
      <c r="N231" s="224" t="s">
        <v>49</v>
      </c>
      <c r="O231" s="87"/>
      <c r="P231" s="225">
        <f>O231*H231</f>
        <v>0</v>
      </c>
      <c r="Q231" s="225">
        <v>0</v>
      </c>
      <c r="R231" s="225">
        <f>Q231*H231</f>
        <v>0</v>
      </c>
      <c r="S231" s="225">
        <v>0</v>
      </c>
      <c r="T231" s="226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7" t="s">
        <v>111</v>
      </c>
      <c r="AT231" s="227" t="s">
        <v>113</v>
      </c>
      <c r="AU231" s="227" t="s">
        <v>88</v>
      </c>
      <c r="AY231" s="19" t="s">
        <v>195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9" t="s">
        <v>86</v>
      </c>
      <c r="BK231" s="228">
        <f>ROUND(I231*H231,2)</f>
        <v>0</v>
      </c>
      <c r="BL231" s="19" t="s">
        <v>111</v>
      </c>
      <c r="BM231" s="227" t="s">
        <v>305</v>
      </c>
    </row>
    <row r="232" s="2" customFormat="1">
      <c r="A232" s="41"/>
      <c r="B232" s="42"/>
      <c r="C232" s="43"/>
      <c r="D232" s="229" t="s">
        <v>202</v>
      </c>
      <c r="E232" s="43"/>
      <c r="F232" s="230" t="s">
        <v>306</v>
      </c>
      <c r="G232" s="43"/>
      <c r="H232" s="43"/>
      <c r="I232" s="231"/>
      <c r="J232" s="43"/>
      <c r="K232" s="43"/>
      <c r="L232" s="47"/>
      <c r="M232" s="232"/>
      <c r="N232" s="233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19" t="s">
        <v>202</v>
      </c>
      <c r="AU232" s="19" t="s">
        <v>88</v>
      </c>
    </row>
    <row r="233" s="13" customFormat="1">
      <c r="A233" s="13"/>
      <c r="B233" s="234"/>
      <c r="C233" s="235"/>
      <c r="D233" s="236" t="s">
        <v>204</v>
      </c>
      <c r="E233" s="237" t="s">
        <v>32</v>
      </c>
      <c r="F233" s="238" t="s">
        <v>307</v>
      </c>
      <c r="G233" s="235"/>
      <c r="H233" s="239">
        <v>1927.2960000000001</v>
      </c>
      <c r="I233" s="240"/>
      <c r="J233" s="235"/>
      <c r="K233" s="235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204</v>
      </c>
      <c r="AU233" s="245" t="s">
        <v>88</v>
      </c>
      <c r="AV233" s="13" t="s">
        <v>88</v>
      </c>
      <c r="AW233" s="13" t="s">
        <v>39</v>
      </c>
      <c r="AX233" s="13" t="s">
        <v>86</v>
      </c>
      <c r="AY233" s="245" t="s">
        <v>195</v>
      </c>
    </row>
    <row r="234" s="2" customFormat="1">
      <c r="A234" s="41"/>
      <c r="B234" s="42"/>
      <c r="C234" s="43"/>
      <c r="D234" s="236" t="s">
        <v>206</v>
      </c>
      <c r="E234" s="43"/>
      <c r="F234" s="246" t="s">
        <v>246</v>
      </c>
      <c r="G234" s="43"/>
      <c r="H234" s="43"/>
      <c r="I234" s="43"/>
      <c r="J234" s="43"/>
      <c r="K234" s="43"/>
      <c r="L234" s="47"/>
      <c r="M234" s="232"/>
      <c r="N234" s="233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U234" s="19" t="s">
        <v>88</v>
      </c>
    </row>
    <row r="235" s="2" customFormat="1">
      <c r="A235" s="41"/>
      <c r="B235" s="42"/>
      <c r="C235" s="43"/>
      <c r="D235" s="236" t="s">
        <v>206</v>
      </c>
      <c r="E235" s="43"/>
      <c r="F235" s="247" t="s">
        <v>208</v>
      </c>
      <c r="G235" s="43"/>
      <c r="H235" s="248">
        <v>0</v>
      </c>
      <c r="I235" s="43"/>
      <c r="J235" s="43"/>
      <c r="K235" s="43"/>
      <c r="L235" s="47"/>
      <c r="M235" s="232"/>
      <c r="N235" s="233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U235" s="19" t="s">
        <v>88</v>
      </c>
    </row>
    <row r="236" s="2" customFormat="1">
      <c r="A236" s="41"/>
      <c r="B236" s="42"/>
      <c r="C236" s="43"/>
      <c r="D236" s="236" t="s">
        <v>206</v>
      </c>
      <c r="E236" s="43"/>
      <c r="F236" s="247" t="s">
        <v>247</v>
      </c>
      <c r="G236" s="43"/>
      <c r="H236" s="248">
        <v>0</v>
      </c>
      <c r="I236" s="43"/>
      <c r="J236" s="43"/>
      <c r="K236" s="43"/>
      <c r="L236" s="47"/>
      <c r="M236" s="232"/>
      <c r="N236" s="233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U236" s="19" t="s">
        <v>88</v>
      </c>
    </row>
    <row r="237" s="2" customFormat="1">
      <c r="A237" s="41"/>
      <c r="B237" s="42"/>
      <c r="C237" s="43"/>
      <c r="D237" s="236" t="s">
        <v>206</v>
      </c>
      <c r="E237" s="43"/>
      <c r="F237" s="247" t="s">
        <v>248</v>
      </c>
      <c r="G237" s="43"/>
      <c r="H237" s="248">
        <v>333.82299999999998</v>
      </c>
      <c r="I237" s="43"/>
      <c r="J237" s="43"/>
      <c r="K237" s="43"/>
      <c r="L237" s="47"/>
      <c r="M237" s="232"/>
      <c r="N237" s="233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U237" s="19" t="s">
        <v>88</v>
      </c>
    </row>
    <row r="238" s="2" customFormat="1">
      <c r="A238" s="41"/>
      <c r="B238" s="42"/>
      <c r="C238" s="43"/>
      <c r="D238" s="236" t="s">
        <v>206</v>
      </c>
      <c r="E238" s="43"/>
      <c r="F238" s="247" t="s">
        <v>249</v>
      </c>
      <c r="G238" s="43"/>
      <c r="H238" s="248">
        <v>629.82500000000005</v>
      </c>
      <c r="I238" s="43"/>
      <c r="J238" s="43"/>
      <c r="K238" s="43"/>
      <c r="L238" s="47"/>
      <c r="M238" s="232"/>
      <c r="N238" s="233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U238" s="19" t="s">
        <v>88</v>
      </c>
    </row>
    <row r="239" s="2" customFormat="1">
      <c r="A239" s="41"/>
      <c r="B239" s="42"/>
      <c r="C239" s="43"/>
      <c r="D239" s="236" t="s">
        <v>206</v>
      </c>
      <c r="E239" s="43"/>
      <c r="F239" s="247" t="s">
        <v>210</v>
      </c>
      <c r="G239" s="43"/>
      <c r="H239" s="248">
        <v>963.64800000000002</v>
      </c>
      <c r="I239" s="43"/>
      <c r="J239" s="43"/>
      <c r="K239" s="43"/>
      <c r="L239" s="47"/>
      <c r="M239" s="232"/>
      <c r="N239" s="233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U239" s="19" t="s">
        <v>88</v>
      </c>
    </row>
    <row r="240" s="2" customFormat="1" ht="16.5" customHeight="1">
      <c r="A240" s="41"/>
      <c r="B240" s="42"/>
      <c r="C240" s="216" t="s">
        <v>308</v>
      </c>
      <c r="D240" s="216" t="s">
        <v>113</v>
      </c>
      <c r="E240" s="217" t="s">
        <v>309</v>
      </c>
      <c r="F240" s="218" t="s">
        <v>310</v>
      </c>
      <c r="G240" s="219" t="s">
        <v>311</v>
      </c>
      <c r="H240" s="220">
        <v>1</v>
      </c>
      <c r="I240" s="221"/>
      <c r="J240" s="222">
        <f>ROUND(I240*H240,2)</f>
        <v>0</v>
      </c>
      <c r="K240" s="218" t="s">
        <v>312</v>
      </c>
      <c r="L240" s="47"/>
      <c r="M240" s="223" t="s">
        <v>32</v>
      </c>
      <c r="N240" s="224" t="s">
        <v>49</v>
      </c>
      <c r="O240" s="87"/>
      <c r="P240" s="225">
        <f>O240*H240</f>
        <v>0</v>
      </c>
      <c r="Q240" s="225">
        <v>0</v>
      </c>
      <c r="R240" s="225">
        <f>Q240*H240</f>
        <v>0</v>
      </c>
      <c r="S240" s="225">
        <v>0</v>
      </c>
      <c r="T240" s="226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7" t="s">
        <v>111</v>
      </c>
      <c r="AT240" s="227" t="s">
        <v>113</v>
      </c>
      <c r="AU240" s="227" t="s">
        <v>88</v>
      </c>
      <c r="AY240" s="19" t="s">
        <v>195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9" t="s">
        <v>86</v>
      </c>
      <c r="BK240" s="228">
        <f>ROUND(I240*H240,2)</f>
        <v>0</v>
      </c>
      <c r="BL240" s="19" t="s">
        <v>111</v>
      </c>
      <c r="BM240" s="227" t="s">
        <v>313</v>
      </c>
    </row>
    <row r="241" s="14" customFormat="1">
      <c r="A241" s="14"/>
      <c r="B241" s="259"/>
      <c r="C241" s="260"/>
      <c r="D241" s="236" t="s">
        <v>204</v>
      </c>
      <c r="E241" s="261" t="s">
        <v>32</v>
      </c>
      <c r="F241" s="262" t="s">
        <v>314</v>
      </c>
      <c r="G241" s="260"/>
      <c r="H241" s="261" t="s">
        <v>32</v>
      </c>
      <c r="I241" s="263"/>
      <c r="J241" s="260"/>
      <c r="K241" s="260"/>
      <c r="L241" s="264"/>
      <c r="M241" s="265"/>
      <c r="N241" s="266"/>
      <c r="O241" s="266"/>
      <c r="P241" s="266"/>
      <c r="Q241" s="266"/>
      <c r="R241" s="266"/>
      <c r="S241" s="266"/>
      <c r="T241" s="26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8" t="s">
        <v>204</v>
      </c>
      <c r="AU241" s="268" t="s">
        <v>88</v>
      </c>
      <c r="AV241" s="14" t="s">
        <v>86</v>
      </c>
      <c r="AW241" s="14" t="s">
        <v>39</v>
      </c>
      <c r="AX241" s="14" t="s">
        <v>78</v>
      </c>
      <c r="AY241" s="268" t="s">
        <v>195</v>
      </c>
    </row>
    <row r="242" s="13" customFormat="1">
      <c r="A242" s="13"/>
      <c r="B242" s="234"/>
      <c r="C242" s="235"/>
      <c r="D242" s="236" t="s">
        <v>204</v>
      </c>
      <c r="E242" s="237" t="s">
        <v>32</v>
      </c>
      <c r="F242" s="238" t="s">
        <v>86</v>
      </c>
      <c r="G242" s="235"/>
      <c r="H242" s="239">
        <v>1</v>
      </c>
      <c r="I242" s="240"/>
      <c r="J242" s="235"/>
      <c r="K242" s="235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204</v>
      </c>
      <c r="AU242" s="245" t="s">
        <v>88</v>
      </c>
      <c r="AV242" s="13" t="s">
        <v>88</v>
      </c>
      <c r="AW242" s="13" t="s">
        <v>39</v>
      </c>
      <c r="AX242" s="13" t="s">
        <v>86</v>
      </c>
      <c r="AY242" s="245" t="s">
        <v>195</v>
      </c>
    </row>
    <row r="243" s="2" customFormat="1" ht="21.75" customHeight="1">
      <c r="A243" s="41"/>
      <c r="B243" s="42"/>
      <c r="C243" s="216" t="s">
        <v>315</v>
      </c>
      <c r="D243" s="216" t="s">
        <v>113</v>
      </c>
      <c r="E243" s="217" t="s">
        <v>316</v>
      </c>
      <c r="F243" s="218" t="s">
        <v>317</v>
      </c>
      <c r="G243" s="219" t="s">
        <v>119</v>
      </c>
      <c r="H243" s="220">
        <v>2</v>
      </c>
      <c r="I243" s="221"/>
      <c r="J243" s="222">
        <f>ROUND(I243*H243,2)</f>
        <v>0</v>
      </c>
      <c r="K243" s="218" t="s">
        <v>312</v>
      </c>
      <c r="L243" s="47"/>
      <c r="M243" s="223" t="s">
        <v>32</v>
      </c>
      <c r="N243" s="224" t="s">
        <v>49</v>
      </c>
      <c r="O243" s="87"/>
      <c r="P243" s="225">
        <f>O243*H243</f>
        <v>0</v>
      </c>
      <c r="Q243" s="225">
        <v>0.029999999999999999</v>
      </c>
      <c r="R243" s="225">
        <f>Q243*H243</f>
        <v>0.059999999999999998</v>
      </c>
      <c r="S243" s="225">
        <v>0</v>
      </c>
      <c r="T243" s="226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7" t="s">
        <v>111</v>
      </c>
      <c r="AT243" s="227" t="s">
        <v>113</v>
      </c>
      <c r="AU243" s="227" t="s">
        <v>88</v>
      </c>
      <c r="AY243" s="19" t="s">
        <v>195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9" t="s">
        <v>86</v>
      </c>
      <c r="BK243" s="228">
        <f>ROUND(I243*H243,2)</f>
        <v>0</v>
      </c>
      <c r="BL243" s="19" t="s">
        <v>111</v>
      </c>
      <c r="BM243" s="227" t="s">
        <v>318</v>
      </c>
    </row>
    <row r="244" s="2" customFormat="1">
      <c r="A244" s="41"/>
      <c r="B244" s="42"/>
      <c r="C244" s="43"/>
      <c r="D244" s="236" t="s">
        <v>319</v>
      </c>
      <c r="E244" s="43"/>
      <c r="F244" s="280" t="s">
        <v>320</v>
      </c>
      <c r="G244" s="43"/>
      <c r="H244" s="43"/>
      <c r="I244" s="231"/>
      <c r="J244" s="43"/>
      <c r="K244" s="43"/>
      <c r="L244" s="47"/>
      <c r="M244" s="232"/>
      <c r="N244" s="233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19" t="s">
        <v>319</v>
      </c>
      <c r="AU244" s="19" t="s">
        <v>88</v>
      </c>
    </row>
    <row r="245" s="14" customFormat="1">
      <c r="A245" s="14"/>
      <c r="B245" s="259"/>
      <c r="C245" s="260"/>
      <c r="D245" s="236" t="s">
        <v>204</v>
      </c>
      <c r="E245" s="261" t="s">
        <v>32</v>
      </c>
      <c r="F245" s="262" t="s">
        <v>321</v>
      </c>
      <c r="G245" s="260"/>
      <c r="H245" s="261" t="s">
        <v>32</v>
      </c>
      <c r="I245" s="263"/>
      <c r="J245" s="260"/>
      <c r="K245" s="260"/>
      <c r="L245" s="264"/>
      <c r="M245" s="265"/>
      <c r="N245" s="266"/>
      <c r="O245" s="266"/>
      <c r="P245" s="266"/>
      <c r="Q245" s="266"/>
      <c r="R245" s="266"/>
      <c r="S245" s="266"/>
      <c r="T245" s="26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8" t="s">
        <v>204</v>
      </c>
      <c r="AU245" s="268" t="s">
        <v>88</v>
      </c>
      <c r="AV245" s="14" t="s">
        <v>86</v>
      </c>
      <c r="AW245" s="14" t="s">
        <v>39</v>
      </c>
      <c r="AX245" s="14" t="s">
        <v>78</v>
      </c>
      <c r="AY245" s="268" t="s">
        <v>195</v>
      </c>
    </row>
    <row r="246" s="13" customFormat="1">
      <c r="A246" s="13"/>
      <c r="B246" s="234"/>
      <c r="C246" s="235"/>
      <c r="D246" s="236" t="s">
        <v>204</v>
      </c>
      <c r="E246" s="237" t="s">
        <v>32</v>
      </c>
      <c r="F246" s="238" t="s">
        <v>88</v>
      </c>
      <c r="G246" s="235"/>
      <c r="H246" s="239">
        <v>2</v>
      </c>
      <c r="I246" s="240"/>
      <c r="J246" s="235"/>
      <c r="K246" s="235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204</v>
      </c>
      <c r="AU246" s="245" t="s">
        <v>88</v>
      </c>
      <c r="AV246" s="13" t="s">
        <v>88</v>
      </c>
      <c r="AW246" s="13" t="s">
        <v>39</v>
      </c>
      <c r="AX246" s="13" t="s">
        <v>86</v>
      </c>
      <c r="AY246" s="245" t="s">
        <v>195</v>
      </c>
    </row>
    <row r="247" s="12" customFormat="1" ht="22.8" customHeight="1">
      <c r="A247" s="12"/>
      <c r="B247" s="200"/>
      <c r="C247" s="201"/>
      <c r="D247" s="202" t="s">
        <v>77</v>
      </c>
      <c r="E247" s="214" t="s">
        <v>322</v>
      </c>
      <c r="F247" s="214" t="s">
        <v>323</v>
      </c>
      <c r="G247" s="201"/>
      <c r="H247" s="201"/>
      <c r="I247" s="204"/>
      <c r="J247" s="215">
        <f>BK247</f>
        <v>0</v>
      </c>
      <c r="K247" s="201"/>
      <c r="L247" s="206"/>
      <c r="M247" s="207"/>
      <c r="N247" s="208"/>
      <c r="O247" s="208"/>
      <c r="P247" s="209">
        <f>SUM(P248:P260)</f>
        <v>0</v>
      </c>
      <c r="Q247" s="208"/>
      <c r="R247" s="209">
        <f>SUM(R248:R260)</f>
        <v>0</v>
      </c>
      <c r="S247" s="208"/>
      <c r="T247" s="210">
        <f>SUM(T248:T260)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1" t="s">
        <v>86</v>
      </c>
      <c r="AT247" s="212" t="s">
        <v>77</v>
      </c>
      <c r="AU247" s="212" t="s">
        <v>86</v>
      </c>
      <c r="AY247" s="211" t="s">
        <v>195</v>
      </c>
      <c r="BK247" s="213">
        <f>SUM(BK248:BK260)</f>
        <v>0</v>
      </c>
    </row>
    <row r="248" s="2" customFormat="1" ht="37.8" customHeight="1">
      <c r="A248" s="41"/>
      <c r="B248" s="42"/>
      <c r="C248" s="216" t="s">
        <v>7</v>
      </c>
      <c r="D248" s="216" t="s">
        <v>113</v>
      </c>
      <c r="E248" s="217" t="s">
        <v>324</v>
      </c>
      <c r="F248" s="218" t="s">
        <v>325</v>
      </c>
      <c r="G248" s="219" t="s">
        <v>326</v>
      </c>
      <c r="H248" s="220">
        <v>33.267000000000003</v>
      </c>
      <c r="I248" s="221"/>
      <c r="J248" s="222">
        <f>ROUND(I248*H248,2)</f>
        <v>0</v>
      </c>
      <c r="K248" s="218" t="s">
        <v>200</v>
      </c>
      <c r="L248" s="47"/>
      <c r="M248" s="223" t="s">
        <v>32</v>
      </c>
      <c r="N248" s="224" t="s">
        <v>49</v>
      </c>
      <c r="O248" s="87"/>
      <c r="P248" s="225">
        <f>O248*H248</f>
        <v>0</v>
      </c>
      <c r="Q248" s="225">
        <v>0</v>
      </c>
      <c r="R248" s="225">
        <f>Q248*H248</f>
        <v>0</v>
      </c>
      <c r="S248" s="225">
        <v>0</v>
      </c>
      <c r="T248" s="226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7" t="s">
        <v>111</v>
      </c>
      <c r="AT248" s="227" t="s">
        <v>113</v>
      </c>
      <c r="AU248" s="227" t="s">
        <v>88</v>
      </c>
      <c r="AY248" s="19" t="s">
        <v>195</v>
      </c>
      <c r="BE248" s="228">
        <f>IF(N248="základní",J248,0)</f>
        <v>0</v>
      </c>
      <c r="BF248" s="228">
        <f>IF(N248="snížená",J248,0)</f>
        <v>0</v>
      </c>
      <c r="BG248" s="228">
        <f>IF(N248="zákl. přenesená",J248,0)</f>
        <v>0</v>
      </c>
      <c r="BH248" s="228">
        <f>IF(N248="sníž. přenesená",J248,0)</f>
        <v>0</v>
      </c>
      <c r="BI248" s="228">
        <f>IF(N248="nulová",J248,0)</f>
        <v>0</v>
      </c>
      <c r="BJ248" s="19" t="s">
        <v>86</v>
      </c>
      <c r="BK248" s="228">
        <f>ROUND(I248*H248,2)</f>
        <v>0</v>
      </c>
      <c r="BL248" s="19" t="s">
        <v>111</v>
      </c>
      <c r="BM248" s="227" t="s">
        <v>327</v>
      </c>
    </row>
    <row r="249" s="2" customFormat="1">
      <c r="A249" s="41"/>
      <c r="B249" s="42"/>
      <c r="C249" s="43"/>
      <c r="D249" s="229" t="s">
        <v>202</v>
      </c>
      <c r="E249" s="43"/>
      <c r="F249" s="230" t="s">
        <v>328</v>
      </c>
      <c r="G249" s="43"/>
      <c r="H249" s="43"/>
      <c r="I249" s="231"/>
      <c r="J249" s="43"/>
      <c r="K249" s="43"/>
      <c r="L249" s="47"/>
      <c r="M249" s="232"/>
      <c r="N249" s="233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19" t="s">
        <v>202</v>
      </c>
      <c r="AU249" s="19" t="s">
        <v>88</v>
      </c>
    </row>
    <row r="250" s="2" customFormat="1" ht="33" customHeight="1">
      <c r="A250" s="41"/>
      <c r="B250" s="42"/>
      <c r="C250" s="216" t="s">
        <v>329</v>
      </c>
      <c r="D250" s="216" t="s">
        <v>113</v>
      </c>
      <c r="E250" s="217" t="s">
        <v>330</v>
      </c>
      <c r="F250" s="218" t="s">
        <v>331</v>
      </c>
      <c r="G250" s="219" t="s">
        <v>326</v>
      </c>
      <c r="H250" s="220">
        <v>33.267000000000003</v>
      </c>
      <c r="I250" s="221"/>
      <c r="J250" s="222">
        <f>ROUND(I250*H250,2)</f>
        <v>0</v>
      </c>
      <c r="K250" s="218" t="s">
        <v>200</v>
      </c>
      <c r="L250" s="47"/>
      <c r="M250" s="223" t="s">
        <v>32</v>
      </c>
      <c r="N250" s="224" t="s">
        <v>49</v>
      </c>
      <c r="O250" s="87"/>
      <c r="P250" s="225">
        <f>O250*H250</f>
        <v>0</v>
      </c>
      <c r="Q250" s="225">
        <v>0</v>
      </c>
      <c r="R250" s="225">
        <f>Q250*H250</f>
        <v>0</v>
      </c>
      <c r="S250" s="225">
        <v>0</v>
      </c>
      <c r="T250" s="226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7" t="s">
        <v>111</v>
      </c>
      <c r="AT250" s="227" t="s">
        <v>113</v>
      </c>
      <c r="AU250" s="227" t="s">
        <v>88</v>
      </c>
      <c r="AY250" s="19" t="s">
        <v>195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19" t="s">
        <v>86</v>
      </c>
      <c r="BK250" s="228">
        <f>ROUND(I250*H250,2)</f>
        <v>0</v>
      </c>
      <c r="BL250" s="19" t="s">
        <v>111</v>
      </c>
      <c r="BM250" s="227" t="s">
        <v>332</v>
      </c>
    </row>
    <row r="251" s="2" customFormat="1">
      <c r="A251" s="41"/>
      <c r="B251" s="42"/>
      <c r="C251" s="43"/>
      <c r="D251" s="229" t="s">
        <v>202</v>
      </c>
      <c r="E251" s="43"/>
      <c r="F251" s="230" t="s">
        <v>333</v>
      </c>
      <c r="G251" s="43"/>
      <c r="H251" s="43"/>
      <c r="I251" s="231"/>
      <c r="J251" s="43"/>
      <c r="K251" s="43"/>
      <c r="L251" s="47"/>
      <c r="M251" s="232"/>
      <c r="N251" s="233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19" t="s">
        <v>202</v>
      </c>
      <c r="AU251" s="19" t="s">
        <v>88</v>
      </c>
    </row>
    <row r="252" s="2" customFormat="1" ht="44.25" customHeight="1">
      <c r="A252" s="41"/>
      <c r="B252" s="42"/>
      <c r="C252" s="216" t="s">
        <v>334</v>
      </c>
      <c r="D252" s="216" t="s">
        <v>113</v>
      </c>
      <c r="E252" s="217" t="s">
        <v>335</v>
      </c>
      <c r="F252" s="218" t="s">
        <v>336</v>
      </c>
      <c r="G252" s="219" t="s">
        <v>326</v>
      </c>
      <c r="H252" s="220">
        <v>632.07299999999998</v>
      </c>
      <c r="I252" s="221"/>
      <c r="J252" s="222">
        <f>ROUND(I252*H252,2)</f>
        <v>0</v>
      </c>
      <c r="K252" s="218" t="s">
        <v>200</v>
      </c>
      <c r="L252" s="47"/>
      <c r="M252" s="223" t="s">
        <v>32</v>
      </c>
      <c r="N252" s="224" t="s">
        <v>49</v>
      </c>
      <c r="O252" s="87"/>
      <c r="P252" s="225">
        <f>O252*H252</f>
        <v>0</v>
      </c>
      <c r="Q252" s="225">
        <v>0</v>
      </c>
      <c r="R252" s="225">
        <f>Q252*H252</f>
        <v>0</v>
      </c>
      <c r="S252" s="225">
        <v>0</v>
      </c>
      <c r="T252" s="226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7" t="s">
        <v>111</v>
      </c>
      <c r="AT252" s="227" t="s">
        <v>113</v>
      </c>
      <c r="AU252" s="227" t="s">
        <v>88</v>
      </c>
      <c r="AY252" s="19" t="s">
        <v>195</v>
      </c>
      <c r="BE252" s="228">
        <f>IF(N252="základní",J252,0)</f>
        <v>0</v>
      </c>
      <c r="BF252" s="228">
        <f>IF(N252="snížená",J252,0)</f>
        <v>0</v>
      </c>
      <c r="BG252" s="228">
        <f>IF(N252="zákl. přenesená",J252,0)</f>
        <v>0</v>
      </c>
      <c r="BH252" s="228">
        <f>IF(N252="sníž. přenesená",J252,0)</f>
        <v>0</v>
      </c>
      <c r="BI252" s="228">
        <f>IF(N252="nulová",J252,0)</f>
        <v>0</v>
      </c>
      <c r="BJ252" s="19" t="s">
        <v>86</v>
      </c>
      <c r="BK252" s="228">
        <f>ROUND(I252*H252,2)</f>
        <v>0</v>
      </c>
      <c r="BL252" s="19" t="s">
        <v>111</v>
      </c>
      <c r="BM252" s="227" t="s">
        <v>337</v>
      </c>
    </row>
    <row r="253" s="2" customFormat="1">
      <c r="A253" s="41"/>
      <c r="B253" s="42"/>
      <c r="C253" s="43"/>
      <c r="D253" s="229" t="s">
        <v>202</v>
      </c>
      <c r="E253" s="43"/>
      <c r="F253" s="230" t="s">
        <v>338</v>
      </c>
      <c r="G253" s="43"/>
      <c r="H253" s="43"/>
      <c r="I253" s="231"/>
      <c r="J253" s="43"/>
      <c r="K253" s="43"/>
      <c r="L253" s="47"/>
      <c r="M253" s="232"/>
      <c r="N253" s="233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19" t="s">
        <v>202</v>
      </c>
      <c r="AU253" s="19" t="s">
        <v>88</v>
      </c>
    </row>
    <row r="254" s="13" customFormat="1">
      <c r="A254" s="13"/>
      <c r="B254" s="234"/>
      <c r="C254" s="235"/>
      <c r="D254" s="236" t="s">
        <v>204</v>
      </c>
      <c r="E254" s="235"/>
      <c r="F254" s="238" t="s">
        <v>339</v>
      </c>
      <c r="G254" s="235"/>
      <c r="H254" s="239">
        <v>632.07299999999998</v>
      </c>
      <c r="I254" s="240"/>
      <c r="J254" s="235"/>
      <c r="K254" s="235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204</v>
      </c>
      <c r="AU254" s="245" t="s">
        <v>88</v>
      </c>
      <c r="AV254" s="13" t="s">
        <v>88</v>
      </c>
      <c r="AW254" s="13" t="s">
        <v>4</v>
      </c>
      <c r="AX254" s="13" t="s">
        <v>86</v>
      </c>
      <c r="AY254" s="245" t="s">
        <v>195</v>
      </c>
    </row>
    <row r="255" s="2" customFormat="1" ht="44.25" customHeight="1">
      <c r="A255" s="41"/>
      <c r="B255" s="42"/>
      <c r="C255" s="216" t="s">
        <v>340</v>
      </c>
      <c r="D255" s="216" t="s">
        <v>113</v>
      </c>
      <c r="E255" s="217" t="s">
        <v>341</v>
      </c>
      <c r="F255" s="218" t="s">
        <v>342</v>
      </c>
      <c r="G255" s="219" t="s">
        <v>326</v>
      </c>
      <c r="H255" s="220">
        <v>8.8399999999999999</v>
      </c>
      <c r="I255" s="221"/>
      <c r="J255" s="222">
        <f>ROUND(I255*H255,2)</f>
        <v>0</v>
      </c>
      <c r="K255" s="218" t="s">
        <v>200</v>
      </c>
      <c r="L255" s="47"/>
      <c r="M255" s="223" t="s">
        <v>32</v>
      </c>
      <c r="N255" s="224" t="s">
        <v>49</v>
      </c>
      <c r="O255" s="87"/>
      <c r="P255" s="225">
        <f>O255*H255</f>
        <v>0</v>
      </c>
      <c r="Q255" s="225">
        <v>0</v>
      </c>
      <c r="R255" s="225">
        <f>Q255*H255</f>
        <v>0</v>
      </c>
      <c r="S255" s="225">
        <v>0</v>
      </c>
      <c r="T255" s="226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7" t="s">
        <v>111</v>
      </c>
      <c r="AT255" s="227" t="s">
        <v>113</v>
      </c>
      <c r="AU255" s="227" t="s">
        <v>88</v>
      </c>
      <c r="AY255" s="19" t="s">
        <v>195</v>
      </c>
      <c r="BE255" s="228">
        <f>IF(N255="základní",J255,0)</f>
        <v>0</v>
      </c>
      <c r="BF255" s="228">
        <f>IF(N255="snížená",J255,0)</f>
        <v>0</v>
      </c>
      <c r="BG255" s="228">
        <f>IF(N255="zákl. přenesená",J255,0)</f>
        <v>0</v>
      </c>
      <c r="BH255" s="228">
        <f>IF(N255="sníž. přenesená",J255,0)</f>
        <v>0</v>
      </c>
      <c r="BI255" s="228">
        <f>IF(N255="nulová",J255,0)</f>
        <v>0</v>
      </c>
      <c r="BJ255" s="19" t="s">
        <v>86</v>
      </c>
      <c r="BK255" s="228">
        <f>ROUND(I255*H255,2)</f>
        <v>0</v>
      </c>
      <c r="BL255" s="19" t="s">
        <v>111</v>
      </c>
      <c r="BM255" s="227" t="s">
        <v>343</v>
      </c>
    </row>
    <row r="256" s="2" customFormat="1">
      <c r="A256" s="41"/>
      <c r="B256" s="42"/>
      <c r="C256" s="43"/>
      <c r="D256" s="229" t="s">
        <v>202</v>
      </c>
      <c r="E256" s="43"/>
      <c r="F256" s="230" t="s">
        <v>344</v>
      </c>
      <c r="G256" s="43"/>
      <c r="H256" s="43"/>
      <c r="I256" s="231"/>
      <c r="J256" s="43"/>
      <c r="K256" s="43"/>
      <c r="L256" s="47"/>
      <c r="M256" s="232"/>
      <c r="N256" s="233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19" t="s">
        <v>202</v>
      </c>
      <c r="AU256" s="19" t="s">
        <v>88</v>
      </c>
    </row>
    <row r="257" s="2" customFormat="1" ht="37.8" customHeight="1">
      <c r="A257" s="41"/>
      <c r="B257" s="42"/>
      <c r="C257" s="216" t="s">
        <v>345</v>
      </c>
      <c r="D257" s="216" t="s">
        <v>113</v>
      </c>
      <c r="E257" s="217" t="s">
        <v>346</v>
      </c>
      <c r="F257" s="218" t="s">
        <v>347</v>
      </c>
      <c r="G257" s="219" t="s">
        <v>326</v>
      </c>
      <c r="H257" s="220">
        <v>23.641999999999999</v>
      </c>
      <c r="I257" s="221"/>
      <c r="J257" s="222">
        <f>ROUND(I257*H257,2)</f>
        <v>0</v>
      </c>
      <c r="K257" s="218" t="s">
        <v>200</v>
      </c>
      <c r="L257" s="47"/>
      <c r="M257" s="223" t="s">
        <v>32</v>
      </c>
      <c r="N257" s="224" t="s">
        <v>49</v>
      </c>
      <c r="O257" s="87"/>
      <c r="P257" s="225">
        <f>O257*H257</f>
        <v>0</v>
      </c>
      <c r="Q257" s="225">
        <v>0</v>
      </c>
      <c r="R257" s="225">
        <f>Q257*H257</f>
        <v>0</v>
      </c>
      <c r="S257" s="225">
        <v>0</v>
      </c>
      <c r="T257" s="226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7" t="s">
        <v>111</v>
      </c>
      <c r="AT257" s="227" t="s">
        <v>113</v>
      </c>
      <c r="AU257" s="227" t="s">
        <v>88</v>
      </c>
      <c r="AY257" s="19" t="s">
        <v>195</v>
      </c>
      <c r="BE257" s="228">
        <f>IF(N257="základní",J257,0)</f>
        <v>0</v>
      </c>
      <c r="BF257" s="228">
        <f>IF(N257="snížená",J257,0)</f>
        <v>0</v>
      </c>
      <c r="BG257" s="228">
        <f>IF(N257="zákl. přenesená",J257,0)</f>
        <v>0</v>
      </c>
      <c r="BH257" s="228">
        <f>IF(N257="sníž. přenesená",J257,0)</f>
        <v>0</v>
      </c>
      <c r="BI257" s="228">
        <f>IF(N257="nulová",J257,0)</f>
        <v>0</v>
      </c>
      <c r="BJ257" s="19" t="s">
        <v>86</v>
      </c>
      <c r="BK257" s="228">
        <f>ROUND(I257*H257,2)</f>
        <v>0</v>
      </c>
      <c r="BL257" s="19" t="s">
        <v>111</v>
      </c>
      <c r="BM257" s="227" t="s">
        <v>348</v>
      </c>
    </row>
    <row r="258" s="2" customFormat="1">
      <c r="A258" s="41"/>
      <c r="B258" s="42"/>
      <c r="C258" s="43"/>
      <c r="D258" s="229" t="s">
        <v>202</v>
      </c>
      <c r="E258" s="43"/>
      <c r="F258" s="230" t="s">
        <v>349</v>
      </c>
      <c r="G258" s="43"/>
      <c r="H258" s="43"/>
      <c r="I258" s="231"/>
      <c r="J258" s="43"/>
      <c r="K258" s="43"/>
      <c r="L258" s="47"/>
      <c r="M258" s="232"/>
      <c r="N258" s="233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19" t="s">
        <v>202</v>
      </c>
      <c r="AU258" s="19" t="s">
        <v>88</v>
      </c>
    </row>
    <row r="259" s="2" customFormat="1" ht="44.25" customHeight="1">
      <c r="A259" s="41"/>
      <c r="B259" s="42"/>
      <c r="C259" s="216" t="s">
        <v>350</v>
      </c>
      <c r="D259" s="216" t="s">
        <v>113</v>
      </c>
      <c r="E259" s="217" t="s">
        <v>351</v>
      </c>
      <c r="F259" s="218" t="s">
        <v>352</v>
      </c>
      <c r="G259" s="219" t="s">
        <v>326</v>
      </c>
      <c r="H259" s="220">
        <v>0.78500000000000003</v>
      </c>
      <c r="I259" s="221"/>
      <c r="J259" s="222">
        <f>ROUND(I259*H259,2)</f>
        <v>0</v>
      </c>
      <c r="K259" s="218" t="s">
        <v>200</v>
      </c>
      <c r="L259" s="47"/>
      <c r="M259" s="223" t="s">
        <v>32</v>
      </c>
      <c r="N259" s="224" t="s">
        <v>49</v>
      </c>
      <c r="O259" s="87"/>
      <c r="P259" s="225">
        <f>O259*H259</f>
        <v>0</v>
      </c>
      <c r="Q259" s="225">
        <v>0</v>
      </c>
      <c r="R259" s="225">
        <f>Q259*H259</f>
        <v>0</v>
      </c>
      <c r="S259" s="225">
        <v>0</v>
      </c>
      <c r="T259" s="226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7" t="s">
        <v>111</v>
      </c>
      <c r="AT259" s="227" t="s">
        <v>113</v>
      </c>
      <c r="AU259" s="227" t="s">
        <v>88</v>
      </c>
      <c r="AY259" s="19" t="s">
        <v>195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19" t="s">
        <v>86</v>
      </c>
      <c r="BK259" s="228">
        <f>ROUND(I259*H259,2)</f>
        <v>0</v>
      </c>
      <c r="BL259" s="19" t="s">
        <v>111</v>
      </c>
      <c r="BM259" s="227" t="s">
        <v>353</v>
      </c>
    </row>
    <row r="260" s="2" customFormat="1">
      <c r="A260" s="41"/>
      <c r="B260" s="42"/>
      <c r="C260" s="43"/>
      <c r="D260" s="229" t="s">
        <v>202</v>
      </c>
      <c r="E260" s="43"/>
      <c r="F260" s="230" t="s">
        <v>354</v>
      </c>
      <c r="G260" s="43"/>
      <c r="H260" s="43"/>
      <c r="I260" s="231"/>
      <c r="J260" s="43"/>
      <c r="K260" s="43"/>
      <c r="L260" s="47"/>
      <c r="M260" s="232"/>
      <c r="N260" s="233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19" t="s">
        <v>202</v>
      </c>
      <c r="AU260" s="19" t="s">
        <v>88</v>
      </c>
    </row>
    <row r="261" s="12" customFormat="1" ht="22.8" customHeight="1">
      <c r="A261" s="12"/>
      <c r="B261" s="200"/>
      <c r="C261" s="201"/>
      <c r="D261" s="202" t="s">
        <v>77</v>
      </c>
      <c r="E261" s="214" t="s">
        <v>355</v>
      </c>
      <c r="F261" s="214" t="s">
        <v>356</v>
      </c>
      <c r="G261" s="201"/>
      <c r="H261" s="201"/>
      <c r="I261" s="204"/>
      <c r="J261" s="215">
        <f>BK261</f>
        <v>0</v>
      </c>
      <c r="K261" s="201"/>
      <c r="L261" s="206"/>
      <c r="M261" s="207"/>
      <c r="N261" s="208"/>
      <c r="O261" s="208"/>
      <c r="P261" s="209">
        <f>SUM(P262:P263)</f>
        <v>0</v>
      </c>
      <c r="Q261" s="208"/>
      <c r="R261" s="209">
        <f>SUM(R262:R263)</f>
        <v>0</v>
      </c>
      <c r="S261" s="208"/>
      <c r="T261" s="210">
        <f>SUM(T262:T263)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1" t="s">
        <v>86</v>
      </c>
      <c r="AT261" s="212" t="s">
        <v>77</v>
      </c>
      <c r="AU261" s="212" t="s">
        <v>86</v>
      </c>
      <c r="AY261" s="211" t="s">
        <v>195</v>
      </c>
      <c r="BK261" s="213">
        <f>SUM(BK262:BK263)</f>
        <v>0</v>
      </c>
    </row>
    <row r="262" s="2" customFormat="1" ht="62.7" customHeight="1">
      <c r="A262" s="41"/>
      <c r="B262" s="42"/>
      <c r="C262" s="216" t="s">
        <v>357</v>
      </c>
      <c r="D262" s="216" t="s">
        <v>113</v>
      </c>
      <c r="E262" s="217" t="s">
        <v>358</v>
      </c>
      <c r="F262" s="218" t="s">
        <v>359</v>
      </c>
      <c r="G262" s="219" t="s">
        <v>326</v>
      </c>
      <c r="H262" s="220">
        <v>2.9700000000000002</v>
      </c>
      <c r="I262" s="221"/>
      <c r="J262" s="222">
        <f>ROUND(I262*H262,2)</f>
        <v>0</v>
      </c>
      <c r="K262" s="218" t="s">
        <v>200</v>
      </c>
      <c r="L262" s="47"/>
      <c r="M262" s="223" t="s">
        <v>32</v>
      </c>
      <c r="N262" s="224" t="s">
        <v>49</v>
      </c>
      <c r="O262" s="87"/>
      <c r="P262" s="225">
        <f>O262*H262</f>
        <v>0</v>
      </c>
      <c r="Q262" s="225">
        <v>0</v>
      </c>
      <c r="R262" s="225">
        <f>Q262*H262</f>
        <v>0</v>
      </c>
      <c r="S262" s="225">
        <v>0</v>
      </c>
      <c r="T262" s="226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7" t="s">
        <v>111</v>
      </c>
      <c r="AT262" s="227" t="s">
        <v>113</v>
      </c>
      <c r="AU262" s="227" t="s">
        <v>88</v>
      </c>
      <c r="AY262" s="19" t="s">
        <v>195</v>
      </c>
      <c r="BE262" s="228">
        <f>IF(N262="základní",J262,0)</f>
        <v>0</v>
      </c>
      <c r="BF262" s="228">
        <f>IF(N262="snížená",J262,0)</f>
        <v>0</v>
      </c>
      <c r="BG262" s="228">
        <f>IF(N262="zákl. přenesená",J262,0)</f>
        <v>0</v>
      </c>
      <c r="BH262" s="228">
        <f>IF(N262="sníž. přenesená",J262,0)</f>
        <v>0</v>
      </c>
      <c r="BI262" s="228">
        <f>IF(N262="nulová",J262,0)</f>
        <v>0</v>
      </c>
      <c r="BJ262" s="19" t="s">
        <v>86</v>
      </c>
      <c r="BK262" s="228">
        <f>ROUND(I262*H262,2)</f>
        <v>0</v>
      </c>
      <c r="BL262" s="19" t="s">
        <v>111</v>
      </c>
      <c r="BM262" s="227" t="s">
        <v>360</v>
      </c>
    </row>
    <row r="263" s="2" customFormat="1">
      <c r="A263" s="41"/>
      <c r="B263" s="42"/>
      <c r="C263" s="43"/>
      <c r="D263" s="229" t="s">
        <v>202</v>
      </c>
      <c r="E263" s="43"/>
      <c r="F263" s="230" t="s">
        <v>361</v>
      </c>
      <c r="G263" s="43"/>
      <c r="H263" s="43"/>
      <c r="I263" s="231"/>
      <c r="J263" s="43"/>
      <c r="K263" s="43"/>
      <c r="L263" s="47"/>
      <c r="M263" s="232"/>
      <c r="N263" s="233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19" t="s">
        <v>202</v>
      </c>
      <c r="AU263" s="19" t="s">
        <v>88</v>
      </c>
    </row>
    <row r="264" s="12" customFormat="1" ht="25.92" customHeight="1">
      <c r="A264" s="12"/>
      <c r="B264" s="200"/>
      <c r="C264" s="201"/>
      <c r="D264" s="202" t="s">
        <v>77</v>
      </c>
      <c r="E264" s="203" t="s">
        <v>362</v>
      </c>
      <c r="F264" s="203" t="s">
        <v>363</v>
      </c>
      <c r="G264" s="201"/>
      <c r="H264" s="201"/>
      <c r="I264" s="204"/>
      <c r="J264" s="205">
        <f>BK264</f>
        <v>0</v>
      </c>
      <c r="K264" s="201"/>
      <c r="L264" s="206"/>
      <c r="M264" s="207"/>
      <c r="N264" s="208"/>
      <c r="O264" s="208"/>
      <c r="P264" s="209">
        <f>P265+P344+P414+P426+P435+P676+P889+P933+P976</f>
        <v>0</v>
      </c>
      <c r="Q264" s="208"/>
      <c r="R264" s="209">
        <f>R265+R344+R414+R426+R435+R676+R889+R933+R976</f>
        <v>82.732707010000013</v>
      </c>
      <c r="S264" s="208"/>
      <c r="T264" s="210">
        <f>T265+T344+T414+T426+T435+T676+T889+T933+T976</f>
        <v>32.259175640000002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1" t="s">
        <v>88</v>
      </c>
      <c r="AT264" s="212" t="s">
        <v>77</v>
      </c>
      <c r="AU264" s="212" t="s">
        <v>78</v>
      </c>
      <c r="AY264" s="211" t="s">
        <v>195</v>
      </c>
      <c r="BK264" s="213">
        <f>BK265+BK344+BK414+BK426+BK435+BK676+BK889+BK933+BK976</f>
        <v>0</v>
      </c>
    </row>
    <row r="265" s="12" customFormat="1" ht="22.8" customHeight="1">
      <c r="A265" s="12"/>
      <c r="B265" s="200"/>
      <c r="C265" s="201"/>
      <c r="D265" s="202" t="s">
        <v>77</v>
      </c>
      <c r="E265" s="214" t="s">
        <v>364</v>
      </c>
      <c r="F265" s="214" t="s">
        <v>365</v>
      </c>
      <c r="G265" s="201"/>
      <c r="H265" s="201"/>
      <c r="I265" s="204"/>
      <c r="J265" s="215">
        <f>BK265</f>
        <v>0</v>
      </c>
      <c r="K265" s="201"/>
      <c r="L265" s="206"/>
      <c r="M265" s="207"/>
      <c r="N265" s="208"/>
      <c r="O265" s="208"/>
      <c r="P265" s="209">
        <f>SUM(P266:P343)</f>
        <v>0</v>
      </c>
      <c r="Q265" s="208"/>
      <c r="R265" s="209">
        <f>SUM(R266:R343)</f>
        <v>3.4079274000000002</v>
      </c>
      <c r="S265" s="208"/>
      <c r="T265" s="210">
        <f>SUM(T266:T343)</f>
        <v>0.78503435999999993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1" t="s">
        <v>88</v>
      </c>
      <c r="AT265" s="212" t="s">
        <v>77</v>
      </c>
      <c r="AU265" s="212" t="s">
        <v>86</v>
      </c>
      <c r="AY265" s="211" t="s">
        <v>195</v>
      </c>
      <c r="BK265" s="213">
        <f>SUM(BK266:BK343)</f>
        <v>0</v>
      </c>
    </row>
    <row r="266" s="2" customFormat="1" ht="33" customHeight="1">
      <c r="A266" s="41"/>
      <c r="B266" s="42"/>
      <c r="C266" s="216" t="s">
        <v>120</v>
      </c>
      <c r="D266" s="216" t="s">
        <v>113</v>
      </c>
      <c r="E266" s="217" t="s">
        <v>366</v>
      </c>
      <c r="F266" s="218" t="s">
        <v>367</v>
      </c>
      <c r="G266" s="219" t="s">
        <v>105</v>
      </c>
      <c r="H266" s="220">
        <v>1189.4459999999999</v>
      </c>
      <c r="I266" s="221"/>
      <c r="J266" s="222">
        <f>ROUND(I266*H266,2)</f>
        <v>0</v>
      </c>
      <c r="K266" s="218" t="s">
        <v>200</v>
      </c>
      <c r="L266" s="47"/>
      <c r="M266" s="223" t="s">
        <v>32</v>
      </c>
      <c r="N266" s="224" t="s">
        <v>49</v>
      </c>
      <c r="O266" s="87"/>
      <c r="P266" s="225">
        <f>O266*H266</f>
        <v>0</v>
      </c>
      <c r="Q266" s="225">
        <v>0</v>
      </c>
      <c r="R266" s="225">
        <f>Q266*H266</f>
        <v>0</v>
      </c>
      <c r="S266" s="225">
        <v>0.00066</v>
      </c>
      <c r="T266" s="226">
        <f>S266*H266</f>
        <v>0.78503435999999993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7" t="s">
        <v>289</v>
      </c>
      <c r="AT266" s="227" t="s">
        <v>113</v>
      </c>
      <c r="AU266" s="227" t="s">
        <v>88</v>
      </c>
      <c r="AY266" s="19" t="s">
        <v>195</v>
      </c>
      <c r="BE266" s="228">
        <f>IF(N266="základní",J266,0)</f>
        <v>0</v>
      </c>
      <c r="BF266" s="228">
        <f>IF(N266="snížená",J266,0)</f>
        <v>0</v>
      </c>
      <c r="BG266" s="228">
        <f>IF(N266="zákl. přenesená",J266,0)</f>
        <v>0</v>
      </c>
      <c r="BH266" s="228">
        <f>IF(N266="sníž. přenesená",J266,0)</f>
        <v>0</v>
      </c>
      <c r="BI266" s="228">
        <f>IF(N266="nulová",J266,0)</f>
        <v>0</v>
      </c>
      <c r="BJ266" s="19" t="s">
        <v>86</v>
      </c>
      <c r="BK266" s="228">
        <f>ROUND(I266*H266,2)</f>
        <v>0</v>
      </c>
      <c r="BL266" s="19" t="s">
        <v>289</v>
      </c>
      <c r="BM266" s="227" t="s">
        <v>368</v>
      </c>
    </row>
    <row r="267" s="2" customFormat="1">
      <c r="A267" s="41"/>
      <c r="B267" s="42"/>
      <c r="C267" s="43"/>
      <c r="D267" s="229" t="s">
        <v>202</v>
      </c>
      <c r="E267" s="43"/>
      <c r="F267" s="230" t="s">
        <v>369</v>
      </c>
      <c r="G267" s="43"/>
      <c r="H267" s="43"/>
      <c r="I267" s="231"/>
      <c r="J267" s="43"/>
      <c r="K267" s="43"/>
      <c r="L267" s="47"/>
      <c r="M267" s="232"/>
      <c r="N267" s="233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19" t="s">
        <v>202</v>
      </c>
      <c r="AU267" s="19" t="s">
        <v>88</v>
      </c>
    </row>
    <row r="268" s="14" customFormat="1">
      <c r="A268" s="14"/>
      <c r="B268" s="259"/>
      <c r="C268" s="260"/>
      <c r="D268" s="236" t="s">
        <v>204</v>
      </c>
      <c r="E268" s="261" t="s">
        <v>32</v>
      </c>
      <c r="F268" s="262" t="s">
        <v>370</v>
      </c>
      <c r="G268" s="260"/>
      <c r="H268" s="261" t="s">
        <v>32</v>
      </c>
      <c r="I268" s="263"/>
      <c r="J268" s="260"/>
      <c r="K268" s="260"/>
      <c r="L268" s="264"/>
      <c r="M268" s="265"/>
      <c r="N268" s="266"/>
      <c r="O268" s="266"/>
      <c r="P268" s="266"/>
      <c r="Q268" s="266"/>
      <c r="R268" s="266"/>
      <c r="S268" s="266"/>
      <c r="T268" s="26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8" t="s">
        <v>204</v>
      </c>
      <c r="AU268" s="268" t="s">
        <v>88</v>
      </c>
      <c r="AV268" s="14" t="s">
        <v>86</v>
      </c>
      <c r="AW268" s="14" t="s">
        <v>39</v>
      </c>
      <c r="AX268" s="14" t="s">
        <v>78</v>
      </c>
      <c r="AY268" s="268" t="s">
        <v>195</v>
      </c>
    </row>
    <row r="269" s="13" customFormat="1">
      <c r="A269" s="13"/>
      <c r="B269" s="234"/>
      <c r="C269" s="235"/>
      <c r="D269" s="236" t="s">
        <v>204</v>
      </c>
      <c r="E269" s="237" t="s">
        <v>32</v>
      </c>
      <c r="F269" s="238" t="s">
        <v>121</v>
      </c>
      <c r="G269" s="235"/>
      <c r="H269" s="239">
        <v>809.72000000000003</v>
      </c>
      <c r="I269" s="240"/>
      <c r="J269" s="235"/>
      <c r="K269" s="235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204</v>
      </c>
      <c r="AU269" s="245" t="s">
        <v>88</v>
      </c>
      <c r="AV269" s="13" t="s">
        <v>88</v>
      </c>
      <c r="AW269" s="13" t="s">
        <v>39</v>
      </c>
      <c r="AX269" s="13" t="s">
        <v>78</v>
      </c>
      <c r="AY269" s="245" t="s">
        <v>195</v>
      </c>
    </row>
    <row r="270" s="13" customFormat="1">
      <c r="A270" s="13"/>
      <c r="B270" s="234"/>
      <c r="C270" s="235"/>
      <c r="D270" s="236" t="s">
        <v>204</v>
      </c>
      <c r="E270" s="237" t="s">
        <v>32</v>
      </c>
      <c r="F270" s="238" t="s">
        <v>124</v>
      </c>
      <c r="G270" s="235"/>
      <c r="H270" s="239">
        <v>379.726</v>
      </c>
      <c r="I270" s="240"/>
      <c r="J270" s="235"/>
      <c r="K270" s="235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204</v>
      </c>
      <c r="AU270" s="245" t="s">
        <v>88</v>
      </c>
      <c r="AV270" s="13" t="s">
        <v>88</v>
      </c>
      <c r="AW270" s="13" t="s">
        <v>39</v>
      </c>
      <c r="AX270" s="13" t="s">
        <v>78</v>
      </c>
      <c r="AY270" s="245" t="s">
        <v>195</v>
      </c>
    </row>
    <row r="271" s="15" customFormat="1">
      <c r="A271" s="15"/>
      <c r="B271" s="269"/>
      <c r="C271" s="270"/>
      <c r="D271" s="236" t="s">
        <v>204</v>
      </c>
      <c r="E271" s="271" t="s">
        <v>32</v>
      </c>
      <c r="F271" s="272" t="s">
        <v>210</v>
      </c>
      <c r="G271" s="270"/>
      <c r="H271" s="273">
        <v>1189.4459999999999</v>
      </c>
      <c r="I271" s="274"/>
      <c r="J271" s="270"/>
      <c r="K271" s="270"/>
      <c r="L271" s="275"/>
      <c r="M271" s="276"/>
      <c r="N271" s="277"/>
      <c r="O271" s="277"/>
      <c r="P271" s="277"/>
      <c r="Q271" s="277"/>
      <c r="R271" s="277"/>
      <c r="S271" s="277"/>
      <c r="T271" s="278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9" t="s">
        <v>204</v>
      </c>
      <c r="AU271" s="279" t="s">
        <v>88</v>
      </c>
      <c r="AV271" s="15" t="s">
        <v>111</v>
      </c>
      <c r="AW271" s="15" t="s">
        <v>39</v>
      </c>
      <c r="AX271" s="15" t="s">
        <v>86</v>
      </c>
      <c r="AY271" s="279" t="s">
        <v>195</v>
      </c>
    </row>
    <row r="272" s="2" customFormat="1">
      <c r="A272" s="41"/>
      <c r="B272" s="42"/>
      <c r="C272" s="43"/>
      <c r="D272" s="236" t="s">
        <v>206</v>
      </c>
      <c r="E272" s="43"/>
      <c r="F272" s="246" t="s">
        <v>371</v>
      </c>
      <c r="G272" s="43"/>
      <c r="H272" s="43"/>
      <c r="I272" s="43"/>
      <c r="J272" s="43"/>
      <c r="K272" s="43"/>
      <c r="L272" s="47"/>
      <c r="M272" s="232"/>
      <c r="N272" s="233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U272" s="19" t="s">
        <v>88</v>
      </c>
    </row>
    <row r="273" s="2" customFormat="1">
      <c r="A273" s="41"/>
      <c r="B273" s="42"/>
      <c r="C273" s="43"/>
      <c r="D273" s="236" t="s">
        <v>206</v>
      </c>
      <c r="E273" s="43"/>
      <c r="F273" s="247" t="s">
        <v>208</v>
      </c>
      <c r="G273" s="43"/>
      <c r="H273" s="248">
        <v>0</v>
      </c>
      <c r="I273" s="43"/>
      <c r="J273" s="43"/>
      <c r="K273" s="43"/>
      <c r="L273" s="47"/>
      <c r="M273" s="232"/>
      <c r="N273" s="233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U273" s="19" t="s">
        <v>88</v>
      </c>
    </row>
    <row r="274" s="2" customFormat="1">
      <c r="A274" s="41"/>
      <c r="B274" s="42"/>
      <c r="C274" s="43"/>
      <c r="D274" s="236" t="s">
        <v>206</v>
      </c>
      <c r="E274" s="43"/>
      <c r="F274" s="247" t="s">
        <v>372</v>
      </c>
      <c r="G274" s="43"/>
      <c r="H274" s="248">
        <v>809.72000000000003</v>
      </c>
      <c r="I274" s="43"/>
      <c r="J274" s="43"/>
      <c r="K274" s="43"/>
      <c r="L274" s="47"/>
      <c r="M274" s="232"/>
      <c r="N274" s="233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U274" s="19" t="s">
        <v>88</v>
      </c>
    </row>
    <row r="275" s="2" customFormat="1">
      <c r="A275" s="41"/>
      <c r="B275" s="42"/>
      <c r="C275" s="43"/>
      <c r="D275" s="236" t="s">
        <v>206</v>
      </c>
      <c r="E275" s="43"/>
      <c r="F275" s="247" t="s">
        <v>210</v>
      </c>
      <c r="G275" s="43"/>
      <c r="H275" s="248">
        <v>809.72000000000003</v>
      </c>
      <c r="I275" s="43"/>
      <c r="J275" s="43"/>
      <c r="K275" s="43"/>
      <c r="L275" s="47"/>
      <c r="M275" s="232"/>
      <c r="N275" s="233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U275" s="19" t="s">
        <v>88</v>
      </c>
    </row>
    <row r="276" s="2" customFormat="1">
      <c r="A276" s="41"/>
      <c r="B276" s="42"/>
      <c r="C276" s="43"/>
      <c r="D276" s="236" t="s">
        <v>206</v>
      </c>
      <c r="E276" s="43"/>
      <c r="F276" s="246" t="s">
        <v>373</v>
      </c>
      <c r="G276" s="43"/>
      <c r="H276" s="43"/>
      <c r="I276" s="43"/>
      <c r="J276" s="43"/>
      <c r="K276" s="43"/>
      <c r="L276" s="47"/>
      <c r="M276" s="232"/>
      <c r="N276" s="233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U276" s="19" t="s">
        <v>88</v>
      </c>
    </row>
    <row r="277" s="2" customFormat="1">
      <c r="A277" s="41"/>
      <c r="B277" s="42"/>
      <c r="C277" s="43"/>
      <c r="D277" s="236" t="s">
        <v>206</v>
      </c>
      <c r="E277" s="43"/>
      <c r="F277" s="247" t="s">
        <v>208</v>
      </c>
      <c r="G277" s="43"/>
      <c r="H277" s="248">
        <v>0</v>
      </c>
      <c r="I277" s="43"/>
      <c r="J277" s="43"/>
      <c r="K277" s="43"/>
      <c r="L277" s="47"/>
      <c r="M277" s="232"/>
      <c r="N277" s="233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U277" s="19" t="s">
        <v>88</v>
      </c>
    </row>
    <row r="278" s="2" customFormat="1">
      <c r="A278" s="41"/>
      <c r="B278" s="42"/>
      <c r="C278" s="43"/>
      <c r="D278" s="236" t="s">
        <v>206</v>
      </c>
      <c r="E278" s="43"/>
      <c r="F278" s="247" t="s">
        <v>374</v>
      </c>
      <c r="G278" s="43"/>
      <c r="H278" s="248">
        <v>189.863</v>
      </c>
      <c r="I278" s="43"/>
      <c r="J278" s="43"/>
      <c r="K278" s="43"/>
      <c r="L278" s="47"/>
      <c r="M278" s="232"/>
      <c r="N278" s="233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U278" s="19" t="s">
        <v>88</v>
      </c>
    </row>
    <row r="279" s="2" customFormat="1">
      <c r="A279" s="41"/>
      <c r="B279" s="42"/>
      <c r="C279" s="43"/>
      <c r="D279" s="236" t="s">
        <v>206</v>
      </c>
      <c r="E279" s="43"/>
      <c r="F279" s="247" t="s">
        <v>374</v>
      </c>
      <c r="G279" s="43"/>
      <c r="H279" s="248">
        <v>189.863</v>
      </c>
      <c r="I279" s="43"/>
      <c r="J279" s="43"/>
      <c r="K279" s="43"/>
      <c r="L279" s="47"/>
      <c r="M279" s="232"/>
      <c r="N279" s="233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U279" s="19" t="s">
        <v>88</v>
      </c>
    </row>
    <row r="280" s="2" customFormat="1">
      <c r="A280" s="41"/>
      <c r="B280" s="42"/>
      <c r="C280" s="43"/>
      <c r="D280" s="236" t="s">
        <v>206</v>
      </c>
      <c r="E280" s="43"/>
      <c r="F280" s="247" t="s">
        <v>210</v>
      </c>
      <c r="G280" s="43"/>
      <c r="H280" s="248">
        <v>379.726</v>
      </c>
      <c r="I280" s="43"/>
      <c r="J280" s="43"/>
      <c r="K280" s="43"/>
      <c r="L280" s="47"/>
      <c r="M280" s="232"/>
      <c r="N280" s="233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U280" s="19" t="s">
        <v>88</v>
      </c>
    </row>
    <row r="281" s="2" customFormat="1" ht="33" customHeight="1">
      <c r="A281" s="41"/>
      <c r="B281" s="42"/>
      <c r="C281" s="216" t="s">
        <v>375</v>
      </c>
      <c r="D281" s="216" t="s">
        <v>113</v>
      </c>
      <c r="E281" s="217" t="s">
        <v>376</v>
      </c>
      <c r="F281" s="218" t="s">
        <v>377</v>
      </c>
      <c r="G281" s="219" t="s">
        <v>105</v>
      </c>
      <c r="H281" s="220">
        <v>1197.2819999999999</v>
      </c>
      <c r="I281" s="221"/>
      <c r="J281" s="222">
        <f>ROUND(I281*H281,2)</f>
        <v>0</v>
      </c>
      <c r="K281" s="218" t="s">
        <v>200</v>
      </c>
      <c r="L281" s="47"/>
      <c r="M281" s="223" t="s">
        <v>32</v>
      </c>
      <c r="N281" s="224" t="s">
        <v>49</v>
      </c>
      <c r="O281" s="87"/>
      <c r="P281" s="225">
        <f>O281*H281</f>
        <v>0</v>
      </c>
      <c r="Q281" s="225">
        <v>0</v>
      </c>
      <c r="R281" s="225">
        <f>Q281*H281</f>
        <v>0</v>
      </c>
      <c r="S281" s="225">
        <v>0</v>
      </c>
      <c r="T281" s="226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7" t="s">
        <v>289</v>
      </c>
      <c r="AT281" s="227" t="s">
        <v>113</v>
      </c>
      <c r="AU281" s="227" t="s">
        <v>88</v>
      </c>
      <c r="AY281" s="19" t="s">
        <v>195</v>
      </c>
      <c r="BE281" s="228">
        <f>IF(N281="základní",J281,0)</f>
        <v>0</v>
      </c>
      <c r="BF281" s="228">
        <f>IF(N281="snížená",J281,0)</f>
        <v>0</v>
      </c>
      <c r="BG281" s="228">
        <f>IF(N281="zákl. přenesená",J281,0)</f>
        <v>0</v>
      </c>
      <c r="BH281" s="228">
        <f>IF(N281="sníž. přenesená",J281,0)</f>
        <v>0</v>
      </c>
      <c r="BI281" s="228">
        <f>IF(N281="nulová",J281,0)</f>
        <v>0</v>
      </c>
      <c r="BJ281" s="19" t="s">
        <v>86</v>
      </c>
      <c r="BK281" s="228">
        <f>ROUND(I281*H281,2)</f>
        <v>0</v>
      </c>
      <c r="BL281" s="19" t="s">
        <v>289</v>
      </c>
      <c r="BM281" s="227" t="s">
        <v>378</v>
      </c>
    </row>
    <row r="282" s="2" customFormat="1">
      <c r="A282" s="41"/>
      <c r="B282" s="42"/>
      <c r="C282" s="43"/>
      <c r="D282" s="229" t="s">
        <v>202</v>
      </c>
      <c r="E282" s="43"/>
      <c r="F282" s="230" t="s">
        <v>379</v>
      </c>
      <c r="G282" s="43"/>
      <c r="H282" s="43"/>
      <c r="I282" s="231"/>
      <c r="J282" s="43"/>
      <c r="K282" s="43"/>
      <c r="L282" s="47"/>
      <c r="M282" s="232"/>
      <c r="N282" s="233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19" t="s">
        <v>202</v>
      </c>
      <c r="AU282" s="19" t="s">
        <v>88</v>
      </c>
    </row>
    <row r="283" s="13" customFormat="1">
      <c r="A283" s="13"/>
      <c r="B283" s="234"/>
      <c r="C283" s="235"/>
      <c r="D283" s="236" t="s">
        <v>204</v>
      </c>
      <c r="E283" s="237" t="s">
        <v>32</v>
      </c>
      <c r="F283" s="238" t="s">
        <v>128</v>
      </c>
      <c r="G283" s="235"/>
      <c r="H283" s="239">
        <v>817.55600000000004</v>
      </c>
      <c r="I283" s="240"/>
      <c r="J283" s="235"/>
      <c r="K283" s="235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204</v>
      </c>
      <c r="AU283" s="245" t="s">
        <v>88</v>
      </c>
      <c r="AV283" s="13" t="s">
        <v>88</v>
      </c>
      <c r="AW283" s="13" t="s">
        <v>39</v>
      </c>
      <c r="AX283" s="13" t="s">
        <v>78</v>
      </c>
      <c r="AY283" s="245" t="s">
        <v>195</v>
      </c>
    </row>
    <row r="284" s="13" customFormat="1">
      <c r="A284" s="13"/>
      <c r="B284" s="234"/>
      <c r="C284" s="235"/>
      <c r="D284" s="236" t="s">
        <v>204</v>
      </c>
      <c r="E284" s="237" t="s">
        <v>32</v>
      </c>
      <c r="F284" s="238" t="s">
        <v>132</v>
      </c>
      <c r="G284" s="235"/>
      <c r="H284" s="239">
        <v>379.726</v>
      </c>
      <c r="I284" s="240"/>
      <c r="J284" s="235"/>
      <c r="K284" s="235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204</v>
      </c>
      <c r="AU284" s="245" t="s">
        <v>88</v>
      </c>
      <c r="AV284" s="13" t="s">
        <v>88</v>
      </c>
      <c r="AW284" s="13" t="s">
        <v>39</v>
      </c>
      <c r="AX284" s="13" t="s">
        <v>78</v>
      </c>
      <c r="AY284" s="245" t="s">
        <v>195</v>
      </c>
    </row>
    <row r="285" s="15" customFormat="1">
      <c r="A285" s="15"/>
      <c r="B285" s="269"/>
      <c r="C285" s="270"/>
      <c r="D285" s="236" t="s">
        <v>204</v>
      </c>
      <c r="E285" s="271" t="s">
        <v>32</v>
      </c>
      <c r="F285" s="272" t="s">
        <v>210</v>
      </c>
      <c r="G285" s="270"/>
      <c r="H285" s="273">
        <v>1197.2819999999999</v>
      </c>
      <c r="I285" s="274"/>
      <c r="J285" s="270"/>
      <c r="K285" s="270"/>
      <c r="L285" s="275"/>
      <c r="M285" s="276"/>
      <c r="N285" s="277"/>
      <c r="O285" s="277"/>
      <c r="P285" s="277"/>
      <c r="Q285" s="277"/>
      <c r="R285" s="277"/>
      <c r="S285" s="277"/>
      <c r="T285" s="27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9" t="s">
        <v>204</v>
      </c>
      <c r="AU285" s="279" t="s">
        <v>88</v>
      </c>
      <c r="AV285" s="15" t="s">
        <v>111</v>
      </c>
      <c r="AW285" s="15" t="s">
        <v>39</v>
      </c>
      <c r="AX285" s="15" t="s">
        <v>86</v>
      </c>
      <c r="AY285" s="279" t="s">
        <v>195</v>
      </c>
    </row>
    <row r="286" s="2" customFormat="1">
      <c r="A286" s="41"/>
      <c r="B286" s="42"/>
      <c r="C286" s="43"/>
      <c r="D286" s="236" t="s">
        <v>206</v>
      </c>
      <c r="E286" s="43"/>
      <c r="F286" s="246" t="s">
        <v>380</v>
      </c>
      <c r="G286" s="43"/>
      <c r="H286" s="43"/>
      <c r="I286" s="43"/>
      <c r="J286" s="43"/>
      <c r="K286" s="43"/>
      <c r="L286" s="47"/>
      <c r="M286" s="232"/>
      <c r="N286" s="233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U286" s="19" t="s">
        <v>88</v>
      </c>
    </row>
    <row r="287" s="2" customFormat="1">
      <c r="A287" s="41"/>
      <c r="B287" s="42"/>
      <c r="C287" s="43"/>
      <c r="D287" s="236" t="s">
        <v>206</v>
      </c>
      <c r="E287" s="43"/>
      <c r="F287" s="247" t="s">
        <v>208</v>
      </c>
      <c r="G287" s="43"/>
      <c r="H287" s="248">
        <v>0</v>
      </c>
      <c r="I287" s="43"/>
      <c r="J287" s="43"/>
      <c r="K287" s="43"/>
      <c r="L287" s="47"/>
      <c r="M287" s="232"/>
      <c r="N287" s="233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U287" s="19" t="s">
        <v>88</v>
      </c>
    </row>
    <row r="288" s="2" customFormat="1">
      <c r="A288" s="41"/>
      <c r="B288" s="42"/>
      <c r="C288" s="43"/>
      <c r="D288" s="236" t="s">
        <v>206</v>
      </c>
      <c r="E288" s="43"/>
      <c r="F288" s="247" t="s">
        <v>381</v>
      </c>
      <c r="G288" s="43"/>
      <c r="H288" s="248">
        <v>817.55600000000004</v>
      </c>
      <c r="I288" s="43"/>
      <c r="J288" s="43"/>
      <c r="K288" s="43"/>
      <c r="L288" s="47"/>
      <c r="M288" s="232"/>
      <c r="N288" s="233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U288" s="19" t="s">
        <v>88</v>
      </c>
    </row>
    <row r="289" s="2" customFormat="1">
      <c r="A289" s="41"/>
      <c r="B289" s="42"/>
      <c r="C289" s="43"/>
      <c r="D289" s="236" t="s">
        <v>206</v>
      </c>
      <c r="E289" s="43"/>
      <c r="F289" s="247" t="s">
        <v>210</v>
      </c>
      <c r="G289" s="43"/>
      <c r="H289" s="248">
        <v>817.55600000000004</v>
      </c>
      <c r="I289" s="43"/>
      <c r="J289" s="43"/>
      <c r="K289" s="43"/>
      <c r="L289" s="47"/>
      <c r="M289" s="232"/>
      <c r="N289" s="233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U289" s="19" t="s">
        <v>88</v>
      </c>
    </row>
    <row r="290" s="2" customFormat="1">
      <c r="A290" s="41"/>
      <c r="B290" s="42"/>
      <c r="C290" s="43"/>
      <c r="D290" s="236" t="s">
        <v>206</v>
      </c>
      <c r="E290" s="43"/>
      <c r="F290" s="246" t="s">
        <v>382</v>
      </c>
      <c r="G290" s="43"/>
      <c r="H290" s="43"/>
      <c r="I290" s="43"/>
      <c r="J290" s="43"/>
      <c r="K290" s="43"/>
      <c r="L290" s="47"/>
      <c r="M290" s="232"/>
      <c r="N290" s="233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U290" s="19" t="s">
        <v>88</v>
      </c>
    </row>
    <row r="291" s="2" customFormat="1">
      <c r="A291" s="41"/>
      <c r="B291" s="42"/>
      <c r="C291" s="43"/>
      <c r="D291" s="236" t="s">
        <v>206</v>
      </c>
      <c r="E291" s="43"/>
      <c r="F291" s="247" t="s">
        <v>208</v>
      </c>
      <c r="G291" s="43"/>
      <c r="H291" s="248">
        <v>0</v>
      </c>
      <c r="I291" s="43"/>
      <c r="J291" s="43"/>
      <c r="K291" s="43"/>
      <c r="L291" s="47"/>
      <c r="M291" s="232"/>
      <c r="N291" s="233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U291" s="19" t="s">
        <v>88</v>
      </c>
    </row>
    <row r="292" s="2" customFormat="1">
      <c r="A292" s="41"/>
      <c r="B292" s="42"/>
      <c r="C292" s="43"/>
      <c r="D292" s="236" t="s">
        <v>206</v>
      </c>
      <c r="E292" s="43"/>
      <c r="F292" s="247" t="s">
        <v>374</v>
      </c>
      <c r="G292" s="43"/>
      <c r="H292" s="248">
        <v>189.863</v>
      </c>
      <c r="I292" s="43"/>
      <c r="J292" s="43"/>
      <c r="K292" s="43"/>
      <c r="L292" s="47"/>
      <c r="M292" s="232"/>
      <c r="N292" s="233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U292" s="19" t="s">
        <v>88</v>
      </c>
    </row>
    <row r="293" s="2" customFormat="1">
      <c r="A293" s="41"/>
      <c r="B293" s="42"/>
      <c r="C293" s="43"/>
      <c r="D293" s="236" t="s">
        <v>206</v>
      </c>
      <c r="E293" s="43"/>
      <c r="F293" s="247" t="s">
        <v>374</v>
      </c>
      <c r="G293" s="43"/>
      <c r="H293" s="248">
        <v>189.863</v>
      </c>
      <c r="I293" s="43"/>
      <c r="J293" s="43"/>
      <c r="K293" s="43"/>
      <c r="L293" s="47"/>
      <c r="M293" s="232"/>
      <c r="N293" s="233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U293" s="19" t="s">
        <v>88</v>
      </c>
    </row>
    <row r="294" s="2" customFormat="1">
      <c r="A294" s="41"/>
      <c r="B294" s="42"/>
      <c r="C294" s="43"/>
      <c r="D294" s="236" t="s">
        <v>206</v>
      </c>
      <c r="E294" s="43"/>
      <c r="F294" s="247" t="s">
        <v>210</v>
      </c>
      <c r="G294" s="43"/>
      <c r="H294" s="248">
        <v>379.726</v>
      </c>
      <c r="I294" s="43"/>
      <c r="J294" s="43"/>
      <c r="K294" s="43"/>
      <c r="L294" s="47"/>
      <c r="M294" s="232"/>
      <c r="N294" s="233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U294" s="19" t="s">
        <v>88</v>
      </c>
    </row>
    <row r="295" s="2" customFormat="1" ht="49.05" customHeight="1">
      <c r="A295" s="41"/>
      <c r="B295" s="42"/>
      <c r="C295" s="249" t="s">
        <v>383</v>
      </c>
      <c r="D295" s="249" t="s">
        <v>215</v>
      </c>
      <c r="E295" s="250" t="s">
        <v>384</v>
      </c>
      <c r="F295" s="251" t="s">
        <v>385</v>
      </c>
      <c r="G295" s="252" t="s">
        <v>105</v>
      </c>
      <c r="H295" s="253">
        <v>1457.7180000000001</v>
      </c>
      <c r="I295" s="254"/>
      <c r="J295" s="255">
        <f>ROUND(I295*H295,2)</f>
        <v>0</v>
      </c>
      <c r="K295" s="251" t="s">
        <v>200</v>
      </c>
      <c r="L295" s="256"/>
      <c r="M295" s="257" t="s">
        <v>32</v>
      </c>
      <c r="N295" s="258" t="s">
        <v>49</v>
      </c>
      <c r="O295" s="87"/>
      <c r="P295" s="225">
        <f>O295*H295</f>
        <v>0</v>
      </c>
      <c r="Q295" s="225">
        <v>0.0023</v>
      </c>
      <c r="R295" s="225">
        <f>Q295*H295</f>
        <v>3.3527514000000003</v>
      </c>
      <c r="S295" s="225">
        <v>0</v>
      </c>
      <c r="T295" s="226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7" t="s">
        <v>386</v>
      </c>
      <c r="AT295" s="227" t="s">
        <v>215</v>
      </c>
      <c r="AU295" s="227" t="s">
        <v>88</v>
      </c>
      <c r="AY295" s="19" t="s">
        <v>195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19" t="s">
        <v>86</v>
      </c>
      <c r="BK295" s="228">
        <f>ROUND(I295*H295,2)</f>
        <v>0</v>
      </c>
      <c r="BL295" s="19" t="s">
        <v>289</v>
      </c>
      <c r="BM295" s="227" t="s">
        <v>387</v>
      </c>
    </row>
    <row r="296" s="13" customFormat="1">
      <c r="A296" s="13"/>
      <c r="B296" s="234"/>
      <c r="C296" s="235"/>
      <c r="D296" s="236" t="s">
        <v>204</v>
      </c>
      <c r="E296" s="235"/>
      <c r="F296" s="238" t="s">
        <v>388</v>
      </c>
      <c r="G296" s="235"/>
      <c r="H296" s="239">
        <v>1457.7180000000001</v>
      </c>
      <c r="I296" s="240"/>
      <c r="J296" s="235"/>
      <c r="K296" s="235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204</v>
      </c>
      <c r="AU296" s="245" t="s">
        <v>88</v>
      </c>
      <c r="AV296" s="13" t="s">
        <v>88</v>
      </c>
      <c r="AW296" s="13" t="s">
        <v>4</v>
      </c>
      <c r="AX296" s="13" t="s">
        <v>86</v>
      </c>
      <c r="AY296" s="245" t="s">
        <v>195</v>
      </c>
    </row>
    <row r="297" s="2" customFormat="1" ht="49.05" customHeight="1">
      <c r="A297" s="41"/>
      <c r="B297" s="42"/>
      <c r="C297" s="216" t="s">
        <v>389</v>
      </c>
      <c r="D297" s="216" t="s">
        <v>113</v>
      </c>
      <c r="E297" s="217" t="s">
        <v>390</v>
      </c>
      <c r="F297" s="218" t="s">
        <v>391</v>
      </c>
      <c r="G297" s="219" t="s">
        <v>105</v>
      </c>
      <c r="H297" s="220">
        <v>53.441000000000002</v>
      </c>
      <c r="I297" s="221"/>
      <c r="J297" s="222">
        <f>ROUND(I297*H297,2)</f>
        <v>0</v>
      </c>
      <c r="K297" s="218" t="s">
        <v>200</v>
      </c>
      <c r="L297" s="47"/>
      <c r="M297" s="223" t="s">
        <v>32</v>
      </c>
      <c r="N297" s="224" t="s">
        <v>49</v>
      </c>
      <c r="O297" s="87"/>
      <c r="P297" s="225">
        <f>O297*H297</f>
        <v>0</v>
      </c>
      <c r="Q297" s="225">
        <v>0</v>
      </c>
      <c r="R297" s="225">
        <f>Q297*H297</f>
        <v>0</v>
      </c>
      <c r="S297" s="225">
        <v>0</v>
      </c>
      <c r="T297" s="226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7" t="s">
        <v>289</v>
      </c>
      <c r="AT297" s="227" t="s">
        <v>113</v>
      </c>
      <c r="AU297" s="227" t="s">
        <v>88</v>
      </c>
      <c r="AY297" s="19" t="s">
        <v>195</v>
      </c>
      <c r="BE297" s="228">
        <f>IF(N297="základní",J297,0)</f>
        <v>0</v>
      </c>
      <c r="BF297" s="228">
        <f>IF(N297="snížená",J297,0)</f>
        <v>0</v>
      </c>
      <c r="BG297" s="228">
        <f>IF(N297="zákl. přenesená",J297,0)</f>
        <v>0</v>
      </c>
      <c r="BH297" s="228">
        <f>IF(N297="sníž. přenesená",J297,0)</f>
        <v>0</v>
      </c>
      <c r="BI297" s="228">
        <f>IF(N297="nulová",J297,0)</f>
        <v>0</v>
      </c>
      <c r="BJ297" s="19" t="s">
        <v>86</v>
      </c>
      <c r="BK297" s="228">
        <f>ROUND(I297*H297,2)</f>
        <v>0</v>
      </c>
      <c r="BL297" s="19" t="s">
        <v>289</v>
      </c>
      <c r="BM297" s="227" t="s">
        <v>392</v>
      </c>
    </row>
    <row r="298" s="2" customFormat="1">
      <c r="A298" s="41"/>
      <c r="B298" s="42"/>
      <c r="C298" s="43"/>
      <c r="D298" s="229" t="s">
        <v>202</v>
      </c>
      <c r="E298" s="43"/>
      <c r="F298" s="230" t="s">
        <v>393</v>
      </c>
      <c r="G298" s="43"/>
      <c r="H298" s="43"/>
      <c r="I298" s="231"/>
      <c r="J298" s="43"/>
      <c r="K298" s="43"/>
      <c r="L298" s="47"/>
      <c r="M298" s="232"/>
      <c r="N298" s="233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19" t="s">
        <v>202</v>
      </c>
      <c r="AU298" s="19" t="s">
        <v>88</v>
      </c>
    </row>
    <row r="299" s="13" customFormat="1">
      <c r="A299" s="13"/>
      <c r="B299" s="234"/>
      <c r="C299" s="235"/>
      <c r="D299" s="236" t="s">
        <v>204</v>
      </c>
      <c r="E299" s="237" t="s">
        <v>32</v>
      </c>
      <c r="F299" s="238" t="s">
        <v>394</v>
      </c>
      <c r="G299" s="235"/>
      <c r="H299" s="239">
        <v>15.314</v>
      </c>
      <c r="I299" s="240"/>
      <c r="J299" s="235"/>
      <c r="K299" s="235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204</v>
      </c>
      <c r="AU299" s="245" t="s">
        <v>88</v>
      </c>
      <c r="AV299" s="13" t="s">
        <v>88</v>
      </c>
      <c r="AW299" s="13" t="s">
        <v>39</v>
      </c>
      <c r="AX299" s="13" t="s">
        <v>78</v>
      </c>
      <c r="AY299" s="245" t="s">
        <v>195</v>
      </c>
    </row>
    <row r="300" s="13" customFormat="1">
      <c r="A300" s="13"/>
      <c r="B300" s="234"/>
      <c r="C300" s="235"/>
      <c r="D300" s="236" t="s">
        <v>204</v>
      </c>
      <c r="E300" s="237" t="s">
        <v>32</v>
      </c>
      <c r="F300" s="238" t="s">
        <v>395</v>
      </c>
      <c r="G300" s="235"/>
      <c r="H300" s="239">
        <v>23.175000000000001</v>
      </c>
      <c r="I300" s="240"/>
      <c r="J300" s="235"/>
      <c r="K300" s="235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204</v>
      </c>
      <c r="AU300" s="245" t="s">
        <v>88</v>
      </c>
      <c r="AV300" s="13" t="s">
        <v>88</v>
      </c>
      <c r="AW300" s="13" t="s">
        <v>39</v>
      </c>
      <c r="AX300" s="13" t="s">
        <v>78</v>
      </c>
      <c r="AY300" s="245" t="s">
        <v>195</v>
      </c>
    </row>
    <row r="301" s="13" customFormat="1">
      <c r="A301" s="13"/>
      <c r="B301" s="234"/>
      <c r="C301" s="235"/>
      <c r="D301" s="236" t="s">
        <v>204</v>
      </c>
      <c r="E301" s="237" t="s">
        <v>32</v>
      </c>
      <c r="F301" s="238" t="s">
        <v>396</v>
      </c>
      <c r="G301" s="235"/>
      <c r="H301" s="239">
        <v>14.952</v>
      </c>
      <c r="I301" s="240"/>
      <c r="J301" s="235"/>
      <c r="K301" s="235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204</v>
      </c>
      <c r="AU301" s="245" t="s">
        <v>88</v>
      </c>
      <c r="AV301" s="13" t="s">
        <v>88</v>
      </c>
      <c r="AW301" s="13" t="s">
        <v>39</v>
      </c>
      <c r="AX301" s="13" t="s">
        <v>78</v>
      </c>
      <c r="AY301" s="245" t="s">
        <v>195</v>
      </c>
    </row>
    <row r="302" s="15" customFormat="1">
      <c r="A302" s="15"/>
      <c r="B302" s="269"/>
      <c r="C302" s="270"/>
      <c r="D302" s="236" t="s">
        <v>204</v>
      </c>
      <c r="E302" s="271" t="s">
        <v>32</v>
      </c>
      <c r="F302" s="272" t="s">
        <v>210</v>
      </c>
      <c r="G302" s="270"/>
      <c r="H302" s="273">
        <v>53.441000000000002</v>
      </c>
      <c r="I302" s="274"/>
      <c r="J302" s="270"/>
      <c r="K302" s="270"/>
      <c r="L302" s="275"/>
      <c r="M302" s="276"/>
      <c r="N302" s="277"/>
      <c r="O302" s="277"/>
      <c r="P302" s="277"/>
      <c r="Q302" s="277"/>
      <c r="R302" s="277"/>
      <c r="S302" s="277"/>
      <c r="T302" s="278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9" t="s">
        <v>204</v>
      </c>
      <c r="AU302" s="279" t="s">
        <v>88</v>
      </c>
      <c r="AV302" s="15" t="s">
        <v>111</v>
      </c>
      <c r="AW302" s="15" t="s">
        <v>39</v>
      </c>
      <c r="AX302" s="15" t="s">
        <v>86</v>
      </c>
      <c r="AY302" s="279" t="s">
        <v>195</v>
      </c>
    </row>
    <row r="303" s="2" customFormat="1">
      <c r="A303" s="41"/>
      <c r="B303" s="42"/>
      <c r="C303" s="43"/>
      <c r="D303" s="236" t="s">
        <v>206</v>
      </c>
      <c r="E303" s="43"/>
      <c r="F303" s="246" t="s">
        <v>397</v>
      </c>
      <c r="G303" s="43"/>
      <c r="H303" s="43"/>
      <c r="I303" s="43"/>
      <c r="J303" s="43"/>
      <c r="K303" s="43"/>
      <c r="L303" s="47"/>
      <c r="M303" s="232"/>
      <c r="N303" s="233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U303" s="19" t="s">
        <v>88</v>
      </c>
    </row>
    <row r="304" s="2" customFormat="1">
      <c r="A304" s="41"/>
      <c r="B304" s="42"/>
      <c r="C304" s="43"/>
      <c r="D304" s="236" t="s">
        <v>206</v>
      </c>
      <c r="E304" s="43"/>
      <c r="F304" s="247" t="s">
        <v>208</v>
      </c>
      <c r="G304" s="43"/>
      <c r="H304" s="248">
        <v>0</v>
      </c>
      <c r="I304" s="43"/>
      <c r="J304" s="43"/>
      <c r="K304" s="43"/>
      <c r="L304" s="47"/>
      <c r="M304" s="232"/>
      <c r="N304" s="233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U304" s="19" t="s">
        <v>88</v>
      </c>
    </row>
    <row r="305" s="2" customFormat="1">
      <c r="A305" s="41"/>
      <c r="B305" s="42"/>
      <c r="C305" s="43"/>
      <c r="D305" s="236" t="s">
        <v>206</v>
      </c>
      <c r="E305" s="43"/>
      <c r="F305" s="247" t="s">
        <v>398</v>
      </c>
      <c r="G305" s="43"/>
      <c r="H305" s="248">
        <v>36.899999999999999</v>
      </c>
      <c r="I305" s="43"/>
      <c r="J305" s="43"/>
      <c r="K305" s="43"/>
      <c r="L305" s="47"/>
      <c r="M305" s="232"/>
      <c r="N305" s="233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U305" s="19" t="s">
        <v>88</v>
      </c>
    </row>
    <row r="306" s="2" customFormat="1">
      <c r="A306" s="41"/>
      <c r="B306" s="42"/>
      <c r="C306" s="43"/>
      <c r="D306" s="236" t="s">
        <v>206</v>
      </c>
      <c r="E306" s="43"/>
      <c r="F306" s="247" t="s">
        <v>210</v>
      </c>
      <c r="G306" s="43"/>
      <c r="H306" s="248">
        <v>36.899999999999999</v>
      </c>
      <c r="I306" s="43"/>
      <c r="J306" s="43"/>
      <c r="K306" s="43"/>
      <c r="L306" s="47"/>
      <c r="M306" s="232"/>
      <c r="N306" s="233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U306" s="19" t="s">
        <v>88</v>
      </c>
    </row>
    <row r="307" s="2" customFormat="1">
      <c r="A307" s="41"/>
      <c r="B307" s="42"/>
      <c r="C307" s="43"/>
      <c r="D307" s="236" t="s">
        <v>206</v>
      </c>
      <c r="E307" s="43"/>
      <c r="F307" s="246" t="s">
        <v>399</v>
      </c>
      <c r="G307" s="43"/>
      <c r="H307" s="43"/>
      <c r="I307" s="43"/>
      <c r="J307" s="43"/>
      <c r="K307" s="43"/>
      <c r="L307" s="47"/>
      <c r="M307" s="232"/>
      <c r="N307" s="233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U307" s="19" t="s">
        <v>88</v>
      </c>
    </row>
    <row r="308" s="2" customFormat="1">
      <c r="A308" s="41"/>
      <c r="B308" s="42"/>
      <c r="C308" s="43"/>
      <c r="D308" s="236" t="s">
        <v>206</v>
      </c>
      <c r="E308" s="43"/>
      <c r="F308" s="247" t="s">
        <v>208</v>
      </c>
      <c r="G308" s="43"/>
      <c r="H308" s="248">
        <v>0</v>
      </c>
      <c r="I308" s="43"/>
      <c r="J308" s="43"/>
      <c r="K308" s="43"/>
      <c r="L308" s="47"/>
      <c r="M308" s="232"/>
      <c r="N308" s="233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U308" s="19" t="s">
        <v>88</v>
      </c>
    </row>
    <row r="309" s="2" customFormat="1">
      <c r="A309" s="41"/>
      <c r="B309" s="42"/>
      <c r="C309" s="43"/>
      <c r="D309" s="236" t="s">
        <v>206</v>
      </c>
      <c r="E309" s="43"/>
      <c r="F309" s="247" t="s">
        <v>400</v>
      </c>
      <c r="G309" s="43"/>
      <c r="H309" s="248">
        <v>92.700000000000003</v>
      </c>
      <c r="I309" s="43"/>
      <c r="J309" s="43"/>
      <c r="K309" s="43"/>
      <c r="L309" s="47"/>
      <c r="M309" s="232"/>
      <c r="N309" s="233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U309" s="19" t="s">
        <v>88</v>
      </c>
    </row>
    <row r="310" s="2" customFormat="1">
      <c r="A310" s="41"/>
      <c r="B310" s="42"/>
      <c r="C310" s="43"/>
      <c r="D310" s="236" t="s">
        <v>206</v>
      </c>
      <c r="E310" s="43"/>
      <c r="F310" s="247" t="s">
        <v>210</v>
      </c>
      <c r="G310" s="43"/>
      <c r="H310" s="248">
        <v>92.700000000000003</v>
      </c>
      <c r="I310" s="43"/>
      <c r="J310" s="43"/>
      <c r="K310" s="43"/>
      <c r="L310" s="47"/>
      <c r="M310" s="232"/>
      <c r="N310" s="233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U310" s="19" t="s">
        <v>88</v>
      </c>
    </row>
    <row r="311" s="2" customFormat="1">
      <c r="A311" s="41"/>
      <c r="B311" s="42"/>
      <c r="C311" s="43"/>
      <c r="D311" s="236" t="s">
        <v>206</v>
      </c>
      <c r="E311" s="43"/>
      <c r="F311" s="246" t="s">
        <v>207</v>
      </c>
      <c r="G311" s="43"/>
      <c r="H311" s="43"/>
      <c r="I311" s="43"/>
      <c r="J311" s="43"/>
      <c r="K311" s="43"/>
      <c r="L311" s="47"/>
      <c r="M311" s="232"/>
      <c r="N311" s="233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U311" s="19" t="s">
        <v>88</v>
      </c>
    </row>
    <row r="312" s="2" customFormat="1">
      <c r="A312" s="41"/>
      <c r="B312" s="42"/>
      <c r="C312" s="43"/>
      <c r="D312" s="236" t="s">
        <v>206</v>
      </c>
      <c r="E312" s="43"/>
      <c r="F312" s="247" t="s">
        <v>208</v>
      </c>
      <c r="G312" s="43"/>
      <c r="H312" s="248">
        <v>0</v>
      </c>
      <c r="I312" s="43"/>
      <c r="J312" s="43"/>
      <c r="K312" s="43"/>
      <c r="L312" s="47"/>
      <c r="M312" s="232"/>
      <c r="N312" s="233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U312" s="19" t="s">
        <v>88</v>
      </c>
    </row>
    <row r="313" s="2" customFormat="1">
      <c r="A313" s="41"/>
      <c r="B313" s="42"/>
      <c r="C313" s="43"/>
      <c r="D313" s="236" t="s">
        <v>206</v>
      </c>
      <c r="E313" s="43"/>
      <c r="F313" s="247" t="s">
        <v>209</v>
      </c>
      <c r="G313" s="43"/>
      <c r="H313" s="248">
        <v>106.8</v>
      </c>
      <c r="I313" s="43"/>
      <c r="J313" s="43"/>
      <c r="K313" s="43"/>
      <c r="L313" s="47"/>
      <c r="M313" s="232"/>
      <c r="N313" s="233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U313" s="19" t="s">
        <v>88</v>
      </c>
    </row>
    <row r="314" s="2" customFormat="1">
      <c r="A314" s="41"/>
      <c r="B314" s="42"/>
      <c r="C314" s="43"/>
      <c r="D314" s="236" t="s">
        <v>206</v>
      </c>
      <c r="E314" s="43"/>
      <c r="F314" s="247" t="s">
        <v>210</v>
      </c>
      <c r="G314" s="43"/>
      <c r="H314" s="248">
        <v>106.8</v>
      </c>
      <c r="I314" s="43"/>
      <c r="J314" s="43"/>
      <c r="K314" s="43"/>
      <c r="L314" s="47"/>
      <c r="M314" s="232"/>
      <c r="N314" s="233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U314" s="19" t="s">
        <v>88</v>
      </c>
    </row>
    <row r="315" s="2" customFormat="1" ht="16.5" customHeight="1">
      <c r="A315" s="41"/>
      <c r="B315" s="42"/>
      <c r="C315" s="249" t="s">
        <v>386</v>
      </c>
      <c r="D315" s="249" t="s">
        <v>215</v>
      </c>
      <c r="E315" s="250" t="s">
        <v>401</v>
      </c>
      <c r="F315" s="251" t="s">
        <v>402</v>
      </c>
      <c r="G315" s="252" t="s">
        <v>403</v>
      </c>
      <c r="H315" s="253">
        <v>21.376000000000001</v>
      </c>
      <c r="I315" s="254"/>
      <c r="J315" s="255">
        <f>ROUND(I315*H315,2)</f>
        <v>0</v>
      </c>
      <c r="K315" s="251" t="s">
        <v>200</v>
      </c>
      <c r="L315" s="256"/>
      <c r="M315" s="257" t="s">
        <v>32</v>
      </c>
      <c r="N315" s="258" t="s">
        <v>49</v>
      </c>
      <c r="O315" s="87"/>
      <c r="P315" s="225">
        <f>O315*H315</f>
        <v>0</v>
      </c>
      <c r="Q315" s="225">
        <v>0.001</v>
      </c>
      <c r="R315" s="225">
        <f>Q315*H315</f>
        <v>0.021376000000000003</v>
      </c>
      <c r="S315" s="225">
        <v>0</v>
      </c>
      <c r="T315" s="226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27" t="s">
        <v>386</v>
      </c>
      <c r="AT315" s="227" t="s">
        <v>215</v>
      </c>
      <c r="AU315" s="227" t="s">
        <v>88</v>
      </c>
      <c r="AY315" s="19" t="s">
        <v>195</v>
      </c>
      <c r="BE315" s="228">
        <f>IF(N315="základní",J315,0)</f>
        <v>0</v>
      </c>
      <c r="BF315" s="228">
        <f>IF(N315="snížená",J315,0)</f>
        <v>0</v>
      </c>
      <c r="BG315" s="228">
        <f>IF(N315="zákl. přenesená",J315,0)</f>
        <v>0</v>
      </c>
      <c r="BH315" s="228">
        <f>IF(N315="sníž. přenesená",J315,0)</f>
        <v>0</v>
      </c>
      <c r="BI315" s="228">
        <f>IF(N315="nulová",J315,0)</f>
        <v>0</v>
      </c>
      <c r="BJ315" s="19" t="s">
        <v>86</v>
      </c>
      <c r="BK315" s="228">
        <f>ROUND(I315*H315,2)</f>
        <v>0</v>
      </c>
      <c r="BL315" s="19" t="s">
        <v>289</v>
      </c>
      <c r="BM315" s="227" t="s">
        <v>404</v>
      </c>
    </row>
    <row r="316" s="13" customFormat="1">
      <c r="A316" s="13"/>
      <c r="B316" s="234"/>
      <c r="C316" s="235"/>
      <c r="D316" s="236" t="s">
        <v>204</v>
      </c>
      <c r="E316" s="235"/>
      <c r="F316" s="238" t="s">
        <v>405</v>
      </c>
      <c r="G316" s="235"/>
      <c r="H316" s="239">
        <v>21.376000000000001</v>
      </c>
      <c r="I316" s="240"/>
      <c r="J316" s="235"/>
      <c r="K316" s="235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204</v>
      </c>
      <c r="AU316" s="245" t="s">
        <v>88</v>
      </c>
      <c r="AV316" s="13" t="s">
        <v>88</v>
      </c>
      <c r="AW316" s="13" t="s">
        <v>4</v>
      </c>
      <c r="AX316" s="13" t="s">
        <v>86</v>
      </c>
      <c r="AY316" s="245" t="s">
        <v>195</v>
      </c>
    </row>
    <row r="317" s="2" customFormat="1" ht="49.05" customHeight="1">
      <c r="A317" s="41"/>
      <c r="B317" s="42"/>
      <c r="C317" s="216" t="s">
        <v>406</v>
      </c>
      <c r="D317" s="216" t="s">
        <v>113</v>
      </c>
      <c r="E317" s="217" t="s">
        <v>407</v>
      </c>
      <c r="F317" s="218" t="s">
        <v>408</v>
      </c>
      <c r="G317" s="219" t="s">
        <v>105</v>
      </c>
      <c r="H317" s="220">
        <v>53.441000000000002</v>
      </c>
      <c r="I317" s="221"/>
      <c r="J317" s="222">
        <f>ROUND(I317*H317,2)</f>
        <v>0</v>
      </c>
      <c r="K317" s="218" t="s">
        <v>200</v>
      </c>
      <c r="L317" s="47"/>
      <c r="M317" s="223" t="s">
        <v>32</v>
      </c>
      <c r="N317" s="224" t="s">
        <v>49</v>
      </c>
      <c r="O317" s="87"/>
      <c r="P317" s="225">
        <f>O317*H317</f>
        <v>0</v>
      </c>
      <c r="Q317" s="225">
        <v>0</v>
      </c>
      <c r="R317" s="225">
        <f>Q317*H317</f>
        <v>0</v>
      </c>
      <c r="S317" s="225">
        <v>0</v>
      </c>
      <c r="T317" s="226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7" t="s">
        <v>289</v>
      </c>
      <c r="AT317" s="227" t="s">
        <v>113</v>
      </c>
      <c r="AU317" s="227" t="s">
        <v>88</v>
      </c>
      <c r="AY317" s="19" t="s">
        <v>195</v>
      </c>
      <c r="BE317" s="228">
        <f>IF(N317="základní",J317,0)</f>
        <v>0</v>
      </c>
      <c r="BF317" s="228">
        <f>IF(N317="snížená",J317,0)</f>
        <v>0</v>
      </c>
      <c r="BG317" s="228">
        <f>IF(N317="zákl. přenesená",J317,0)</f>
        <v>0</v>
      </c>
      <c r="BH317" s="228">
        <f>IF(N317="sníž. přenesená",J317,0)</f>
        <v>0</v>
      </c>
      <c r="BI317" s="228">
        <f>IF(N317="nulová",J317,0)</f>
        <v>0</v>
      </c>
      <c r="BJ317" s="19" t="s">
        <v>86</v>
      </c>
      <c r="BK317" s="228">
        <f>ROUND(I317*H317,2)</f>
        <v>0</v>
      </c>
      <c r="BL317" s="19" t="s">
        <v>289</v>
      </c>
      <c r="BM317" s="227" t="s">
        <v>409</v>
      </c>
    </row>
    <row r="318" s="2" customFormat="1">
      <c r="A318" s="41"/>
      <c r="B318" s="42"/>
      <c r="C318" s="43"/>
      <c r="D318" s="229" t="s">
        <v>202</v>
      </c>
      <c r="E318" s="43"/>
      <c r="F318" s="230" t="s">
        <v>410</v>
      </c>
      <c r="G318" s="43"/>
      <c r="H318" s="43"/>
      <c r="I318" s="231"/>
      <c r="J318" s="43"/>
      <c r="K318" s="43"/>
      <c r="L318" s="47"/>
      <c r="M318" s="232"/>
      <c r="N318" s="233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19" t="s">
        <v>202</v>
      </c>
      <c r="AU318" s="19" t="s">
        <v>88</v>
      </c>
    </row>
    <row r="319" s="13" customFormat="1">
      <c r="A319" s="13"/>
      <c r="B319" s="234"/>
      <c r="C319" s="235"/>
      <c r="D319" s="236" t="s">
        <v>204</v>
      </c>
      <c r="E319" s="237" t="s">
        <v>32</v>
      </c>
      <c r="F319" s="238" t="s">
        <v>394</v>
      </c>
      <c r="G319" s="235"/>
      <c r="H319" s="239">
        <v>15.314</v>
      </c>
      <c r="I319" s="240"/>
      <c r="J319" s="235"/>
      <c r="K319" s="235"/>
      <c r="L319" s="241"/>
      <c r="M319" s="242"/>
      <c r="N319" s="243"/>
      <c r="O319" s="243"/>
      <c r="P319" s="243"/>
      <c r="Q319" s="243"/>
      <c r="R319" s="243"/>
      <c r="S319" s="243"/>
      <c r="T319" s="24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204</v>
      </c>
      <c r="AU319" s="245" t="s">
        <v>88</v>
      </c>
      <c r="AV319" s="13" t="s">
        <v>88</v>
      </c>
      <c r="AW319" s="13" t="s">
        <v>39</v>
      </c>
      <c r="AX319" s="13" t="s">
        <v>78</v>
      </c>
      <c r="AY319" s="245" t="s">
        <v>195</v>
      </c>
    </row>
    <row r="320" s="13" customFormat="1">
      <c r="A320" s="13"/>
      <c r="B320" s="234"/>
      <c r="C320" s="235"/>
      <c r="D320" s="236" t="s">
        <v>204</v>
      </c>
      <c r="E320" s="237" t="s">
        <v>32</v>
      </c>
      <c r="F320" s="238" t="s">
        <v>395</v>
      </c>
      <c r="G320" s="235"/>
      <c r="H320" s="239">
        <v>23.175000000000001</v>
      </c>
      <c r="I320" s="240"/>
      <c r="J320" s="235"/>
      <c r="K320" s="235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204</v>
      </c>
      <c r="AU320" s="245" t="s">
        <v>88</v>
      </c>
      <c r="AV320" s="13" t="s">
        <v>88</v>
      </c>
      <c r="AW320" s="13" t="s">
        <v>39</v>
      </c>
      <c r="AX320" s="13" t="s">
        <v>78</v>
      </c>
      <c r="AY320" s="245" t="s">
        <v>195</v>
      </c>
    </row>
    <row r="321" s="13" customFormat="1">
      <c r="A321" s="13"/>
      <c r="B321" s="234"/>
      <c r="C321" s="235"/>
      <c r="D321" s="236" t="s">
        <v>204</v>
      </c>
      <c r="E321" s="237" t="s">
        <v>32</v>
      </c>
      <c r="F321" s="238" t="s">
        <v>396</v>
      </c>
      <c r="G321" s="235"/>
      <c r="H321" s="239">
        <v>14.952</v>
      </c>
      <c r="I321" s="240"/>
      <c r="J321" s="235"/>
      <c r="K321" s="235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204</v>
      </c>
      <c r="AU321" s="245" t="s">
        <v>88</v>
      </c>
      <c r="AV321" s="13" t="s">
        <v>88</v>
      </c>
      <c r="AW321" s="13" t="s">
        <v>39</v>
      </c>
      <c r="AX321" s="13" t="s">
        <v>78</v>
      </c>
      <c r="AY321" s="245" t="s">
        <v>195</v>
      </c>
    </row>
    <row r="322" s="15" customFormat="1">
      <c r="A322" s="15"/>
      <c r="B322" s="269"/>
      <c r="C322" s="270"/>
      <c r="D322" s="236" t="s">
        <v>204</v>
      </c>
      <c r="E322" s="271" t="s">
        <v>32</v>
      </c>
      <c r="F322" s="272" t="s">
        <v>210</v>
      </c>
      <c r="G322" s="270"/>
      <c r="H322" s="273">
        <v>53.441000000000002</v>
      </c>
      <c r="I322" s="274"/>
      <c r="J322" s="270"/>
      <c r="K322" s="270"/>
      <c r="L322" s="275"/>
      <c r="M322" s="276"/>
      <c r="N322" s="277"/>
      <c r="O322" s="277"/>
      <c r="P322" s="277"/>
      <c r="Q322" s="277"/>
      <c r="R322" s="277"/>
      <c r="S322" s="277"/>
      <c r="T322" s="278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9" t="s">
        <v>204</v>
      </c>
      <c r="AU322" s="279" t="s">
        <v>88</v>
      </c>
      <c r="AV322" s="15" t="s">
        <v>111</v>
      </c>
      <c r="AW322" s="15" t="s">
        <v>39</v>
      </c>
      <c r="AX322" s="15" t="s">
        <v>86</v>
      </c>
      <c r="AY322" s="279" t="s">
        <v>195</v>
      </c>
    </row>
    <row r="323" s="2" customFormat="1">
      <c r="A323" s="41"/>
      <c r="B323" s="42"/>
      <c r="C323" s="43"/>
      <c r="D323" s="236" t="s">
        <v>206</v>
      </c>
      <c r="E323" s="43"/>
      <c r="F323" s="246" t="s">
        <v>397</v>
      </c>
      <c r="G323" s="43"/>
      <c r="H323" s="43"/>
      <c r="I323" s="43"/>
      <c r="J323" s="43"/>
      <c r="K323" s="43"/>
      <c r="L323" s="47"/>
      <c r="M323" s="232"/>
      <c r="N323" s="233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U323" s="19" t="s">
        <v>88</v>
      </c>
    </row>
    <row r="324" s="2" customFormat="1">
      <c r="A324" s="41"/>
      <c r="B324" s="42"/>
      <c r="C324" s="43"/>
      <c r="D324" s="236" t="s">
        <v>206</v>
      </c>
      <c r="E324" s="43"/>
      <c r="F324" s="247" t="s">
        <v>208</v>
      </c>
      <c r="G324" s="43"/>
      <c r="H324" s="248">
        <v>0</v>
      </c>
      <c r="I324" s="43"/>
      <c r="J324" s="43"/>
      <c r="K324" s="43"/>
      <c r="L324" s="47"/>
      <c r="M324" s="232"/>
      <c r="N324" s="233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U324" s="19" t="s">
        <v>88</v>
      </c>
    </row>
    <row r="325" s="2" customFormat="1">
      <c r="A325" s="41"/>
      <c r="B325" s="42"/>
      <c r="C325" s="43"/>
      <c r="D325" s="236" t="s">
        <v>206</v>
      </c>
      <c r="E325" s="43"/>
      <c r="F325" s="247" t="s">
        <v>398</v>
      </c>
      <c r="G325" s="43"/>
      <c r="H325" s="248">
        <v>36.899999999999999</v>
      </c>
      <c r="I325" s="43"/>
      <c r="J325" s="43"/>
      <c r="K325" s="43"/>
      <c r="L325" s="47"/>
      <c r="M325" s="232"/>
      <c r="N325" s="233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U325" s="19" t="s">
        <v>88</v>
      </c>
    </row>
    <row r="326" s="2" customFormat="1">
      <c r="A326" s="41"/>
      <c r="B326" s="42"/>
      <c r="C326" s="43"/>
      <c r="D326" s="236" t="s">
        <v>206</v>
      </c>
      <c r="E326" s="43"/>
      <c r="F326" s="247" t="s">
        <v>210</v>
      </c>
      <c r="G326" s="43"/>
      <c r="H326" s="248">
        <v>36.899999999999999</v>
      </c>
      <c r="I326" s="43"/>
      <c r="J326" s="43"/>
      <c r="K326" s="43"/>
      <c r="L326" s="47"/>
      <c r="M326" s="232"/>
      <c r="N326" s="233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U326" s="19" t="s">
        <v>88</v>
      </c>
    </row>
    <row r="327" s="2" customFormat="1">
      <c r="A327" s="41"/>
      <c r="B327" s="42"/>
      <c r="C327" s="43"/>
      <c r="D327" s="236" t="s">
        <v>206</v>
      </c>
      <c r="E327" s="43"/>
      <c r="F327" s="246" t="s">
        <v>399</v>
      </c>
      <c r="G327" s="43"/>
      <c r="H327" s="43"/>
      <c r="I327" s="43"/>
      <c r="J327" s="43"/>
      <c r="K327" s="43"/>
      <c r="L327" s="47"/>
      <c r="M327" s="232"/>
      <c r="N327" s="233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U327" s="19" t="s">
        <v>88</v>
      </c>
    </row>
    <row r="328" s="2" customFormat="1">
      <c r="A328" s="41"/>
      <c r="B328" s="42"/>
      <c r="C328" s="43"/>
      <c r="D328" s="236" t="s">
        <v>206</v>
      </c>
      <c r="E328" s="43"/>
      <c r="F328" s="247" t="s">
        <v>208</v>
      </c>
      <c r="G328" s="43"/>
      <c r="H328" s="248">
        <v>0</v>
      </c>
      <c r="I328" s="43"/>
      <c r="J328" s="43"/>
      <c r="K328" s="43"/>
      <c r="L328" s="47"/>
      <c r="M328" s="232"/>
      <c r="N328" s="233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U328" s="19" t="s">
        <v>88</v>
      </c>
    </row>
    <row r="329" s="2" customFormat="1">
      <c r="A329" s="41"/>
      <c r="B329" s="42"/>
      <c r="C329" s="43"/>
      <c r="D329" s="236" t="s">
        <v>206</v>
      </c>
      <c r="E329" s="43"/>
      <c r="F329" s="247" t="s">
        <v>400</v>
      </c>
      <c r="G329" s="43"/>
      <c r="H329" s="248">
        <v>92.700000000000003</v>
      </c>
      <c r="I329" s="43"/>
      <c r="J329" s="43"/>
      <c r="K329" s="43"/>
      <c r="L329" s="47"/>
      <c r="M329" s="232"/>
      <c r="N329" s="233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U329" s="19" t="s">
        <v>88</v>
      </c>
    </row>
    <row r="330" s="2" customFormat="1">
      <c r="A330" s="41"/>
      <c r="B330" s="42"/>
      <c r="C330" s="43"/>
      <c r="D330" s="236" t="s">
        <v>206</v>
      </c>
      <c r="E330" s="43"/>
      <c r="F330" s="247" t="s">
        <v>210</v>
      </c>
      <c r="G330" s="43"/>
      <c r="H330" s="248">
        <v>92.700000000000003</v>
      </c>
      <c r="I330" s="43"/>
      <c r="J330" s="43"/>
      <c r="K330" s="43"/>
      <c r="L330" s="47"/>
      <c r="M330" s="232"/>
      <c r="N330" s="233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U330" s="19" t="s">
        <v>88</v>
      </c>
    </row>
    <row r="331" s="2" customFormat="1">
      <c r="A331" s="41"/>
      <c r="B331" s="42"/>
      <c r="C331" s="43"/>
      <c r="D331" s="236" t="s">
        <v>206</v>
      </c>
      <c r="E331" s="43"/>
      <c r="F331" s="246" t="s">
        <v>207</v>
      </c>
      <c r="G331" s="43"/>
      <c r="H331" s="43"/>
      <c r="I331" s="43"/>
      <c r="J331" s="43"/>
      <c r="K331" s="43"/>
      <c r="L331" s="47"/>
      <c r="M331" s="232"/>
      <c r="N331" s="233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U331" s="19" t="s">
        <v>88</v>
      </c>
    </row>
    <row r="332" s="2" customFormat="1">
      <c r="A332" s="41"/>
      <c r="B332" s="42"/>
      <c r="C332" s="43"/>
      <c r="D332" s="236" t="s">
        <v>206</v>
      </c>
      <c r="E332" s="43"/>
      <c r="F332" s="247" t="s">
        <v>208</v>
      </c>
      <c r="G332" s="43"/>
      <c r="H332" s="248">
        <v>0</v>
      </c>
      <c r="I332" s="43"/>
      <c r="J332" s="43"/>
      <c r="K332" s="43"/>
      <c r="L332" s="47"/>
      <c r="M332" s="232"/>
      <c r="N332" s="233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U332" s="19" t="s">
        <v>88</v>
      </c>
    </row>
    <row r="333" s="2" customFormat="1">
      <c r="A333" s="41"/>
      <c r="B333" s="42"/>
      <c r="C333" s="43"/>
      <c r="D333" s="236" t="s">
        <v>206</v>
      </c>
      <c r="E333" s="43"/>
      <c r="F333" s="247" t="s">
        <v>209</v>
      </c>
      <c r="G333" s="43"/>
      <c r="H333" s="248">
        <v>106.8</v>
      </c>
      <c r="I333" s="43"/>
      <c r="J333" s="43"/>
      <c r="K333" s="43"/>
      <c r="L333" s="47"/>
      <c r="M333" s="232"/>
      <c r="N333" s="233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U333" s="19" t="s">
        <v>88</v>
      </c>
    </row>
    <row r="334" s="2" customFormat="1">
      <c r="A334" s="41"/>
      <c r="B334" s="42"/>
      <c r="C334" s="43"/>
      <c r="D334" s="236" t="s">
        <v>206</v>
      </c>
      <c r="E334" s="43"/>
      <c r="F334" s="247" t="s">
        <v>210</v>
      </c>
      <c r="G334" s="43"/>
      <c r="H334" s="248">
        <v>106.8</v>
      </c>
      <c r="I334" s="43"/>
      <c r="J334" s="43"/>
      <c r="K334" s="43"/>
      <c r="L334" s="47"/>
      <c r="M334" s="232"/>
      <c r="N334" s="233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U334" s="19" t="s">
        <v>88</v>
      </c>
    </row>
    <row r="335" s="2" customFormat="1" ht="44.25" customHeight="1">
      <c r="A335" s="41"/>
      <c r="B335" s="42"/>
      <c r="C335" s="216" t="s">
        <v>411</v>
      </c>
      <c r="D335" s="216" t="s">
        <v>113</v>
      </c>
      <c r="E335" s="217" t="s">
        <v>412</v>
      </c>
      <c r="F335" s="218" t="s">
        <v>413</v>
      </c>
      <c r="G335" s="219" t="s">
        <v>119</v>
      </c>
      <c r="H335" s="220">
        <v>20</v>
      </c>
      <c r="I335" s="221"/>
      <c r="J335" s="222">
        <f>ROUND(I335*H335,2)</f>
        <v>0</v>
      </c>
      <c r="K335" s="218" t="s">
        <v>200</v>
      </c>
      <c r="L335" s="47"/>
      <c r="M335" s="223" t="s">
        <v>32</v>
      </c>
      <c r="N335" s="224" t="s">
        <v>49</v>
      </c>
      <c r="O335" s="87"/>
      <c r="P335" s="225">
        <f>O335*H335</f>
        <v>0</v>
      </c>
      <c r="Q335" s="225">
        <v>5.0000000000000002E-05</v>
      </c>
      <c r="R335" s="225">
        <f>Q335*H335</f>
        <v>0.001</v>
      </c>
      <c r="S335" s="225">
        <v>0</v>
      </c>
      <c r="T335" s="226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27" t="s">
        <v>289</v>
      </c>
      <c r="AT335" s="227" t="s">
        <v>113</v>
      </c>
      <c r="AU335" s="227" t="s">
        <v>88</v>
      </c>
      <c r="AY335" s="19" t="s">
        <v>195</v>
      </c>
      <c r="BE335" s="228">
        <f>IF(N335="základní",J335,0)</f>
        <v>0</v>
      </c>
      <c r="BF335" s="228">
        <f>IF(N335="snížená",J335,0)</f>
        <v>0</v>
      </c>
      <c r="BG335" s="228">
        <f>IF(N335="zákl. přenesená",J335,0)</f>
        <v>0</v>
      </c>
      <c r="BH335" s="228">
        <f>IF(N335="sníž. přenesená",J335,0)</f>
        <v>0</v>
      </c>
      <c r="BI335" s="228">
        <f>IF(N335="nulová",J335,0)</f>
        <v>0</v>
      </c>
      <c r="BJ335" s="19" t="s">
        <v>86</v>
      </c>
      <c r="BK335" s="228">
        <f>ROUND(I335*H335,2)</f>
        <v>0</v>
      </c>
      <c r="BL335" s="19" t="s">
        <v>289</v>
      </c>
      <c r="BM335" s="227" t="s">
        <v>414</v>
      </c>
    </row>
    <row r="336" s="2" customFormat="1">
      <c r="A336" s="41"/>
      <c r="B336" s="42"/>
      <c r="C336" s="43"/>
      <c r="D336" s="229" t="s">
        <v>202</v>
      </c>
      <c r="E336" s="43"/>
      <c r="F336" s="230" t="s">
        <v>415</v>
      </c>
      <c r="G336" s="43"/>
      <c r="H336" s="43"/>
      <c r="I336" s="231"/>
      <c r="J336" s="43"/>
      <c r="K336" s="43"/>
      <c r="L336" s="47"/>
      <c r="M336" s="232"/>
      <c r="N336" s="233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19" t="s">
        <v>202</v>
      </c>
      <c r="AU336" s="19" t="s">
        <v>88</v>
      </c>
    </row>
    <row r="337" s="14" customFormat="1">
      <c r="A337" s="14"/>
      <c r="B337" s="259"/>
      <c r="C337" s="260"/>
      <c r="D337" s="236" t="s">
        <v>204</v>
      </c>
      <c r="E337" s="261" t="s">
        <v>32</v>
      </c>
      <c r="F337" s="262" t="s">
        <v>416</v>
      </c>
      <c r="G337" s="260"/>
      <c r="H337" s="261" t="s">
        <v>32</v>
      </c>
      <c r="I337" s="263"/>
      <c r="J337" s="260"/>
      <c r="K337" s="260"/>
      <c r="L337" s="264"/>
      <c r="M337" s="265"/>
      <c r="N337" s="266"/>
      <c r="O337" s="266"/>
      <c r="P337" s="266"/>
      <c r="Q337" s="266"/>
      <c r="R337" s="266"/>
      <c r="S337" s="266"/>
      <c r="T337" s="26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8" t="s">
        <v>204</v>
      </c>
      <c r="AU337" s="268" t="s">
        <v>88</v>
      </c>
      <c r="AV337" s="14" t="s">
        <v>86</v>
      </c>
      <c r="AW337" s="14" t="s">
        <v>39</v>
      </c>
      <c r="AX337" s="14" t="s">
        <v>78</v>
      </c>
      <c r="AY337" s="268" t="s">
        <v>195</v>
      </c>
    </row>
    <row r="338" s="13" customFormat="1">
      <c r="A338" s="13"/>
      <c r="B338" s="234"/>
      <c r="C338" s="235"/>
      <c r="D338" s="236" t="s">
        <v>204</v>
      </c>
      <c r="E338" s="237" t="s">
        <v>32</v>
      </c>
      <c r="F338" s="238" t="s">
        <v>417</v>
      </c>
      <c r="G338" s="235"/>
      <c r="H338" s="239">
        <v>12</v>
      </c>
      <c r="I338" s="240"/>
      <c r="J338" s="235"/>
      <c r="K338" s="235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204</v>
      </c>
      <c r="AU338" s="245" t="s">
        <v>88</v>
      </c>
      <c r="AV338" s="13" t="s">
        <v>88</v>
      </c>
      <c r="AW338" s="13" t="s">
        <v>39</v>
      </c>
      <c r="AX338" s="13" t="s">
        <v>78</v>
      </c>
      <c r="AY338" s="245" t="s">
        <v>195</v>
      </c>
    </row>
    <row r="339" s="13" customFormat="1">
      <c r="A339" s="13"/>
      <c r="B339" s="234"/>
      <c r="C339" s="235"/>
      <c r="D339" s="236" t="s">
        <v>204</v>
      </c>
      <c r="E339" s="237" t="s">
        <v>32</v>
      </c>
      <c r="F339" s="238" t="s">
        <v>418</v>
      </c>
      <c r="G339" s="235"/>
      <c r="H339" s="239">
        <v>8</v>
      </c>
      <c r="I339" s="240"/>
      <c r="J339" s="235"/>
      <c r="K339" s="235"/>
      <c r="L339" s="241"/>
      <c r="M339" s="242"/>
      <c r="N339" s="243"/>
      <c r="O339" s="243"/>
      <c r="P339" s="243"/>
      <c r="Q339" s="243"/>
      <c r="R339" s="243"/>
      <c r="S339" s="243"/>
      <c r="T339" s="24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204</v>
      </c>
      <c r="AU339" s="245" t="s">
        <v>88</v>
      </c>
      <c r="AV339" s="13" t="s">
        <v>88</v>
      </c>
      <c r="AW339" s="13" t="s">
        <v>39</v>
      </c>
      <c r="AX339" s="13" t="s">
        <v>78</v>
      </c>
      <c r="AY339" s="245" t="s">
        <v>195</v>
      </c>
    </row>
    <row r="340" s="15" customFormat="1">
      <c r="A340" s="15"/>
      <c r="B340" s="269"/>
      <c r="C340" s="270"/>
      <c r="D340" s="236" t="s">
        <v>204</v>
      </c>
      <c r="E340" s="271" t="s">
        <v>32</v>
      </c>
      <c r="F340" s="272" t="s">
        <v>210</v>
      </c>
      <c r="G340" s="270"/>
      <c r="H340" s="273">
        <v>20</v>
      </c>
      <c r="I340" s="274"/>
      <c r="J340" s="270"/>
      <c r="K340" s="270"/>
      <c r="L340" s="275"/>
      <c r="M340" s="276"/>
      <c r="N340" s="277"/>
      <c r="O340" s="277"/>
      <c r="P340" s="277"/>
      <c r="Q340" s="277"/>
      <c r="R340" s="277"/>
      <c r="S340" s="277"/>
      <c r="T340" s="278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9" t="s">
        <v>204</v>
      </c>
      <c r="AU340" s="279" t="s">
        <v>88</v>
      </c>
      <c r="AV340" s="15" t="s">
        <v>111</v>
      </c>
      <c r="AW340" s="15" t="s">
        <v>39</v>
      </c>
      <c r="AX340" s="15" t="s">
        <v>86</v>
      </c>
      <c r="AY340" s="279" t="s">
        <v>195</v>
      </c>
    </row>
    <row r="341" s="2" customFormat="1" ht="24.15" customHeight="1">
      <c r="A341" s="41"/>
      <c r="B341" s="42"/>
      <c r="C341" s="249" t="s">
        <v>419</v>
      </c>
      <c r="D341" s="249" t="s">
        <v>215</v>
      </c>
      <c r="E341" s="250" t="s">
        <v>420</v>
      </c>
      <c r="F341" s="251" t="s">
        <v>421</v>
      </c>
      <c r="G341" s="252" t="s">
        <v>119</v>
      </c>
      <c r="H341" s="253">
        <v>20</v>
      </c>
      <c r="I341" s="254"/>
      <c r="J341" s="255">
        <f>ROUND(I341*H341,2)</f>
        <v>0</v>
      </c>
      <c r="K341" s="251" t="s">
        <v>312</v>
      </c>
      <c r="L341" s="256"/>
      <c r="M341" s="257" t="s">
        <v>32</v>
      </c>
      <c r="N341" s="258" t="s">
        <v>49</v>
      </c>
      <c r="O341" s="87"/>
      <c r="P341" s="225">
        <f>O341*H341</f>
        <v>0</v>
      </c>
      <c r="Q341" s="225">
        <v>0.00164</v>
      </c>
      <c r="R341" s="225">
        <f>Q341*H341</f>
        <v>0.032799999999999996</v>
      </c>
      <c r="S341" s="225">
        <v>0</v>
      </c>
      <c r="T341" s="226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7" t="s">
        <v>386</v>
      </c>
      <c r="AT341" s="227" t="s">
        <v>215</v>
      </c>
      <c r="AU341" s="227" t="s">
        <v>88</v>
      </c>
      <c r="AY341" s="19" t="s">
        <v>195</v>
      </c>
      <c r="BE341" s="228">
        <f>IF(N341="základní",J341,0)</f>
        <v>0</v>
      </c>
      <c r="BF341" s="228">
        <f>IF(N341="snížená",J341,0)</f>
        <v>0</v>
      </c>
      <c r="BG341" s="228">
        <f>IF(N341="zákl. přenesená",J341,0)</f>
        <v>0</v>
      </c>
      <c r="BH341" s="228">
        <f>IF(N341="sníž. přenesená",J341,0)</f>
        <v>0</v>
      </c>
      <c r="BI341" s="228">
        <f>IF(N341="nulová",J341,0)</f>
        <v>0</v>
      </c>
      <c r="BJ341" s="19" t="s">
        <v>86</v>
      </c>
      <c r="BK341" s="228">
        <f>ROUND(I341*H341,2)</f>
        <v>0</v>
      </c>
      <c r="BL341" s="19" t="s">
        <v>289</v>
      </c>
      <c r="BM341" s="227" t="s">
        <v>422</v>
      </c>
    </row>
    <row r="342" s="2" customFormat="1" ht="49.05" customHeight="1">
      <c r="A342" s="41"/>
      <c r="B342" s="42"/>
      <c r="C342" s="216" t="s">
        <v>423</v>
      </c>
      <c r="D342" s="216" t="s">
        <v>113</v>
      </c>
      <c r="E342" s="217" t="s">
        <v>424</v>
      </c>
      <c r="F342" s="218" t="s">
        <v>425</v>
      </c>
      <c r="G342" s="219" t="s">
        <v>326</v>
      </c>
      <c r="H342" s="220">
        <v>3.4079999999999999</v>
      </c>
      <c r="I342" s="221"/>
      <c r="J342" s="222">
        <f>ROUND(I342*H342,2)</f>
        <v>0</v>
      </c>
      <c r="K342" s="218" t="s">
        <v>200</v>
      </c>
      <c r="L342" s="47"/>
      <c r="M342" s="223" t="s">
        <v>32</v>
      </c>
      <c r="N342" s="224" t="s">
        <v>49</v>
      </c>
      <c r="O342" s="87"/>
      <c r="P342" s="225">
        <f>O342*H342</f>
        <v>0</v>
      </c>
      <c r="Q342" s="225">
        <v>0</v>
      </c>
      <c r="R342" s="225">
        <f>Q342*H342</f>
        <v>0</v>
      </c>
      <c r="S342" s="225">
        <v>0</v>
      </c>
      <c r="T342" s="226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27" t="s">
        <v>289</v>
      </c>
      <c r="AT342" s="227" t="s">
        <v>113</v>
      </c>
      <c r="AU342" s="227" t="s">
        <v>88</v>
      </c>
      <c r="AY342" s="19" t="s">
        <v>195</v>
      </c>
      <c r="BE342" s="228">
        <f>IF(N342="základní",J342,0)</f>
        <v>0</v>
      </c>
      <c r="BF342" s="228">
        <f>IF(N342="snížená",J342,0)</f>
        <v>0</v>
      </c>
      <c r="BG342" s="228">
        <f>IF(N342="zákl. přenesená",J342,0)</f>
        <v>0</v>
      </c>
      <c r="BH342" s="228">
        <f>IF(N342="sníž. přenesená",J342,0)</f>
        <v>0</v>
      </c>
      <c r="BI342" s="228">
        <f>IF(N342="nulová",J342,0)</f>
        <v>0</v>
      </c>
      <c r="BJ342" s="19" t="s">
        <v>86</v>
      </c>
      <c r="BK342" s="228">
        <f>ROUND(I342*H342,2)</f>
        <v>0</v>
      </c>
      <c r="BL342" s="19" t="s">
        <v>289</v>
      </c>
      <c r="BM342" s="227" t="s">
        <v>426</v>
      </c>
    </row>
    <row r="343" s="2" customFormat="1">
      <c r="A343" s="41"/>
      <c r="B343" s="42"/>
      <c r="C343" s="43"/>
      <c r="D343" s="229" t="s">
        <v>202</v>
      </c>
      <c r="E343" s="43"/>
      <c r="F343" s="230" t="s">
        <v>427</v>
      </c>
      <c r="G343" s="43"/>
      <c r="H343" s="43"/>
      <c r="I343" s="231"/>
      <c r="J343" s="43"/>
      <c r="K343" s="43"/>
      <c r="L343" s="47"/>
      <c r="M343" s="232"/>
      <c r="N343" s="233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19" t="s">
        <v>202</v>
      </c>
      <c r="AU343" s="19" t="s">
        <v>88</v>
      </c>
    </row>
    <row r="344" s="12" customFormat="1" ht="22.8" customHeight="1">
      <c r="A344" s="12"/>
      <c r="B344" s="200"/>
      <c r="C344" s="201"/>
      <c r="D344" s="202" t="s">
        <v>77</v>
      </c>
      <c r="E344" s="214" t="s">
        <v>428</v>
      </c>
      <c r="F344" s="214" t="s">
        <v>429</v>
      </c>
      <c r="G344" s="201"/>
      <c r="H344" s="201"/>
      <c r="I344" s="204"/>
      <c r="J344" s="215">
        <f>BK344</f>
        <v>0</v>
      </c>
      <c r="K344" s="201"/>
      <c r="L344" s="206"/>
      <c r="M344" s="207"/>
      <c r="N344" s="208"/>
      <c r="O344" s="208"/>
      <c r="P344" s="209">
        <f>SUM(P345:P413)</f>
        <v>0</v>
      </c>
      <c r="Q344" s="208"/>
      <c r="R344" s="209">
        <f>SUM(R345:R413)</f>
        <v>6.6240566799999998</v>
      </c>
      <c r="S344" s="208"/>
      <c r="T344" s="210">
        <f>SUM(T345:T413)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1" t="s">
        <v>88</v>
      </c>
      <c r="AT344" s="212" t="s">
        <v>77</v>
      </c>
      <c r="AU344" s="212" t="s">
        <v>86</v>
      </c>
      <c r="AY344" s="211" t="s">
        <v>195</v>
      </c>
      <c r="BK344" s="213">
        <f>SUM(BK345:BK413)</f>
        <v>0</v>
      </c>
    </row>
    <row r="345" s="2" customFormat="1" ht="49.05" customHeight="1">
      <c r="A345" s="41"/>
      <c r="B345" s="42"/>
      <c r="C345" s="216" t="s">
        <v>430</v>
      </c>
      <c r="D345" s="216" t="s">
        <v>113</v>
      </c>
      <c r="E345" s="217" t="s">
        <v>431</v>
      </c>
      <c r="F345" s="218" t="s">
        <v>432</v>
      </c>
      <c r="G345" s="219" t="s">
        <v>105</v>
      </c>
      <c r="H345" s="220">
        <v>48.622999999999998</v>
      </c>
      <c r="I345" s="221"/>
      <c r="J345" s="222">
        <f>ROUND(I345*H345,2)</f>
        <v>0</v>
      </c>
      <c r="K345" s="218" t="s">
        <v>200</v>
      </c>
      <c r="L345" s="47"/>
      <c r="M345" s="223" t="s">
        <v>32</v>
      </c>
      <c r="N345" s="224" t="s">
        <v>49</v>
      </c>
      <c r="O345" s="87"/>
      <c r="P345" s="225">
        <f>O345*H345</f>
        <v>0</v>
      </c>
      <c r="Q345" s="225">
        <v>0.0061199999999999996</v>
      </c>
      <c r="R345" s="225">
        <f>Q345*H345</f>
        <v>0.29757275999999999</v>
      </c>
      <c r="S345" s="225">
        <v>0</v>
      </c>
      <c r="T345" s="226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27" t="s">
        <v>289</v>
      </c>
      <c r="AT345" s="227" t="s">
        <v>113</v>
      </c>
      <c r="AU345" s="227" t="s">
        <v>88</v>
      </c>
      <c r="AY345" s="19" t="s">
        <v>195</v>
      </c>
      <c r="BE345" s="228">
        <f>IF(N345="základní",J345,0)</f>
        <v>0</v>
      </c>
      <c r="BF345" s="228">
        <f>IF(N345="snížená",J345,0)</f>
        <v>0</v>
      </c>
      <c r="BG345" s="228">
        <f>IF(N345="zákl. přenesená",J345,0)</f>
        <v>0</v>
      </c>
      <c r="BH345" s="228">
        <f>IF(N345="sníž. přenesená",J345,0)</f>
        <v>0</v>
      </c>
      <c r="BI345" s="228">
        <f>IF(N345="nulová",J345,0)</f>
        <v>0</v>
      </c>
      <c r="BJ345" s="19" t="s">
        <v>86</v>
      </c>
      <c r="BK345" s="228">
        <f>ROUND(I345*H345,2)</f>
        <v>0</v>
      </c>
      <c r="BL345" s="19" t="s">
        <v>289</v>
      </c>
      <c r="BM345" s="227" t="s">
        <v>433</v>
      </c>
    </row>
    <row r="346" s="2" customFormat="1">
      <c r="A346" s="41"/>
      <c r="B346" s="42"/>
      <c r="C346" s="43"/>
      <c r="D346" s="229" t="s">
        <v>202</v>
      </c>
      <c r="E346" s="43"/>
      <c r="F346" s="230" t="s">
        <v>434</v>
      </c>
      <c r="G346" s="43"/>
      <c r="H346" s="43"/>
      <c r="I346" s="231"/>
      <c r="J346" s="43"/>
      <c r="K346" s="43"/>
      <c r="L346" s="47"/>
      <c r="M346" s="232"/>
      <c r="N346" s="233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19" t="s">
        <v>202</v>
      </c>
      <c r="AU346" s="19" t="s">
        <v>88</v>
      </c>
    </row>
    <row r="347" s="2" customFormat="1" ht="16.5" customHeight="1">
      <c r="A347" s="41"/>
      <c r="B347" s="42"/>
      <c r="C347" s="249" t="s">
        <v>435</v>
      </c>
      <c r="D347" s="249" t="s">
        <v>215</v>
      </c>
      <c r="E347" s="250" t="s">
        <v>436</v>
      </c>
      <c r="F347" s="251" t="s">
        <v>437</v>
      </c>
      <c r="G347" s="252" t="s">
        <v>105</v>
      </c>
      <c r="H347" s="253">
        <v>49.18</v>
      </c>
      <c r="I347" s="254"/>
      <c r="J347" s="255">
        <f>ROUND(I347*H347,2)</f>
        <v>0</v>
      </c>
      <c r="K347" s="251" t="s">
        <v>200</v>
      </c>
      <c r="L347" s="256"/>
      <c r="M347" s="257" t="s">
        <v>32</v>
      </c>
      <c r="N347" s="258" t="s">
        <v>49</v>
      </c>
      <c r="O347" s="87"/>
      <c r="P347" s="225">
        <f>O347*H347</f>
        <v>0</v>
      </c>
      <c r="Q347" s="225">
        <v>0.00069999999999999999</v>
      </c>
      <c r="R347" s="225">
        <f>Q347*H347</f>
        <v>0.034425999999999998</v>
      </c>
      <c r="S347" s="225">
        <v>0</v>
      </c>
      <c r="T347" s="226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27" t="s">
        <v>386</v>
      </c>
      <c r="AT347" s="227" t="s">
        <v>215</v>
      </c>
      <c r="AU347" s="227" t="s">
        <v>88</v>
      </c>
      <c r="AY347" s="19" t="s">
        <v>195</v>
      </c>
      <c r="BE347" s="228">
        <f>IF(N347="základní",J347,0)</f>
        <v>0</v>
      </c>
      <c r="BF347" s="228">
        <f>IF(N347="snížená",J347,0)</f>
        <v>0</v>
      </c>
      <c r="BG347" s="228">
        <f>IF(N347="zákl. přenesená",J347,0)</f>
        <v>0</v>
      </c>
      <c r="BH347" s="228">
        <f>IF(N347="sníž. přenesená",J347,0)</f>
        <v>0</v>
      </c>
      <c r="BI347" s="228">
        <f>IF(N347="nulová",J347,0)</f>
        <v>0</v>
      </c>
      <c r="BJ347" s="19" t="s">
        <v>86</v>
      </c>
      <c r="BK347" s="228">
        <f>ROUND(I347*H347,2)</f>
        <v>0</v>
      </c>
      <c r="BL347" s="19" t="s">
        <v>289</v>
      </c>
      <c r="BM347" s="227" t="s">
        <v>438</v>
      </c>
    </row>
    <row r="348" s="13" customFormat="1">
      <c r="A348" s="13"/>
      <c r="B348" s="234"/>
      <c r="C348" s="235"/>
      <c r="D348" s="236" t="s">
        <v>204</v>
      </c>
      <c r="E348" s="237" t="s">
        <v>32</v>
      </c>
      <c r="F348" s="238" t="s">
        <v>439</v>
      </c>
      <c r="G348" s="235"/>
      <c r="H348" s="239">
        <v>9.2249999999999996</v>
      </c>
      <c r="I348" s="240"/>
      <c r="J348" s="235"/>
      <c r="K348" s="235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204</v>
      </c>
      <c r="AU348" s="245" t="s">
        <v>88</v>
      </c>
      <c r="AV348" s="13" t="s">
        <v>88</v>
      </c>
      <c r="AW348" s="13" t="s">
        <v>39</v>
      </c>
      <c r="AX348" s="13" t="s">
        <v>78</v>
      </c>
      <c r="AY348" s="245" t="s">
        <v>195</v>
      </c>
    </row>
    <row r="349" s="13" customFormat="1">
      <c r="A349" s="13"/>
      <c r="B349" s="234"/>
      <c r="C349" s="235"/>
      <c r="D349" s="236" t="s">
        <v>204</v>
      </c>
      <c r="E349" s="237" t="s">
        <v>32</v>
      </c>
      <c r="F349" s="238" t="s">
        <v>440</v>
      </c>
      <c r="G349" s="235"/>
      <c r="H349" s="239">
        <v>39.398000000000003</v>
      </c>
      <c r="I349" s="240"/>
      <c r="J349" s="235"/>
      <c r="K349" s="235"/>
      <c r="L349" s="241"/>
      <c r="M349" s="242"/>
      <c r="N349" s="243"/>
      <c r="O349" s="243"/>
      <c r="P349" s="243"/>
      <c r="Q349" s="243"/>
      <c r="R349" s="243"/>
      <c r="S349" s="243"/>
      <c r="T349" s="24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5" t="s">
        <v>204</v>
      </c>
      <c r="AU349" s="245" t="s">
        <v>88</v>
      </c>
      <c r="AV349" s="13" t="s">
        <v>88</v>
      </c>
      <c r="AW349" s="13" t="s">
        <v>39</v>
      </c>
      <c r="AX349" s="13" t="s">
        <v>78</v>
      </c>
      <c r="AY349" s="245" t="s">
        <v>195</v>
      </c>
    </row>
    <row r="350" s="14" customFormat="1">
      <c r="A350" s="14"/>
      <c r="B350" s="259"/>
      <c r="C350" s="260"/>
      <c r="D350" s="236" t="s">
        <v>204</v>
      </c>
      <c r="E350" s="261" t="s">
        <v>32</v>
      </c>
      <c r="F350" s="262" t="s">
        <v>441</v>
      </c>
      <c r="G350" s="260"/>
      <c r="H350" s="261" t="s">
        <v>32</v>
      </c>
      <c r="I350" s="263"/>
      <c r="J350" s="260"/>
      <c r="K350" s="260"/>
      <c r="L350" s="264"/>
      <c r="M350" s="265"/>
      <c r="N350" s="266"/>
      <c r="O350" s="266"/>
      <c r="P350" s="266"/>
      <c r="Q350" s="266"/>
      <c r="R350" s="266"/>
      <c r="S350" s="266"/>
      <c r="T350" s="267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8" t="s">
        <v>204</v>
      </c>
      <c r="AU350" s="268" t="s">
        <v>88</v>
      </c>
      <c r="AV350" s="14" t="s">
        <v>86</v>
      </c>
      <c r="AW350" s="14" t="s">
        <v>39</v>
      </c>
      <c r="AX350" s="14" t="s">
        <v>78</v>
      </c>
      <c r="AY350" s="268" t="s">
        <v>195</v>
      </c>
    </row>
    <row r="351" s="13" customFormat="1">
      <c r="A351" s="13"/>
      <c r="B351" s="234"/>
      <c r="C351" s="235"/>
      <c r="D351" s="236" t="s">
        <v>204</v>
      </c>
      <c r="E351" s="237" t="s">
        <v>32</v>
      </c>
      <c r="F351" s="238" t="s">
        <v>442</v>
      </c>
      <c r="G351" s="235"/>
      <c r="H351" s="239">
        <v>-1.7849999999999999</v>
      </c>
      <c r="I351" s="240"/>
      <c r="J351" s="235"/>
      <c r="K351" s="235"/>
      <c r="L351" s="241"/>
      <c r="M351" s="242"/>
      <c r="N351" s="243"/>
      <c r="O351" s="243"/>
      <c r="P351" s="243"/>
      <c r="Q351" s="243"/>
      <c r="R351" s="243"/>
      <c r="S351" s="243"/>
      <c r="T351" s="24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5" t="s">
        <v>204</v>
      </c>
      <c r="AU351" s="245" t="s">
        <v>88</v>
      </c>
      <c r="AV351" s="13" t="s">
        <v>88</v>
      </c>
      <c r="AW351" s="13" t="s">
        <v>39</v>
      </c>
      <c r="AX351" s="13" t="s">
        <v>78</v>
      </c>
      <c r="AY351" s="245" t="s">
        <v>195</v>
      </c>
    </row>
    <row r="352" s="15" customFormat="1">
      <c r="A352" s="15"/>
      <c r="B352" s="269"/>
      <c r="C352" s="270"/>
      <c r="D352" s="236" t="s">
        <v>204</v>
      </c>
      <c r="E352" s="271" t="s">
        <v>32</v>
      </c>
      <c r="F352" s="272" t="s">
        <v>210</v>
      </c>
      <c r="G352" s="270"/>
      <c r="H352" s="273">
        <v>46.838000000000001</v>
      </c>
      <c r="I352" s="274"/>
      <c r="J352" s="270"/>
      <c r="K352" s="270"/>
      <c r="L352" s="275"/>
      <c r="M352" s="276"/>
      <c r="N352" s="277"/>
      <c r="O352" s="277"/>
      <c r="P352" s="277"/>
      <c r="Q352" s="277"/>
      <c r="R352" s="277"/>
      <c r="S352" s="277"/>
      <c r="T352" s="278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9" t="s">
        <v>204</v>
      </c>
      <c r="AU352" s="279" t="s">
        <v>88</v>
      </c>
      <c r="AV352" s="15" t="s">
        <v>111</v>
      </c>
      <c r="AW352" s="15" t="s">
        <v>39</v>
      </c>
      <c r="AX352" s="15" t="s">
        <v>86</v>
      </c>
      <c r="AY352" s="279" t="s">
        <v>195</v>
      </c>
    </row>
    <row r="353" s="2" customFormat="1">
      <c r="A353" s="41"/>
      <c r="B353" s="42"/>
      <c r="C353" s="43"/>
      <c r="D353" s="236" t="s">
        <v>206</v>
      </c>
      <c r="E353" s="43"/>
      <c r="F353" s="246" t="s">
        <v>397</v>
      </c>
      <c r="G353" s="43"/>
      <c r="H353" s="43"/>
      <c r="I353" s="43"/>
      <c r="J353" s="43"/>
      <c r="K353" s="43"/>
      <c r="L353" s="47"/>
      <c r="M353" s="232"/>
      <c r="N353" s="233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U353" s="19" t="s">
        <v>88</v>
      </c>
    </row>
    <row r="354" s="2" customFormat="1">
      <c r="A354" s="41"/>
      <c r="B354" s="42"/>
      <c r="C354" s="43"/>
      <c r="D354" s="236" t="s">
        <v>206</v>
      </c>
      <c r="E354" s="43"/>
      <c r="F354" s="247" t="s">
        <v>208</v>
      </c>
      <c r="G354" s="43"/>
      <c r="H354" s="248">
        <v>0</v>
      </c>
      <c r="I354" s="43"/>
      <c r="J354" s="43"/>
      <c r="K354" s="43"/>
      <c r="L354" s="47"/>
      <c r="M354" s="232"/>
      <c r="N354" s="233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U354" s="19" t="s">
        <v>88</v>
      </c>
    </row>
    <row r="355" s="2" customFormat="1">
      <c r="A355" s="41"/>
      <c r="B355" s="42"/>
      <c r="C355" s="43"/>
      <c r="D355" s="236" t="s">
        <v>206</v>
      </c>
      <c r="E355" s="43"/>
      <c r="F355" s="247" t="s">
        <v>398</v>
      </c>
      <c r="G355" s="43"/>
      <c r="H355" s="248">
        <v>36.899999999999999</v>
      </c>
      <c r="I355" s="43"/>
      <c r="J355" s="43"/>
      <c r="K355" s="43"/>
      <c r="L355" s="47"/>
      <c r="M355" s="232"/>
      <c r="N355" s="233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U355" s="19" t="s">
        <v>88</v>
      </c>
    </row>
    <row r="356" s="2" customFormat="1">
      <c r="A356" s="41"/>
      <c r="B356" s="42"/>
      <c r="C356" s="43"/>
      <c r="D356" s="236" t="s">
        <v>206</v>
      </c>
      <c r="E356" s="43"/>
      <c r="F356" s="247" t="s">
        <v>210</v>
      </c>
      <c r="G356" s="43"/>
      <c r="H356" s="248">
        <v>36.899999999999999</v>
      </c>
      <c r="I356" s="43"/>
      <c r="J356" s="43"/>
      <c r="K356" s="43"/>
      <c r="L356" s="47"/>
      <c r="M356" s="232"/>
      <c r="N356" s="233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U356" s="19" t="s">
        <v>88</v>
      </c>
    </row>
    <row r="357" s="2" customFormat="1">
      <c r="A357" s="41"/>
      <c r="B357" s="42"/>
      <c r="C357" s="43"/>
      <c r="D357" s="236" t="s">
        <v>206</v>
      </c>
      <c r="E357" s="43"/>
      <c r="F357" s="246" t="s">
        <v>399</v>
      </c>
      <c r="G357" s="43"/>
      <c r="H357" s="43"/>
      <c r="I357" s="43"/>
      <c r="J357" s="43"/>
      <c r="K357" s="43"/>
      <c r="L357" s="47"/>
      <c r="M357" s="232"/>
      <c r="N357" s="233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U357" s="19" t="s">
        <v>88</v>
      </c>
    </row>
    <row r="358" s="2" customFormat="1">
      <c r="A358" s="41"/>
      <c r="B358" s="42"/>
      <c r="C358" s="43"/>
      <c r="D358" s="236" t="s">
        <v>206</v>
      </c>
      <c r="E358" s="43"/>
      <c r="F358" s="247" t="s">
        <v>208</v>
      </c>
      <c r="G358" s="43"/>
      <c r="H358" s="248">
        <v>0</v>
      </c>
      <c r="I358" s="43"/>
      <c r="J358" s="43"/>
      <c r="K358" s="43"/>
      <c r="L358" s="47"/>
      <c r="M358" s="232"/>
      <c r="N358" s="233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U358" s="19" t="s">
        <v>88</v>
      </c>
    </row>
    <row r="359" s="2" customFormat="1">
      <c r="A359" s="41"/>
      <c r="B359" s="42"/>
      <c r="C359" s="43"/>
      <c r="D359" s="236" t="s">
        <v>206</v>
      </c>
      <c r="E359" s="43"/>
      <c r="F359" s="247" t="s">
        <v>400</v>
      </c>
      <c r="G359" s="43"/>
      <c r="H359" s="248">
        <v>92.700000000000003</v>
      </c>
      <c r="I359" s="43"/>
      <c r="J359" s="43"/>
      <c r="K359" s="43"/>
      <c r="L359" s="47"/>
      <c r="M359" s="232"/>
      <c r="N359" s="233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U359" s="19" t="s">
        <v>88</v>
      </c>
    </row>
    <row r="360" s="2" customFormat="1">
      <c r="A360" s="41"/>
      <c r="B360" s="42"/>
      <c r="C360" s="43"/>
      <c r="D360" s="236" t="s">
        <v>206</v>
      </c>
      <c r="E360" s="43"/>
      <c r="F360" s="247" t="s">
        <v>210</v>
      </c>
      <c r="G360" s="43"/>
      <c r="H360" s="248">
        <v>92.700000000000003</v>
      </c>
      <c r="I360" s="43"/>
      <c r="J360" s="43"/>
      <c r="K360" s="43"/>
      <c r="L360" s="47"/>
      <c r="M360" s="232"/>
      <c r="N360" s="233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U360" s="19" t="s">
        <v>88</v>
      </c>
    </row>
    <row r="361" s="13" customFormat="1">
      <c r="A361" s="13"/>
      <c r="B361" s="234"/>
      <c r="C361" s="235"/>
      <c r="D361" s="236" t="s">
        <v>204</v>
      </c>
      <c r="E361" s="235"/>
      <c r="F361" s="238" t="s">
        <v>443</v>
      </c>
      <c r="G361" s="235"/>
      <c r="H361" s="239">
        <v>49.18</v>
      </c>
      <c r="I361" s="240"/>
      <c r="J361" s="235"/>
      <c r="K361" s="235"/>
      <c r="L361" s="241"/>
      <c r="M361" s="242"/>
      <c r="N361" s="243"/>
      <c r="O361" s="243"/>
      <c r="P361" s="243"/>
      <c r="Q361" s="243"/>
      <c r="R361" s="243"/>
      <c r="S361" s="243"/>
      <c r="T361" s="24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5" t="s">
        <v>204</v>
      </c>
      <c r="AU361" s="245" t="s">
        <v>88</v>
      </c>
      <c r="AV361" s="13" t="s">
        <v>88</v>
      </c>
      <c r="AW361" s="13" t="s">
        <v>4</v>
      </c>
      <c r="AX361" s="13" t="s">
        <v>86</v>
      </c>
      <c r="AY361" s="245" t="s">
        <v>195</v>
      </c>
    </row>
    <row r="362" s="2" customFormat="1" ht="24.15" customHeight="1">
      <c r="A362" s="41"/>
      <c r="B362" s="42"/>
      <c r="C362" s="249" t="s">
        <v>444</v>
      </c>
      <c r="D362" s="249" t="s">
        <v>215</v>
      </c>
      <c r="E362" s="250" t="s">
        <v>445</v>
      </c>
      <c r="F362" s="251" t="s">
        <v>446</v>
      </c>
      <c r="G362" s="252" t="s">
        <v>105</v>
      </c>
      <c r="H362" s="253">
        <v>1.8740000000000001</v>
      </c>
      <c r="I362" s="254"/>
      <c r="J362" s="255">
        <f>ROUND(I362*H362,2)</f>
        <v>0</v>
      </c>
      <c r="K362" s="251" t="s">
        <v>200</v>
      </c>
      <c r="L362" s="256"/>
      <c r="M362" s="257" t="s">
        <v>32</v>
      </c>
      <c r="N362" s="258" t="s">
        <v>49</v>
      </c>
      <c r="O362" s="87"/>
      <c r="P362" s="225">
        <f>O362*H362</f>
        <v>0</v>
      </c>
      <c r="Q362" s="225">
        <v>0.0060000000000000001</v>
      </c>
      <c r="R362" s="225">
        <f>Q362*H362</f>
        <v>0.011244000000000001</v>
      </c>
      <c r="S362" s="225">
        <v>0</v>
      </c>
      <c r="T362" s="226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7" t="s">
        <v>386</v>
      </c>
      <c r="AT362" s="227" t="s">
        <v>215</v>
      </c>
      <c r="AU362" s="227" t="s">
        <v>88</v>
      </c>
      <c r="AY362" s="19" t="s">
        <v>195</v>
      </c>
      <c r="BE362" s="228">
        <f>IF(N362="základní",J362,0)</f>
        <v>0</v>
      </c>
      <c r="BF362" s="228">
        <f>IF(N362="snížená",J362,0)</f>
        <v>0</v>
      </c>
      <c r="BG362" s="228">
        <f>IF(N362="zákl. přenesená",J362,0)</f>
        <v>0</v>
      </c>
      <c r="BH362" s="228">
        <f>IF(N362="sníž. přenesená",J362,0)</f>
        <v>0</v>
      </c>
      <c r="BI362" s="228">
        <f>IF(N362="nulová",J362,0)</f>
        <v>0</v>
      </c>
      <c r="BJ362" s="19" t="s">
        <v>86</v>
      </c>
      <c r="BK362" s="228">
        <f>ROUND(I362*H362,2)</f>
        <v>0</v>
      </c>
      <c r="BL362" s="19" t="s">
        <v>289</v>
      </c>
      <c r="BM362" s="227" t="s">
        <v>447</v>
      </c>
    </row>
    <row r="363" s="14" customFormat="1">
      <c r="A363" s="14"/>
      <c r="B363" s="259"/>
      <c r="C363" s="260"/>
      <c r="D363" s="236" t="s">
        <v>204</v>
      </c>
      <c r="E363" s="261" t="s">
        <v>32</v>
      </c>
      <c r="F363" s="262" t="s">
        <v>441</v>
      </c>
      <c r="G363" s="260"/>
      <c r="H363" s="261" t="s">
        <v>32</v>
      </c>
      <c r="I363" s="263"/>
      <c r="J363" s="260"/>
      <c r="K363" s="260"/>
      <c r="L363" s="264"/>
      <c r="M363" s="265"/>
      <c r="N363" s="266"/>
      <c r="O363" s="266"/>
      <c r="P363" s="266"/>
      <c r="Q363" s="266"/>
      <c r="R363" s="266"/>
      <c r="S363" s="266"/>
      <c r="T363" s="26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8" t="s">
        <v>204</v>
      </c>
      <c r="AU363" s="268" t="s">
        <v>88</v>
      </c>
      <c r="AV363" s="14" t="s">
        <v>86</v>
      </c>
      <c r="AW363" s="14" t="s">
        <v>39</v>
      </c>
      <c r="AX363" s="14" t="s">
        <v>78</v>
      </c>
      <c r="AY363" s="268" t="s">
        <v>195</v>
      </c>
    </row>
    <row r="364" s="13" customFormat="1">
      <c r="A364" s="13"/>
      <c r="B364" s="234"/>
      <c r="C364" s="235"/>
      <c r="D364" s="236" t="s">
        <v>204</v>
      </c>
      <c r="E364" s="237" t="s">
        <v>32</v>
      </c>
      <c r="F364" s="238" t="s">
        <v>448</v>
      </c>
      <c r="G364" s="235"/>
      <c r="H364" s="239">
        <v>1.7849999999999999</v>
      </c>
      <c r="I364" s="240"/>
      <c r="J364" s="235"/>
      <c r="K364" s="235"/>
      <c r="L364" s="241"/>
      <c r="M364" s="242"/>
      <c r="N364" s="243"/>
      <c r="O364" s="243"/>
      <c r="P364" s="243"/>
      <c r="Q364" s="243"/>
      <c r="R364" s="243"/>
      <c r="S364" s="243"/>
      <c r="T364" s="24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5" t="s">
        <v>204</v>
      </c>
      <c r="AU364" s="245" t="s">
        <v>88</v>
      </c>
      <c r="AV364" s="13" t="s">
        <v>88</v>
      </c>
      <c r="AW364" s="13" t="s">
        <v>39</v>
      </c>
      <c r="AX364" s="13" t="s">
        <v>78</v>
      </c>
      <c r="AY364" s="245" t="s">
        <v>195</v>
      </c>
    </row>
    <row r="365" s="15" customFormat="1">
      <c r="A365" s="15"/>
      <c r="B365" s="269"/>
      <c r="C365" s="270"/>
      <c r="D365" s="236" t="s">
        <v>204</v>
      </c>
      <c r="E365" s="271" t="s">
        <v>32</v>
      </c>
      <c r="F365" s="272" t="s">
        <v>210</v>
      </c>
      <c r="G365" s="270"/>
      <c r="H365" s="273">
        <v>1.7849999999999999</v>
      </c>
      <c r="I365" s="274"/>
      <c r="J365" s="270"/>
      <c r="K365" s="270"/>
      <c r="L365" s="275"/>
      <c r="M365" s="276"/>
      <c r="N365" s="277"/>
      <c r="O365" s="277"/>
      <c r="P365" s="277"/>
      <c r="Q365" s="277"/>
      <c r="R365" s="277"/>
      <c r="S365" s="277"/>
      <c r="T365" s="278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9" t="s">
        <v>204</v>
      </c>
      <c r="AU365" s="279" t="s">
        <v>88</v>
      </c>
      <c r="AV365" s="15" t="s">
        <v>111</v>
      </c>
      <c r="AW365" s="15" t="s">
        <v>39</v>
      </c>
      <c r="AX365" s="15" t="s">
        <v>86</v>
      </c>
      <c r="AY365" s="279" t="s">
        <v>195</v>
      </c>
    </row>
    <row r="366" s="13" customFormat="1">
      <c r="A366" s="13"/>
      <c r="B366" s="234"/>
      <c r="C366" s="235"/>
      <c r="D366" s="236" t="s">
        <v>204</v>
      </c>
      <c r="E366" s="235"/>
      <c r="F366" s="238" t="s">
        <v>449</v>
      </c>
      <c r="G366" s="235"/>
      <c r="H366" s="239">
        <v>1.8740000000000001</v>
      </c>
      <c r="I366" s="240"/>
      <c r="J366" s="235"/>
      <c r="K366" s="235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204</v>
      </c>
      <c r="AU366" s="245" t="s">
        <v>88</v>
      </c>
      <c r="AV366" s="13" t="s">
        <v>88</v>
      </c>
      <c r="AW366" s="13" t="s">
        <v>4</v>
      </c>
      <c r="AX366" s="13" t="s">
        <v>86</v>
      </c>
      <c r="AY366" s="245" t="s">
        <v>195</v>
      </c>
    </row>
    <row r="367" s="2" customFormat="1" ht="37.8" customHeight="1">
      <c r="A367" s="41"/>
      <c r="B367" s="42"/>
      <c r="C367" s="216" t="s">
        <v>450</v>
      </c>
      <c r="D367" s="216" t="s">
        <v>113</v>
      </c>
      <c r="E367" s="217" t="s">
        <v>451</v>
      </c>
      <c r="F367" s="218" t="s">
        <v>452</v>
      </c>
      <c r="G367" s="219" t="s">
        <v>115</v>
      </c>
      <c r="H367" s="220">
        <v>92.700000000000003</v>
      </c>
      <c r="I367" s="221"/>
      <c r="J367" s="222">
        <f>ROUND(I367*H367,2)</f>
        <v>0</v>
      </c>
      <c r="K367" s="218" t="s">
        <v>200</v>
      </c>
      <c r="L367" s="47"/>
      <c r="M367" s="223" t="s">
        <v>32</v>
      </c>
      <c r="N367" s="224" t="s">
        <v>49</v>
      </c>
      <c r="O367" s="87"/>
      <c r="P367" s="225">
        <f>O367*H367</f>
        <v>0</v>
      </c>
      <c r="Q367" s="225">
        <v>0.00024000000000000001</v>
      </c>
      <c r="R367" s="225">
        <f>Q367*H367</f>
        <v>0.022248</v>
      </c>
      <c r="S367" s="225">
        <v>0</v>
      </c>
      <c r="T367" s="226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7" t="s">
        <v>289</v>
      </c>
      <c r="AT367" s="227" t="s">
        <v>113</v>
      </c>
      <c r="AU367" s="227" t="s">
        <v>88</v>
      </c>
      <c r="AY367" s="19" t="s">
        <v>195</v>
      </c>
      <c r="BE367" s="228">
        <f>IF(N367="základní",J367,0)</f>
        <v>0</v>
      </c>
      <c r="BF367" s="228">
        <f>IF(N367="snížená",J367,0)</f>
        <v>0</v>
      </c>
      <c r="BG367" s="228">
        <f>IF(N367="zákl. přenesená",J367,0)</f>
        <v>0</v>
      </c>
      <c r="BH367" s="228">
        <f>IF(N367="sníž. přenesená",J367,0)</f>
        <v>0</v>
      </c>
      <c r="BI367" s="228">
        <f>IF(N367="nulová",J367,0)</f>
        <v>0</v>
      </c>
      <c r="BJ367" s="19" t="s">
        <v>86</v>
      </c>
      <c r="BK367" s="228">
        <f>ROUND(I367*H367,2)</f>
        <v>0</v>
      </c>
      <c r="BL367" s="19" t="s">
        <v>289</v>
      </c>
      <c r="BM367" s="227" t="s">
        <v>453</v>
      </c>
    </row>
    <row r="368" s="2" customFormat="1">
      <c r="A368" s="41"/>
      <c r="B368" s="42"/>
      <c r="C368" s="43"/>
      <c r="D368" s="229" t="s">
        <v>202</v>
      </c>
      <c r="E368" s="43"/>
      <c r="F368" s="230" t="s">
        <v>454</v>
      </c>
      <c r="G368" s="43"/>
      <c r="H368" s="43"/>
      <c r="I368" s="231"/>
      <c r="J368" s="43"/>
      <c r="K368" s="43"/>
      <c r="L368" s="47"/>
      <c r="M368" s="232"/>
      <c r="N368" s="233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19" t="s">
        <v>202</v>
      </c>
      <c r="AU368" s="19" t="s">
        <v>88</v>
      </c>
    </row>
    <row r="369" s="14" customFormat="1">
      <c r="A369" s="14"/>
      <c r="B369" s="259"/>
      <c r="C369" s="260"/>
      <c r="D369" s="236" t="s">
        <v>204</v>
      </c>
      <c r="E369" s="261" t="s">
        <v>32</v>
      </c>
      <c r="F369" s="262" t="s">
        <v>455</v>
      </c>
      <c r="G369" s="260"/>
      <c r="H369" s="261" t="s">
        <v>32</v>
      </c>
      <c r="I369" s="263"/>
      <c r="J369" s="260"/>
      <c r="K369" s="260"/>
      <c r="L369" s="264"/>
      <c r="M369" s="265"/>
      <c r="N369" s="266"/>
      <c r="O369" s="266"/>
      <c r="P369" s="266"/>
      <c r="Q369" s="266"/>
      <c r="R369" s="266"/>
      <c r="S369" s="266"/>
      <c r="T369" s="267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8" t="s">
        <v>204</v>
      </c>
      <c r="AU369" s="268" t="s">
        <v>88</v>
      </c>
      <c r="AV369" s="14" t="s">
        <v>86</v>
      </c>
      <c r="AW369" s="14" t="s">
        <v>39</v>
      </c>
      <c r="AX369" s="14" t="s">
        <v>78</v>
      </c>
      <c r="AY369" s="268" t="s">
        <v>195</v>
      </c>
    </row>
    <row r="370" s="13" customFormat="1">
      <c r="A370" s="13"/>
      <c r="B370" s="234"/>
      <c r="C370" s="235"/>
      <c r="D370" s="236" t="s">
        <v>204</v>
      </c>
      <c r="E370" s="237" t="s">
        <v>32</v>
      </c>
      <c r="F370" s="238" t="s">
        <v>456</v>
      </c>
      <c r="G370" s="235"/>
      <c r="H370" s="239">
        <v>80.5</v>
      </c>
      <c r="I370" s="240"/>
      <c r="J370" s="235"/>
      <c r="K370" s="235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204</v>
      </c>
      <c r="AU370" s="245" t="s">
        <v>88</v>
      </c>
      <c r="AV370" s="13" t="s">
        <v>88</v>
      </c>
      <c r="AW370" s="13" t="s">
        <v>39</v>
      </c>
      <c r="AX370" s="13" t="s">
        <v>78</v>
      </c>
      <c r="AY370" s="245" t="s">
        <v>195</v>
      </c>
    </row>
    <row r="371" s="14" customFormat="1">
      <c r="A371" s="14"/>
      <c r="B371" s="259"/>
      <c r="C371" s="260"/>
      <c r="D371" s="236" t="s">
        <v>204</v>
      </c>
      <c r="E371" s="261" t="s">
        <v>32</v>
      </c>
      <c r="F371" s="262" t="s">
        <v>457</v>
      </c>
      <c r="G371" s="260"/>
      <c r="H371" s="261" t="s">
        <v>32</v>
      </c>
      <c r="I371" s="263"/>
      <c r="J371" s="260"/>
      <c r="K371" s="260"/>
      <c r="L371" s="264"/>
      <c r="M371" s="265"/>
      <c r="N371" s="266"/>
      <c r="O371" s="266"/>
      <c r="P371" s="266"/>
      <c r="Q371" s="266"/>
      <c r="R371" s="266"/>
      <c r="S371" s="266"/>
      <c r="T371" s="26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8" t="s">
        <v>204</v>
      </c>
      <c r="AU371" s="268" t="s">
        <v>88</v>
      </c>
      <c r="AV371" s="14" t="s">
        <v>86</v>
      </c>
      <c r="AW371" s="14" t="s">
        <v>39</v>
      </c>
      <c r="AX371" s="14" t="s">
        <v>78</v>
      </c>
      <c r="AY371" s="268" t="s">
        <v>195</v>
      </c>
    </row>
    <row r="372" s="13" customFormat="1">
      <c r="A372" s="13"/>
      <c r="B372" s="234"/>
      <c r="C372" s="235"/>
      <c r="D372" s="236" t="s">
        <v>204</v>
      </c>
      <c r="E372" s="237" t="s">
        <v>32</v>
      </c>
      <c r="F372" s="238" t="s">
        <v>458</v>
      </c>
      <c r="G372" s="235"/>
      <c r="H372" s="239">
        <v>12.199999999999999</v>
      </c>
      <c r="I372" s="240"/>
      <c r="J372" s="235"/>
      <c r="K372" s="235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204</v>
      </c>
      <c r="AU372" s="245" t="s">
        <v>88</v>
      </c>
      <c r="AV372" s="13" t="s">
        <v>88</v>
      </c>
      <c r="AW372" s="13" t="s">
        <v>39</v>
      </c>
      <c r="AX372" s="13" t="s">
        <v>78</v>
      </c>
      <c r="AY372" s="245" t="s">
        <v>195</v>
      </c>
    </row>
    <row r="373" s="15" customFormat="1">
      <c r="A373" s="15"/>
      <c r="B373" s="269"/>
      <c r="C373" s="270"/>
      <c r="D373" s="236" t="s">
        <v>204</v>
      </c>
      <c r="E373" s="271" t="s">
        <v>32</v>
      </c>
      <c r="F373" s="272" t="s">
        <v>210</v>
      </c>
      <c r="G373" s="270"/>
      <c r="H373" s="273">
        <v>92.700000000000003</v>
      </c>
      <c r="I373" s="274"/>
      <c r="J373" s="270"/>
      <c r="K373" s="270"/>
      <c r="L373" s="275"/>
      <c r="M373" s="276"/>
      <c r="N373" s="277"/>
      <c r="O373" s="277"/>
      <c r="P373" s="277"/>
      <c r="Q373" s="277"/>
      <c r="R373" s="277"/>
      <c r="S373" s="277"/>
      <c r="T373" s="278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79" t="s">
        <v>204</v>
      </c>
      <c r="AU373" s="279" t="s">
        <v>88</v>
      </c>
      <c r="AV373" s="15" t="s">
        <v>111</v>
      </c>
      <c r="AW373" s="15" t="s">
        <v>39</v>
      </c>
      <c r="AX373" s="15" t="s">
        <v>86</v>
      </c>
      <c r="AY373" s="279" t="s">
        <v>195</v>
      </c>
    </row>
    <row r="374" s="2" customFormat="1" ht="16.5" customHeight="1">
      <c r="A374" s="41"/>
      <c r="B374" s="42"/>
      <c r="C374" s="249" t="s">
        <v>459</v>
      </c>
      <c r="D374" s="249" t="s">
        <v>215</v>
      </c>
      <c r="E374" s="250" t="s">
        <v>460</v>
      </c>
      <c r="F374" s="251" t="s">
        <v>461</v>
      </c>
      <c r="G374" s="252" t="s">
        <v>292</v>
      </c>
      <c r="H374" s="253">
        <v>1.635</v>
      </c>
      <c r="I374" s="254"/>
      <c r="J374" s="255">
        <f>ROUND(I374*H374,2)</f>
        <v>0</v>
      </c>
      <c r="K374" s="251" t="s">
        <v>200</v>
      </c>
      <c r="L374" s="256"/>
      <c r="M374" s="257" t="s">
        <v>32</v>
      </c>
      <c r="N374" s="258" t="s">
        <v>49</v>
      </c>
      <c r="O374" s="87"/>
      <c r="P374" s="225">
        <f>O374*H374</f>
        <v>0</v>
      </c>
      <c r="Q374" s="225">
        <v>0.02</v>
      </c>
      <c r="R374" s="225">
        <f>Q374*H374</f>
        <v>0.0327</v>
      </c>
      <c r="S374" s="225">
        <v>0</v>
      </c>
      <c r="T374" s="226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27" t="s">
        <v>386</v>
      </c>
      <c r="AT374" s="227" t="s">
        <v>215</v>
      </c>
      <c r="AU374" s="227" t="s">
        <v>88</v>
      </c>
      <c r="AY374" s="19" t="s">
        <v>195</v>
      </c>
      <c r="BE374" s="228">
        <f>IF(N374="základní",J374,0)</f>
        <v>0</v>
      </c>
      <c r="BF374" s="228">
        <f>IF(N374="snížená",J374,0)</f>
        <v>0</v>
      </c>
      <c r="BG374" s="228">
        <f>IF(N374="zákl. přenesená",J374,0)</f>
        <v>0</v>
      </c>
      <c r="BH374" s="228">
        <f>IF(N374="sníž. přenesená",J374,0)</f>
        <v>0</v>
      </c>
      <c r="BI374" s="228">
        <f>IF(N374="nulová",J374,0)</f>
        <v>0</v>
      </c>
      <c r="BJ374" s="19" t="s">
        <v>86</v>
      </c>
      <c r="BK374" s="228">
        <f>ROUND(I374*H374,2)</f>
        <v>0</v>
      </c>
      <c r="BL374" s="19" t="s">
        <v>289</v>
      </c>
      <c r="BM374" s="227" t="s">
        <v>462</v>
      </c>
    </row>
    <row r="375" s="14" customFormat="1">
      <c r="A375" s="14"/>
      <c r="B375" s="259"/>
      <c r="C375" s="260"/>
      <c r="D375" s="236" t="s">
        <v>204</v>
      </c>
      <c r="E375" s="261" t="s">
        <v>32</v>
      </c>
      <c r="F375" s="262" t="s">
        <v>455</v>
      </c>
      <c r="G375" s="260"/>
      <c r="H375" s="261" t="s">
        <v>32</v>
      </c>
      <c r="I375" s="263"/>
      <c r="J375" s="260"/>
      <c r="K375" s="260"/>
      <c r="L375" s="264"/>
      <c r="M375" s="265"/>
      <c r="N375" s="266"/>
      <c r="O375" s="266"/>
      <c r="P375" s="266"/>
      <c r="Q375" s="266"/>
      <c r="R375" s="266"/>
      <c r="S375" s="266"/>
      <c r="T375" s="26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8" t="s">
        <v>204</v>
      </c>
      <c r="AU375" s="268" t="s">
        <v>88</v>
      </c>
      <c r="AV375" s="14" t="s">
        <v>86</v>
      </c>
      <c r="AW375" s="14" t="s">
        <v>39</v>
      </c>
      <c r="AX375" s="14" t="s">
        <v>78</v>
      </c>
      <c r="AY375" s="268" t="s">
        <v>195</v>
      </c>
    </row>
    <row r="376" s="13" customFormat="1">
      <c r="A376" s="13"/>
      <c r="B376" s="234"/>
      <c r="C376" s="235"/>
      <c r="D376" s="236" t="s">
        <v>204</v>
      </c>
      <c r="E376" s="237" t="s">
        <v>32</v>
      </c>
      <c r="F376" s="238" t="s">
        <v>463</v>
      </c>
      <c r="G376" s="235"/>
      <c r="H376" s="239">
        <v>1.3520000000000001</v>
      </c>
      <c r="I376" s="240"/>
      <c r="J376" s="235"/>
      <c r="K376" s="235"/>
      <c r="L376" s="241"/>
      <c r="M376" s="242"/>
      <c r="N376" s="243"/>
      <c r="O376" s="243"/>
      <c r="P376" s="243"/>
      <c r="Q376" s="243"/>
      <c r="R376" s="243"/>
      <c r="S376" s="243"/>
      <c r="T376" s="24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204</v>
      </c>
      <c r="AU376" s="245" t="s">
        <v>88</v>
      </c>
      <c r="AV376" s="13" t="s">
        <v>88</v>
      </c>
      <c r="AW376" s="13" t="s">
        <v>39</v>
      </c>
      <c r="AX376" s="13" t="s">
        <v>78</v>
      </c>
      <c r="AY376" s="245" t="s">
        <v>195</v>
      </c>
    </row>
    <row r="377" s="14" customFormat="1">
      <c r="A377" s="14"/>
      <c r="B377" s="259"/>
      <c r="C377" s="260"/>
      <c r="D377" s="236" t="s">
        <v>204</v>
      </c>
      <c r="E377" s="261" t="s">
        <v>32</v>
      </c>
      <c r="F377" s="262" t="s">
        <v>457</v>
      </c>
      <c r="G377" s="260"/>
      <c r="H377" s="261" t="s">
        <v>32</v>
      </c>
      <c r="I377" s="263"/>
      <c r="J377" s="260"/>
      <c r="K377" s="260"/>
      <c r="L377" s="264"/>
      <c r="M377" s="265"/>
      <c r="N377" s="266"/>
      <c r="O377" s="266"/>
      <c r="P377" s="266"/>
      <c r="Q377" s="266"/>
      <c r="R377" s="266"/>
      <c r="S377" s="266"/>
      <c r="T377" s="26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8" t="s">
        <v>204</v>
      </c>
      <c r="AU377" s="268" t="s">
        <v>88</v>
      </c>
      <c r="AV377" s="14" t="s">
        <v>86</v>
      </c>
      <c r="AW377" s="14" t="s">
        <v>39</v>
      </c>
      <c r="AX377" s="14" t="s">
        <v>78</v>
      </c>
      <c r="AY377" s="268" t="s">
        <v>195</v>
      </c>
    </row>
    <row r="378" s="13" customFormat="1">
      <c r="A378" s="13"/>
      <c r="B378" s="234"/>
      <c r="C378" s="235"/>
      <c r="D378" s="236" t="s">
        <v>204</v>
      </c>
      <c r="E378" s="237" t="s">
        <v>32</v>
      </c>
      <c r="F378" s="238" t="s">
        <v>464</v>
      </c>
      <c r="G378" s="235"/>
      <c r="H378" s="239">
        <v>0.28299999999999997</v>
      </c>
      <c r="I378" s="240"/>
      <c r="J378" s="235"/>
      <c r="K378" s="235"/>
      <c r="L378" s="241"/>
      <c r="M378" s="242"/>
      <c r="N378" s="243"/>
      <c r="O378" s="243"/>
      <c r="P378" s="243"/>
      <c r="Q378" s="243"/>
      <c r="R378" s="243"/>
      <c r="S378" s="243"/>
      <c r="T378" s="24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5" t="s">
        <v>204</v>
      </c>
      <c r="AU378" s="245" t="s">
        <v>88</v>
      </c>
      <c r="AV378" s="13" t="s">
        <v>88</v>
      </c>
      <c r="AW378" s="13" t="s">
        <v>39</v>
      </c>
      <c r="AX378" s="13" t="s">
        <v>78</v>
      </c>
      <c r="AY378" s="245" t="s">
        <v>195</v>
      </c>
    </row>
    <row r="379" s="15" customFormat="1">
      <c r="A379" s="15"/>
      <c r="B379" s="269"/>
      <c r="C379" s="270"/>
      <c r="D379" s="236" t="s">
        <v>204</v>
      </c>
      <c r="E379" s="271" t="s">
        <v>32</v>
      </c>
      <c r="F379" s="272" t="s">
        <v>210</v>
      </c>
      <c r="G379" s="270"/>
      <c r="H379" s="273">
        <v>1.635</v>
      </c>
      <c r="I379" s="274"/>
      <c r="J379" s="270"/>
      <c r="K379" s="270"/>
      <c r="L379" s="275"/>
      <c r="M379" s="276"/>
      <c r="N379" s="277"/>
      <c r="O379" s="277"/>
      <c r="P379" s="277"/>
      <c r="Q379" s="277"/>
      <c r="R379" s="277"/>
      <c r="S379" s="277"/>
      <c r="T379" s="278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9" t="s">
        <v>204</v>
      </c>
      <c r="AU379" s="279" t="s">
        <v>88</v>
      </c>
      <c r="AV379" s="15" t="s">
        <v>111</v>
      </c>
      <c r="AW379" s="15" t="s">
        <v>39</v>
      </c>
      <c r="AX379" s="15" t="s">
        <v>86</v>
      </c>
      <c r="AY379" s="279" t="s">
        <v>195</v>
      </c>
    </row>
    <row r="380" s="2" customFormat="1" ht="44.25" customHeight="1">
      <c r="A380" s="41"/>
      <c r="B380" s="42"/>
      <c r="C380" s="216" t="s">
        <v>465</v>
      </c>
      <c r="D380" s="216" t="s">
        <v>113</v>
      </c>
      <c r="E380" s="217" t="s">
        <v>466</v>
      </c>
      <c r="F380" s="218" t="s">
        <v>467</v>
      </c>
      <c r="G380" s="219" t="s">
        <v>105</v>
      </c>
      <c r="H380" s="220">
        <v>1197.2819999999999</v>
      </c>
      <c r="I380" s="221"/>
      <c r="J380" s="222">
        <f>ROUND(I380*H380,2)</f>
        <v>0</v>
      </c>
      <c r="K380" s="218" t="s">
        <v>200</v>
      </c>
      <c r="L380" s="47"/>
      <c r="M380" s="223" t="s">
        <v>32</v>
      </c>
      <c r="N380" s="224" t="s">
        <v>49</v>
      </c>
      <c r="O380" s="87"/>
      <c r="P380" s="225">
        <f>O380*H380</f>
        <v>0</v>
      </c>
      <c r="Q380" s="225">
        <v>0</v>
      </c>
      <c r="R380" s="225">
        <f>Q380*H380</f>
        <v>0</v>
      </c>
      <c r="S380" s="225">
        <v>0</v>
      </c>
      <c r="T380" s="226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27" t="s">
        <v>289</v>
      </c>
      <c r="AT380" s="227" t="s">
        <v>113</v>
      </c>
      <c r="AU380" s="227" t="s">
        <v>88</v>
      </c>
      <c r="AY380" s="19" t="s">
        <v>195</v>
      </c>
      <c r="BE380" s="228">
        <f>IF(N380="základní",J380,0)</f>
        <v>0</v>
      </c>
      <c r="BF380" s="228">
        <f>IF(N380="snížená",J380,0)</f>
        <v>0</v>
      </c>
      <c r="BG380" s="228">
        <f>IF(N380="zákl. přenesená",J380,0)</f>
        <v>0</v>
      </c>
      <c r="BH380" s="228">
        <f>IF(N380="sníž. přenesená",J380,0)</f>
        <v>0</v>
      </c>
      <c r="BI380" s="228">
        <f>IF(N380="nulová",J380,0)</f>
        <v>0</v>
      </c>
      <c r="BJ380" s="19" t="s">
        <v>86</v>
      </c>
      <c r="BK380" s="228">
        <f>ROUND(I380*H380,2)</f>
        <v>0</v>
      </c>
      <c r="BL380" s="19" t="s">
        <v>289</v>
      </c>
      <c r="BM380" s="227" t="s">
        <v>468</v>
      </c>
    </row>
    <row r="381" s="2" customFormat="1">
      <c r="A381" s="41"/>
      <c r="B381" s="42"/>
      <c r="C381" s="43"/>
      <c r="D381" s="229" t="s">
        <v>202</v>
      </c>
      <c r="E381" s="43"/>
      <c r="F381" s="230" t="s">
        <v>469</v>
      </c>
      <c r="G381" s="43"/>
      <c r="H381" s="43"/>
      <c r="I381" s="231"/>
      <c r="J381" s="43"/>
      <c r="K381" s="43"/>
      <c r="L381" s="47"/>
      <c r="M381" s="232"/>
      <c r="N381" s="233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19" t="s">
        <v>202</v>
      </c>
      <c r="AU381" s="19" t="s">
        <v>88</v>
      </c>
    </row>
    <row r="382" s="14" customFormat="1">
      <c r="A382" s="14"/>
      <c r="B382" s="259"/>
      <c r="C382" s="260"/>
      <c r="D382" s="236" t="s">
        <v>204</v>
      </c>
      <c r="E382" s="261" t="s">
        <v>32</v>
      </c>
      <c r="F382" s="262" t="s">
        <v>470</v>
      </c>
      <c r="G382" s="260"/>
      <c r="H382" s="261" t="s">
        <v>32</v>
      </c>
      <c r="I382" s="263"/>
      <c r="J382" s="260"/>
      <c r="K382" s="260"/>
      <c r="L382" s="264"/>
      <c r="M382" s="265"/>
      <c r="N382" s="266"/>
      <c r="O382" s="266"/>
      <c r="P382" s="266"/>
      <c r="Q382" s="266"/>
      <c r="R382" s="266"/>
      <c r="S382" s="266"/>
      <c r="T382" s="26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8" t="s">
        <v>204</v>
      </c>
      <c r="AU382" s="268" t="s">
        <v>88</v>
      </c>
      <c r="AV382" s="14" t="s">
        <v>86</v>
      </c>
      <c r="AW382" s="14" t="s">
        <v>39</v>
      </c>
      <c r="AX382" s="14" t="s">
        <v>78</v>
      </c>
      <c r="AY382" s="268" t="s">
        <v>195</v>
      </c>
    </row>
    <row r="383" s="13" customFormat="1">
      <c r="A383" s="13"/>
      <c r="B383" s="234"/>
      <c r="C383" s="235"/>
      <c r="D383" s="236" t="s">
        <v>204</v>
      </c>
      <c r="E383" s="237" t="s">
        <v>32</v>
      </c>
      <c r="F383" s="238" t="s">
        <v>128</v>
      </c>
      <c r="G383" s="235"/>
      <c r="H383" s="239">
        <v>817.55600000000004</v>
      </c>
      <c r="I383" s="240"/>
      <c r="J383" s="235"/>
      <c r="K383" s="235"/>
      <c r="L383" s="241"/>
      <c r="M383" s="242"/>
      <c r="N383" s="243"/>
      <c r="O383" s="243"/>
      <c r="P383" s="243"/>
      <c r="Q383" s="243"/>
      <c r="R383" s="243"/>
      <c r="S383" s="243"/>
      <c r="T383" s="24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5" t="s">
        <v>204</v>
      </c>
      <c r="AU383" s="245" t="s">
        <v>88</v>
      </c>
      <c r="AV383" s="13" t="s">
        <v>88</v>
      </c>
      <c r="AW383" s="13" t="s">
        <v>39</v>
      </c>
      <c r="AX383" s="13" t="s">
        <v>78</v>
      </c>
      <c r="AY383" s="245" t="s">
        <v>195</v>
      </c>
    </row>
    <row r="384" s="13" customFormat="1">
      <c r="A384" s="13"/>
      <c r="B384" s="234"/>
      <c r="C384" s="235"/>
      <c r="D384" s="236" t="s">
        <v>204</v>
      </c>
      <c r="E384" s="237" t="s">
        <v>32</v>
      </c>
      <c r="F384" s="238" t="s">
        <v>132</v>
      </c>
      <c r="G384" s="235"/>
      <c r="H384" s="239">
        <v>379.726</v>
      </c>
      <c r="I384" s="240"/>
      <c r="J384" s="235"/>
      <c r="K384" s="235"/>
      <c r="L384" s="241"/>
      <c r="M384" s="242"/>
      <c r="N384" s="243"/>
      <c r="O384" s="243"/>
      <c r="P384" s="243"/>
      <c r="Q384" s="243"/>
      <c r="R384" s="243"/>
      <c r="S384" s="243"/>
      <c r="T384" s="24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5" t="s">
        <v>204</v>
      </c>
      <c r="AU384" s="245" t="s">
        <v>88</v>
      </c>
      <c r="AV384" s="13" t="s">
        <v>88</v>
      </c>
      <c r="AW384" s="13" t="s">
        <v>39</v>
      </c>
      <c r="AX384" s="13" t="s">
        <v>78</v>
      </c>
      <c r="AY384" s="245" t="s">
        <v>195</v>
      </c>
    </row>
    <row r="385" s="15" customFormat="1">
      <c r="A385" s="15"/>
      <c r="B385" s="269"/>
      <c r="C385" s="270"/>
      <c r="D385" s="236" t="s">
        <v>204</v>
      </c>
      <c r="E385" s="271" t="s">
        <v>32</v>
      </c>
      <c r="F385" s="272" t="s">
        <v>210</v>
      </c>
      <c r="G385" s="270"/>
      <c r="H385" s="273">
        <v>1197.2819999999999</v>
      </c>
      <c r="I385" s="274"/>
      <c r="J385" s="270"/>
      <c r="K385" s="270"/>
      <c r="L385" s="275"/>
      <c r="M385" s="276"/>
      <c r="N385" s="277"/>
      <c r="O385" s="277"/>
      <c r="P385" s="277"/>
      <c r="Q385" s="277"/>
      <c r="R385" s="277"/>
      <c r="S385" s="277"/>
      <c r="T385" s="278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9" t="s">
        <v>204</v>
      </c>
      <c r="AU385" s="279" t="s">
        <v>88</v>
      </c>
      <c r="AV385" s="15" t="s">
        <v>111</v>
      </c>
      <c r="AW385" s="15" t="s">
        <v>39</v>
      </c>
      <c r="AX385" s="15" t="s">
        <v>86</v>
      </c>
      <c r="AY385" s="279" t="s">
        <v>195</v>
      </c>
    </row>
    <row r="386" s="2" customFormat="1">
      <c r="A386" s="41"/>
      <c r="B386" s="42"/>
      <c r="C386" s="43"/>
      <c r="D386" s="236" t="s">
        <v>206</v>
      </c>
      <c r="E386" s="43"/>
      <c r="F386" s="246" t="s">
        <v>380</v>
      </c>
      <c r="G386" s="43"/>
      <c r="H386" s="43"/>
      <c r="I386" s="43"/>
      <c r="J386" s="43"/>
      <c r="K386" s="43"/>
      <c r="L386" s="47"/>
      <c r="M386" s="232"/>
      <c r="N386" s="233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U386" s="19" t="s">
        <v>88</v>
      </c>
    </row>
    <row r="387" s="2" customFormat="1">
      <c r="A387" s="41"/>
      <c r="B387" s="42"/>
      <c r="C387" s="43"/>
      <c r="D387" s="236" t="s">
        <v>206</v>
      </c>
      <c r="E387" s="43"/>
      <c r="F387" s="247" t="s">
        <v>208</v>
      </c>
      <c r="G387" s="43"/>
      <c r="H387" s="248">
        <v>0</v>
      </c>
      <c r="I387" s="43"/>
      <c r="J387" s="43"/>
      <c r="K387" s="43"/>
      <c r="L387" s="47"/>
      <c r="M387" s="232"/>
      <c r="N387" s="233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U387" s="19" t="s">
        <v>88</v>
      </c>
    </row>
    <row r="388" s="2" customFormat="1">
      <c r="A388" s="41"/>
      <c r="B388" s="42"/>
      <c r="C388" s="43"/>
      <c r="D388" s="236" t="s">
        <v>206</v>
      </c>
      <c r="E388" s="43"/>
      <c r="F388" s="247" t="s">
        <v>381</v>
      </c>
      <c r="G388" s="43"/>
      <c r="H388" s="248">
        <v>817.55600000000004</v>
      </c>
      <c r="I388" s="43"/>
      <c r="J388" s="43"/>
      <c r="K388" s="43"/>
      <c r="L388" s="47"/>
      <c r="M388" s="232"/>
      <c r="N388" s="233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U388" s="19" t="s">
        <v>88</v>
      </c>
    </row>
    <row r="389" s="2" customFormat="1">
      <c r="A389" s="41"/>
      <c r="B389" s="42"/>
      <c r="C389" s="43"/>
      <c r="D389" s="236" t="s">
        <v>206</v>
      </c>
      <c r="E389" s="43"/>
      <c r="F389" s="247" t="s">
        <v>210</v>
      </c>
      <c r="G389" s="43"/>
      <c r="H389" s="248">
        <v>817.55600000000004</v>
      </c>
      <c r="I389" s="43"/>
      <c r="J389" s="43"/>
      <c r="K389" s="43"/>
      <c r="L389" s="47"/>
      <c r="M389" s="232"/>
      <c r="N389" s="233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U389" s="19" t="s">
        <v>88</v>
      </c>
    </row>
    <row r="390" s="2" customFormat="1">
      <c r="A390" s="41"/>
      <c r="B390" s="42"/>
      <c r="C390" s="43"/>
      <c r="D390" s="236" t="s">
        <v>206</v>
      </c>
      <c r="E390" s="43"/>
      <c r="F390" s="246" t="s">
        <v>382</v>
      </c>
      <c r="G390" s="43"/>
      <c r="H390" s="43"/>
      <c r="I390" s="43"/>
      <c r="J390" s="43"/>
      <c r="K390" s="43"/>
      <c r="L390" s="47"/>
      <c r="M390" s="232"/>
      <c r="N390" s="233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U390" s="19" t="s">
        <v>88</v>
      </c>
    </row>
    <row r="391" s="2" customFormat="1">
      <c r="A391" s="41"/>
      <c r="B391" s="42"/>
      <c r="C391" s="43"/>
      <c r="D391" s="236" t="s">
        <v>206</v>
      </c>
      <c r="E391" s="43"/>
      <c r="F391" s="247" t="s">
        <v>208</v>
      </c>
      <c r="G391" s="43"/>
      <c r="H391" s="248">
        <v>0</v>
      </c>
      <c r="I391" s="43"/>
      <c r="J391" s="43"/>
      <c r="K391" s="43"/>
      <c r="L391" s="47"/>
      <c r="M391" s="232"/>
      <c r="N391" s="233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U391" s="19" t="s">
        <v>88</v>
      </c>
    </row>
    <row r="392" s="2" customFormat="1">
      <c r="A392" s="41"/>
      <c r="B392" s="42"/>
      <c r="C392" s="43"/>
      <c r="D392" s="236" t="s">
        <v>206</v>
      </c>
      <c r="E392" s="43"/>
      <c r="F392" s="247" t="s">
        <v>374</v>
      </c>
      <c r="G392" s="43"/>
      <c r="H392" s="248">
        <v>189.863</v>
      </c>
      <c r="I392" s="43"/>
      <c r="J392" s="43"/>
      <c r="K392" s="43"/>
      <c r="L392" s="47"/>
      <c r="M392" s="232"/>
      <c r="N392" s="233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U392" s="19" t="s">
        <v>88</v>
      </c>
    </row>
    <row r="393" s="2" customFormat="1">
      <c r="A393" s="41"/>
      <c r="B393" s="42"/>
      <c r="C393" s="43"/>
      <c r="D393" s="236" t="s">
        <v>206</v>
      </c>
      <c r="E393" s="43"/>
      <c r="F393" s="247" t="s">
        <v>374</v>
      </c>
      <c r="G393" s="43"/>
      <c r="H393" s="248">
        <v>189.863</v>
      </c>
      <c r="I393" s="43"/>
      <c r="J393" s="43"/>
      <c r="K393" s="43"/>
      <c r="L393" s="47"/>
      <c r="M393" s="232"/>
      <c r="N393" s="233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U393" s="19" t="s">
        <v>88</v>
      </c>
    </row>
    <row r="394" s="2" customFormat="1">
      <c r="A394" s="41"/>
      <c r="B394" s="42"/>
      <c r="C394" s="43"/>
      <c r="D394" s="236" t="s">
        <v>206</v>
      </c>
      <c r="E394" s="43"/>
      <c r="F394" s="247" t="s">
        <v>210</v>
      </c>
      <c r="G394" s="43"/>
      <c r="H394" s="248">
        <v>379.726</v>
      </c>
      <c r="I394" s="43"/>
      <c r="J394" s="43"/>
      <c r="K394" s="43"/>
      <c r="L394" s="47"/>
      <c r="M394" s="232"/>
      <c r="N394" s="233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U394" s="19" t="s">
        <v>88</v>
      </c>
    </row>
    <row r="395" s="2" customFormat="1" ht="55.5" customHeight="1">
      <c r="A395" s="41"/>
      <c r="B395" s="42"/>
      <c r="C395" s="216" t="s">
        <v>471</v>
      </c>
      <c r="D395" s="216" t="s">
        <v>113</v>
      </c>
      <c r="E395" s="217" t="s">
        <v>472</v>
      </c>
      <c r="F395" s="218" t="s">
        <v>473</v>
      </c>
      <c r="G395" s="219" t="s">
        <v>105</v>
      </c>
      <c r="H395" s="220">
        <v>1197.2819999999999</v>
      </c>
      <c r="I395" s="221"/>
      <c r="J395" s="222">
        <f>ROUND(I395*H395,2)</f>
        <v>0</v>
      </c>
      <c r="K395" s="218" t="s">
        <v>200</v>
      </c>
      <c r="L395" s="47"/>
      <c r="M395" s="223" t="s">
        <v>32</v>
      </c>
      <c r="N395" s="224" t="s">
        <v>49</v>
      </c>
      <c r="O395" s="87"/>
      <c r="P395" s="225">
        <f>O395*H395</f>
        <v>0</v>
      </c>
      <c r="Q395" s="225">
        <v>0.00016000000000000001</v>
      </c>
      <c r="R395" s="225">
        <f>Q395*H395</f>
        <v>0.19156512000000001</v>
      </c>
      <c r="S395" s="225">
        <v>0</v>
      </c>
      <c r="T395" s="226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7" t="s">
        <v>289</v>
      </c>
      <c r="AT395" s="227" t="s">
        <v>113</v>
      </c>
      <c r="AU395" s="227" t="s">
        <v>88</v>
      </c>
      <c r="AY395" s="19" t="s">
        <v>195</v>
      </c>
      <c r="BE395" s="228">
        <f>IF(N395="základní",J395,0)</f>
        <v>0</v>
      </c>
      <c r="BF395" s="228">
        <f>IF(N395="snížená",J395,0)</f>
        <v>0</v>
      </c>
      <c r="BG395" s="228">
        <f>IF(N395="zákl. přenesená",J395,0)</f>
        <v>0</v>
      </c>
      <c r="BH395" s="228">
        <f>IF(N395="sníž. přenesená",J395,0)</f>
        <v>0</v>
      </c>
      <c r="BI395" s="228">
        <f>IF(N395="nulová",J395,0)</f>
        <v>0</v>
      </c>
      <c r="BJ395" s="19" t="s">
        <v>86</v>
      </c>
      <c r="BK395" s="228">
        <f>ROUND(I395*H395,2)</f>
        <v>0</v>
      </c>
      <c r="BL395" s="19" t="s">
        <v>289</v>
      </c>
      <c r="BM395" s="227" t="s">
        <v>474</v>
      </c>
    </row>
    <row r="396" s="2" customFormat="1">
      <c r="A396" s="41"/>
      <c r="B396" s="42"/>
      <c r="C396" s="43"/>
      <c r="D396" s="229" t="s">
        <v>202</v>
      </c>
      <c r="E396" s="43"/>
      <c r="F396" s="230" t="s">
        <v>475</v>
      </c>
      <c r="G396" s="43"/>
      <c r="H396" s="43"/>
      <c r="I396" s="231"/>
      <c r="J396" s="43"/>
      <c r="K396" s="43"/>
      <c r="L396" s="47"/>
      <c r="M396" s="232"/>
      <c r="N396" s="233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19" t="s">
        <v>202</v>
      </c>
      <c r="AU396" s="19" t="s">
        <v>88</v>
      </c>
    </row>
    <row r="397" s="14" customFormat="1">
      <c r="A397" s="14"/>
      <c r="B397" s="259"/>
      <c r="C397" s="260"/>
      <c r="D397" s="236" t="s">
        <v>204</v>
      </c>
      <c r="E397" s="261" t="s">
        <v>32</v>
      </c>
      <c r="F397" s="262" t="s">
        <v>470</v>
      </c>
      <c r="G397" s="260"/>
      <c r="H397" s="261" t="s">
        <v>32</v>
      </c>
      <c r="I397" s="263"/>
      <c r="J397" s="260"/>
      <c r="K397" s="260"/>
      <c r="L397" s="264"/>
      <c r="M397" s="265"/>
      <c r="N397" s="266"/>
      <c r="O397" s="266"/>
      <c r="P397" s="266"/>
      <c r="Q397" s="266"/>
      <c r="R397" s="266"/>
      <c r="S397" s="266"/>
      <c r="T397" s="26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8" t="s">
        <v>204</v>
      </c>
      <c r="AU397" s="268" t="s">
        <v>88</v>
      </c>
      <c r="AV397" s="14" t="s">
        <v>86</v>
      </c>
      <c r="AW397" s="14" t="s">
        <v>39</v>
      </c>
      <c r="AX397" s="14" t="s">
        <v>78</v>
      </c>
      <c r="AY397" s="268" t="s">
        <v>195</v>
      </c>
    </row>
    <row r="398" s="13" customFormat="1">
      <c r="A398" s="13"/>
      <c r="B398" s="234"/>
      <c r="C398" s="235"/>
      <c r="D398" s="236" t="s">
        <v>204</v>
      </c>
      <c r="E398" s="237" t="s">
        <v>32</v>
      </c>
      <c r="F398" s="238" t="s">
        <v>128</v>
      </c>
      <c r="G398" s="235"/>
      <c r="H398" s="239">
        <v>817.55600000000004</v>
      </c>
      <c r="I398" s="240"/>
      <c r="J398" s="235"/>
      <c r="K398" s="235"/>
      <c r="L398" s="241"/>
      <c r="M398" s="242"/>
      <c r="N398" s="243"/>
      <c r="O398" s="243"/>
      <c r="P398" s="243"/>
      <c r="Q398" s="243"/>
      <c r="R398" s="243"/>
      <c r="S398" s="243"/>
      <c r="T398" s="24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5" t="s">
        <v>204</v>
      </c>
      <c r="AU398" s="245" t="s">
        <v>88</v>
      </c>
      <c r="AV398" s="13" t="s">
        <v>88</v>
      </c>
      <c r="AW398" s="13" t="s">
        <v>39</v>
      </c>
      <c r="AX398" s="13" t="s">
        <v>78</v>
      </c>
      <c r="AY398" s="245" t="s">
        <v>195</v>
      </c>
    </row>
    <row r="399" s="13" customFormat="1">
      <c r="A399" s="13"/>
      <c r="B399" s="234"/>
      <c r="C399" s="235"/>
      <c r="D399" s="236" t="s">
        <v>204</v>
      </c>
      <c r="E399" s="237" t="s">
        <v>32</v>
      </c>
      <c r="F399" s="238" t="s">
        <v>132</v>
      </c>
      <c r="G399" s="235"/>
      <c r="H399" s="239">
        <v>379.726</v>
      </c>
      <c r="I399" s="240"/>
      <c r="J399" s="235"/>
      <c r="K399" s="235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204</v>
      </c>
      <c r="AU399" s="245" t="s">
        <v>88</v>
      </c>
      <c r="AV399" s="13" t="s">
        <v>88</v>
      </c>
      <c r="AW399" s="13" t="s">
        <v>39</v>
      </c>
      <c r="AX399" s="13" t="s">
        <v>78</v>
      </c>
      <c r="AY399" s="245" t="s">
        <v>195</v>
      </c>
    </row>
    <row r="400" s="15" customFormat="1">
      <c r="A400" s="15"/>
      <c r="B400" s="269"/>
      <c r="C400" s="270"/>
      <c r="D400" s="236" t="s">
        <v>204</v>
      </c>
      <c r="E400" s="271" t="s">
        <v>32</v>
      </c>
      <c r="F400" s="272" t="s">
        <v>210</v>
      </c>
      <c r="G400" s="270"/>
      <c r="H400" s="273">
        <v>1197.2819999999999</v>
      </c>
      <c r="I400" s="274"/>
      <c r="J400" s="270"/>
      <c r="K400" s="270"/>
      <c r="L400" s="275"/>
      <c r="M400" s="276"/>
      <c r="N400" s="277"/>
      <c r="O400" s="277"/>
      <c r="P400" s="277"/>
      <c r="Q400" s="277"/>
      <c r="R400" s="277"/>
      <c r="S400" s="277"/>
      <c r="T400" s="278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9" t="s">
        <v>204</v>
      </c>
      <c r="AU400" s="279" t="s">
        <v>88</v>
      </c>
      <c r="AV400" s="15" t="s">
        <v>111</v>
      </c>
      <c r="AW400" s="15" t="s">
        <v>39</v>
      </c>
      <c r="AX400" s="15" t="s">
        <v>86</v>
      </c>
      <c r="AY400" s="279" t="s">
        <v>195</v>
      </c>
    </row>
    <row r="401" s="2" customFormat="1">
      <c r="A401" s="41"/>
      <c r="B401" s="42"/>
      <c r="C401" s="43"/>
      <c r="D401" s="236" t="s">
        <v>206</v>
      </c>
      <c r="E401" s="43"/>
      <c r="F401" s="246" t="s">
        <v>380</v>
      </c>
      <c r="G401" s="43"/>
      <c r="H401" s="43"/>
      <c r="I401" s="43"/>
      <c r="J401" s="43"/>
      <c r="K401" s="43"/>
      <c r="L401" s="47"/>
      <c r="M401" s="232"/>
      <c r="N401" s="233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U401" s="19" t="s">
        <v>88</v>
      </c>
    </row>
    <row r="402" s="2" customFormat="1">
      <c r="A402" s="41"/>
      <c r="B402" s="42"/>
      <c r="C402" s="43"/>
      <c r="D402" s="236" t="s">
        <v>206</v>
      </c>
      <c r="E402" s="43"/>
      <c r="F402" s="247" t="s">
        <v>208</v>
      </c>
      <c r="G402" s="43"/>
      <c r="H402" s="248">
        <v>0</v>
      </c>
      <c r="I402" s="43"/>
      <c r="J402" s="43"/>
      <c r="K402" s="43"/>
      <c r="L402" s="47"/>
      <c r="M402" s="232"/>
      <c r="N402" s="233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U402" s="19" t="s">
        <v>88</v>
      </c>
    </row>
    <row r="403" s="2" customFormat="1">
      <c r="A403" s="41"/>
      <c r="B403" s="42"/>
      <c r="C403" s="43"/>
      <c r="D403" s="236" t="s">
        <v>206</v>
      </c>
      <c r="E403" s="43"/>
      <c r="F403" s="247" t="s">
        <v>381</v>
      </c>
      <c r="G403" s="43"/>
      <c r="H403" s="248">
        <v>817.55600000000004</v>
      </c>
      <c r="I403" s="43"/>
      <c r="J403" s="43"/>
      <c r="K403" s="43"/>
      <c r="L403" s="47"/>
      <c r="M403" s="232"/>
      <c r="N403" s="233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U403" s="19" t="s">
        <v>88</v>
      </c>
    </row>
    <row r="404" s="2" customFormat="1">
      <c r="A404" s="41"/>
      <c r="B404" s="42"/>
      <c r="C404" s="43"/>
      <c r="D404" s="236" t="s">
        <v>206</v>
      </c>
      <c r="E404" s="43"/>
      <c r="F404" s="247" t="s">
        <v>210</v>
      </c>
      <c r="G404" s="43"/>
      <c r="H404" s="248">
        <v>817.55600000000004</v>
      </c>
      <c r="I404" s="43"/>
      <c r="J404" s="43"/>
      <c r="K404" s="43"/>
      <c r="L404" s="47"/>
      <c r="M404" s="232"/>
      <c r="N404" s="233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U404" s="19" t="s">
        <v>88</v>
      </c>
    </row>
    <row r="405" s="2" customFormat="1">
      <c r="A405" s="41"/>
      <c r="B405" s="42"/>
      <c r="C405" s="43"/>
      <c r="D405" s="236" t="s">
        <v>206</v>
      </c>
      <c r="E405" s="43"/>
      <c r="F405" s="246" t="s">
        <v>382</v>
      </c>
      <c r="G405" s="43"/>
      <c r="H405" s="43"/>
      <c r="I405" s="43"/>
      <c r="J405" s="43"/>
      <c r="K405" s="43"/>
      <c r="L405" s="47"/>
      <c r="M405" s="232"/>
      <c r="N405" s="233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U405" s="19" t="s">
        <v>88</v>
      </c>
    </row>
    <row r="406" s="2" customFormat="1">
      <c r="A406" s="41"/>
      <c r="B406" s="42"/>
      <c r="C406" s="43"/>
      <c r="D406" s="236" t="s">
        <v>206</v>
      </c>
      <c r="E406" s="43"/>
      <c r="F406" s="247" t="s">
        <v>208</v>
      </c>
      <c r="G406" s="43"/>
      <c r="H406" s="248">
        <v>0</v>
      </c>
      <c r="I406" s="43"/>
      <c r="J406" s="43"/>
      <c r="K406" s="43"/>
      <c r="L406" s="47"/>
      <c r="M406" s="232"/>
      <c r="N406" s="233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U406" s="19" t="s">
        <v>88</v>
      </c>
    </row>
    <row r="407" s="2" customFormat="1">
      <c r="A407" s="41"/>
      <c r="B407" s="42"/>
      <c r="C407" s="43"/>
      <c r="D407" s="236" t="s">
        <v>206</v>
      </c>
      <c r="E407" s="43"/>
      <c r="F407" s="247" t="s">
        <v>374</v>
      </c>
      <c r="G407" s="43"/>
      <c r="H407" s="248">
        <v>189.863</v>
      </c>
      <c r="I407" s="43"/>
      <c r="J407" s="43"/>
      <c r="K407" s="43"/>
      <c r="L407" s="47"/>
      <c r="M407" s="232"/>
      <c r="N407" s="233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U407" s="19" t="s">
        <v>88</v>
      </c>
    </row>
    <row r="408" s="2" customFormat="1">
      <c r="A408" s="41"/>
      <c r="B408" s="42"/>
      <c r="C408" s="43"/>
      <c r="D408" s="236" t="s">
        <v>206</v>
      </c>
      <c r="E408" s="43"/>
      <c r="F408" s="247" t="s">
        <v>374</v>
      </c>
      <c r="G408" s="43"/>
      <c r="H408" s="248">
        <v>189.863</v>
      </c>
      <c r="I408" s="43"/>
      <c r="J408" s="43"/>
      <c r="K408" s="43"/>
      <c r="L408" s="47"/>
      <c r="M408" s="232"/>
      <c r="N408" s="233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U408" s="19" t="s">
        <v>88</v>
      </c>
    </row>
    <row r="409" s="2" customFormat="1">
      <c r="A409" s="41"/>
      <c r="B409" s="42"/>
      <c r="C409" s="43"/>
      <c r="D409" s="236" t="s">
        <v>206</v>
      </c>
      <c r="E409" s="43"/>
      <c r="F409" s="247" t="s">
        <v>210</v>
      </c>
      <c r="G409" s="43"/>
      <c r="H409" s="248">
        <v>379.726</v>
      </c>
      <c r="I409" s="43"/>
      <c r="J409" s="43"/>
      <c r="K409" s="43"/>
      <c r="L409" s="47"/>
      <c r="M409" s="232"/>
      <c r="N409" s="233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U409" s="19" t="s">
        <v>88</v>
      </c>
    </row>
    <row r="410" s="2" customFormat="1" ht="33" customHeight="1">
      <c r="A410" s="41"/>
      <c r="B410" s="42"/>
      <c r="C410" s="249" t="s">
        <v>476</v>
      </c>
      <c r="D410" s="249" t="s">
        <v>215</v>
      </c>
      <c r="E410" s="250" t="s">
        <v>477</v>
      </c>
      <c r="F410" s="251" t="s">
        <v>478</v>
      </c>
      <c r="G410" s="252" t="s">
        <v>105</v>
      </c>
      <c r="H410" s="253">
        <v>2514.2919999999999</v>
      </c>
      <c r="I410" s="254"/>
      <c r="J410" s="255">
        <f>ROUND(I410*H410,2)</f>
        <v>0</v>
      </c>
      <c r="K410" s="251" t="s">
        <v>200</v>
      </c>
      <c r="L410" s="256"/>
      <c r="M410" s="257" t="s">
        <v>32</v>
      </c>
      <c r="N410" s="258" t="s">
        <v>49</v>
      </c>
      <c r="O410" s="87"/>
      <c r="P410" s="225">
        <f>O410*H410</f>
        <v>0</v>
      </c>
      <c r="Q410" s="225">
        <v>0.0023999999999999998</v>
      </c>
      <c r="R410" s="225">
        <f>Q410*H410</f>
        <v>6.0343007999999996</v>
      </c>
      <c r="S410" s="225">
        <v>0</v>
      </c>
      <c r="T410" s="226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27" t="s">
        <v>386</v>
      </c>
      <c r="AT410" s="227" t="s">
        <v>215</v>
      </c>
      <c r="AU410" s="227" t="s">
        <v>88</v>
      </c>
      <c r="AY410" s="19" t="s">
        <v>195</v>
      </c>
      <c r="BE410" s="228">
        <f>IF(N410="základní",J410,0)</f>
        <v>0</v>
      </c>
      <c r="BF410" s="228">
        <f>IF(N410="snížená",J410,0)</f>
        <v>0</v>
      </c>
      <c r="BG410" s="228">
        <f>IF(N410="zákl. přenesená",J410,0)</f>
        <v>0</v>
      </c>
      <c r="BH410" s="228">
        <f>IF(N410="sníž. přenesená",J410,0)</f>
        <v>0</v>
      </c>
      <c r="BI410" s="228">
        <f>IF(N410="nulová",J410,0)</f>
        <v>0</v>
      </c>
      <c r="BJ410" s="19" t="s">
        <v>86</v>
      </c>
      <c r="BK410" s="228">
        <f>ROUND(I410*H410,2)</f>
        <v>0</v>
      </c>
      <c r="BL410" s="19" t="s">
        <v>289</v>
      </c>
      <c r="BM410" s="227" t="s">
        <v>479</v>
      </c>
    </row>
    <row r="411" s="13" customFormat="1">
      <c r="A411" s="13"/>
      <c r="B411" s="234"/>
      <c r="C411" s="235"/>
      <c r="D411" s="236" t="s">
        <v>204</v>
      </c>
      <c r="E411" s="235"/>
      <c r="F411" s="238" t="s">
        <v>480</v>
      </c>
      <c r="G411" s="235"/>
      <c r="H411" s="239">
        <v>2514.2919999999999</v>
      </c>
      <c r="I411" s="240"/>
      <c r="J411" s="235"/>
      <c r="K411" s="235"/>
      <c r="L411" s="241"/>
      <c r="M411" s="242"/>
      <c r="N411" s="243"/>
      <c r="O411" s="243"/>
      <c r="P411" s="243"/>
      <c r="Q411" s="243"/>
      <c r="R411" s="243"/>
      <c r="S411" s="243"/>
      <c r="T411" s="24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5" t="s">
        <v>204</v>
      </c>
      <c r="AU411" s="245" t="s">
        <v>88</v>
      </c>
      <c r="AV411" s="13" t="s">
        <v>88</v>
      </c>
      <c r="AW411" s="13" t="s">
        <v>4</v>
      </c>
      <c r="AX411" s="13" t="s">
        <v>86</v>
      </c>
      <c r="AY411" s="245" t="s">
        <v>195</v>
      </c>
    </row>
    <row r="412" s="2" customFormat="1" ht="55.5" customHeight="1">
      <c r="A412" s="41"/>
      <c r="B412" s="42"/>
      <c r="C412" s="216" t="s">
        <v>481</v>
      </c>
      <c r="D412" s="216" t="s">
        <v>113</v>
      </c>
      <c r="E412" s="217" t="s">
        <v>482</v>
      </c>
      <c r="F412" s="218" t="s">
        <v>483</v>
      </c>
      <c r="G412" s="219" t="s">
        <v>326</v>
      </c>
      <c r="H412" s="220">
        <v>6.6239999999999997</v>
      </c>
      <c r="I412" s="221"/>
      <c r="J412" s="222">
        <f>ROUND(I412*H412,2)</f>
        <v>0</v>
      </c>
      <c r="K412" s="218" t="s">
        <v>200</v>
      </c>
      <c r="L412" s="47"/>
      <c r="M412" s="223" t="s">
        <v>32</v>
      </c>
      <c r="N412" s="224" t="s">
        <v>49</v>
      </c>
      <c r="O412" s="87"/>
      <c r="P412" s="225">
        <f>O412*H412</f>
        <v>0</v>
      </c>
      <c r="Q412" s="225">
        <v>0</v>
      </c>
      <c r="R412" s="225">
        <f>Q412*H412</f>
        <v>0</v>
      </c>
      <c r="S412" s="225">
        <v>0</v>
      </c>
      <c r="T412" s="226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27" t="s">
        <v>289</v>
      </c>
      <c r="AT412" s="227" t="s">
        <v>113</v>
      </c>
      <c r="AU412" s="227" t="s">
        <v>88</v>
      </c>
      <c r="AY412" s="19" t="s">
        <v>195</v>
      </c>
      <c r="BE412" s="228">
        <f>IF(N412="základní",J412,0)</f>
        <v>0</v>
      </c>
      <c r="BF412" s="228">
        <f>IF(N412="snížená",J412,0)</f>
        <v>0</v>
      </c>
      <c r="BG412" s="228">
        <f>IF(N412="zákl. přenesená",J412,0)</f>
        <v>0</v>
      </c>
      <c r="BH412" s="228">
        <f>IF(N412="sníž. přenesená",J412,0)</f>
        <v>0</v>
      </c>
      <c r="BI412" s="228">
        <f>IF(N412="nulová",J412,0)</f>
        <v>0</v>
      </c>
      <c r="BJ412" s="19" t="s">
        <v>86</v>
      </c>
      <c r="BK412" s="228">
        <f>ROUND(I412*H412,2)</f>
        <v>0</v>
      </c>
      <c r="BL412" s="19" t="s">
        <v>289</v>
      </c>
      <c r="BM412" s="227" t="s">
        <v>484</v>
      </c>
    </row>
    <row r="413" s="2" customFormat="1">
      <c r="A413" s="41"/>
      <c r="B413" s="42"/>
      <c r="C413" s="43"/>
      <c r="D413" s="229" t="s">
        <v>202</v>
      </c>
      <c r="E413" s="43"/>
      <c r="F413" s="230" t="s">
        <v>485</v>
      </c>
      <c r="G413" s="43"/>
      <c r="H413" s="43"/>
      <c r="I413" s="231"/>
      <c r="J413" s="43"/>
      <c r="K413" s="43"/>
      <c r="L413" s="47"/>
      <c r="M413" s="232"/>
      <c r="N413" s="233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19" t="s">
        <v>202</v>
      </c>
      <c r="AU413" s="19" t="s">
        <v>88</v>
      </c>
    </row>
    <row r="414" s="12" customFormat="1" ht="22.8" customHeight="1">
      <c r="A414" s="12"/>
      <c r="B414" s="200"/>
      <c r="C414" s="201"/>
      <c r="D414" s="202" t="s">
        <v>77</v>
      </c>
      <c r="E414" s="214" t="s">
        <v>486</v>
      </c>
      <c r="F414" s="214" t="s">
        <v>487</v>
      </c>
      <c r="G414" s="201"/>
      <c r="H414" s="201"/>
      <c r="I414" s="204"/>
      <c r="J414" s="215">
        <f>BK414</f>
        <v>0</v>
      </c>
      <c r="K414" s="201"/>
      <c r="L414" s="206"/>
      <c r="M414" s="207"/>
      <c r="N414" s="208"/>
      <c r="O414" s="208"/>
      <c r="P414" s="209">
        <f>SUM(P415:P425)</f>
        <v>0</v>
      </c>
      <c r="Q414" s="208"/>
      <c r="R414" s="209">
        <f>SUM(R415:R425)</f>
        <v>0.00058</v>
      </c>
      <c r="S414" s="208"/>
      <c r="T414" s="210">
        <f>SUM(T415:T425)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1" t="s">
        <v>88</v>
      </c>
      <c r="AT414" s="212" t="s">
        <v>77</v>
      </c>
      <c r="AU414" s="212" t="s">
        <v>86</v>
      </c>
      <c r="AY414" s="211" t="s">
        <v>195</v>
      </c>
      <c r="BK414" s="213">
        <f>SUM(BK415:BK425)</f>
        <v>0</v>
      </c>
    </row>
    <row r="415" s="2" customFormat="1" ht="16.5" customHeight="1">
      <c r="A415" s="41"/>
      <c r="B415" s="42"/>
      <c r="C415" s="216" t="s">
        <v>488</v>
      </c>
      <c r="D415" s="216" t="s">
        <v>113</v>
      </c>
      <c r="E415" s="217" t="s">
        <v>489</v>
      </c>
      <c r="F415" s="218" t="s">
        <v>490</v>
      </c>
      <c r="G415" s="219" t="s">
        <v>119</v>
      </c>
      <c r="H415" s="220">
        <v>2</v>
      </c>
      <c r="I415" s="221"/>
      <c r="J415" s="222">
        <f>ROUND(I415*H415,2)</f>
        <v>0</v>
      </c>
      <c r="K415" s="218" t="s">
        <v>312</v>
      </c>
      <c r="L415" s="47"/>
      <c r="M415" s="223" t="s">
        <v>32</v>
      </c>
      <c r="N415" s="224" t="s">
        <v>49</v>
      </c>
      <c r="O415" s="87"/>
      <c r="P415" s="225">
        <f>O415*H415</f>
        <v>0</v>
      </c>
      <c r="Q415" s="225">
        <v>0.00029</v>
      </c>
      <c r="R415" s="225">
        <f>Q415*H415</f>
        <v>0.00058</v>
      </c>
      <c r="S415" s="225">
        <v>0</v>
      </c>
      <c r="T415" s="226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27" t="s">
        <v>289</v>
      </c>
      <c r="AT415" s="227" t="s">
        <v>113</v>
      </c>
      <c r="AU415" s="227" t="s">
        <v>88</v>
      </c>
      <c r="AY415" s="19" t="s">
        <v>195</v>
      </c>
      <c r="BE415" s="228">
        <f>IF(N415="základní",J415,0)</f>
        <v>0</v>
      </c>
      <c r="BF415" s="228">
        <f>IF(N415="snížená",J415,0)</f>
        <v>0</v>
      </c>
      <c r="BG415" s="228">
        <f>IF(N415="zákl. přenesená",J415,0)</f>
        <v>0</v>
      </c>
      <c r="BH415" s="228">
        <f>IF(N415="sníž. přenesená",J415,0)</f>
        <v>0</v>
      </c>
      <c r="BI415" s="228">
        <f>IF(N415="nulová",J415,0)</f>
        <v>0</v>
      </c>
      <c r="BJ415" s="19" t="s">
        <v>86</v>
      </c>
      <c r="BK415" s="228">
        <f>ROUND(I415*H415,2)</f>
        <v>0</v>
      </c>
      <c r="BL415" s="19" t="s">
        <v>289</v>
      </c>
      <c r="BM415" s="227" t="s">
        <v>491</v>
      </c>
    </row>
    <row r="416" s="2" customFormat="1">
      <c r="A416" s="41"/>
      <c r="B416" s="42"/>
      <c r="C416" s="43"/>
      <c r="D416" s="236" t="s">
        <v>319</v>
      </c>
      <c r="E416" s="43"/>
      <c r="F416" s="280" t="s">
        <v>492</v>
      </c>
      <c r="G416" s="43"/>
      <c r="H416" s="43"/>
      <c r="I416" s="231"/>
      <c r="J416" s="43"/>
      <c r="K416" s="43"/>
      <c r="L416" s="47"/>
      <c r="M416" s="232"/>
      <c r="N416" s="233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19" t="s">
        <v>319</v>
      </c>
      <c r="AU416" s="19" t="s">
        <v>88</v>
      </c>
    </row>
    <row r="417" s="14" customFormat="1">
      <c r="A417" s="14"/>
      <c r="B417" s="259"/>
      <c r="C417" s="260"/>
      <c r="D417" s="236" t="s">
        <v>204</v>
      </c>
      <c r="E417" s="261" t="s">
        <v>32</v>
      </c>
      <c r="F417" s="262" t="s">
        <v>493</v>
      </c>
      <c r="G417" s="260"/>
      <c r="H417" s="261" t="s">
        <v>32</v>
      </c>
      <c r="I417" s="263"/>
      <c r="J417" s="260"/>
      <c r="K417" s="260"/>
      <c r="L417" s="264"/>
      <c r="M417" s="265"/>
      <c r="N417" s="266"/>
      <c r="O417" s="266"/>
      <c r="P417" s="266"/>
      <c r="Q417" s="266"/>
      <c r="R417" s="266"/>
      <c r="S417" s="266"/>
      <c r="T417" s="26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8" t="s">
        <v>204</v>
      </c>
      <c r="AU417" s="268" t="s">
        <v>88</v>
      </c>
      <c r="AV417" s="14" t="s">
        <v>86</v>
      </c>
      <c r="AW417" s="14" t="s">
        <v>39</v>
      </c>
      <c r="AX417" s="14" t="s">
        <v>78</v>
      </c>
      <c r="AY417" s="268" t="s">
        <v>195</v>
      </c>
    </row>
    <row r="418" s="13" customFormat="1">
      <c r="A418" s="13"/>
      <c r="B418" s="234"/>
      <c r="C418" s="235"/>
      <c r="D418" s="236" t="s">
        <v>204</v>
      </c>
      <c r="E418" s="237" t="s">
        <v>32</v>
      </c>
      <c r="F418" s="238" t="s">
        <v>88</v>
      </c>
      <c r="G418" s="235"/>
      <c r="H418" s="239">
        <v>2</v>
      </c>
      <c r="I418" s="240"/>
      <c r="J418" s="235"/>
      <c r="K418" s="235"/>
      <c r="L418" s="241"/>
      <c r="M418" s="242"/>
      <c r="N418" s="243"/>
      <c r="O418" s="243"/>
      <c r="P418" s="243"/>
      <c r="Q418" s="243"/>
      <c r="R418" s="243"/>
      <c r="S418" s="243"/>
      <c r="T418" s="24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5" t="s">
        <v>204</v>
      </c>
      <c r="AU418" s="245" t="s">
        <v>88</v>
      </c>
      <c r="AV418" s="13" t="s">
        <v>88</v>
      </c>
      <c r="AW418" s="13" t="s">
        <v>39</v>
      </c>
      <c r="AX418" s="13" t="s">
        <v>86</v>
      </c>
      <c r="AY418" s="245" t="s">
        <v>195</v>
      </c>
    </row>
    <row r="419" s="2" customFormat="1" ht="16.5" customHeight="1">
      <c r="A419" s="41"/>
      <c r="B419" s="42"/>
      <c r="C419" s="216" t="s">
        <v>494</v>
      </c>
      <c r="D419" s="216" t="s">
        <v>113</v>
      </c>
      <c r="E419" s="217" t="s">
        <v>495</v>
      </c>
      <c r="F419" s="218" t="s">
        <v>496</v>
      </c>
      <c r="G419" s="219" t="s">
        <v>119</v>
      </c>
      <c r="H419" s="220">
        <v>6</v>
      </c>
      <c r="I419" s="221"/>
      <c r="J419" s="222">
        <f>ROUND(I419*H419,2)</f>
        <v>0</v>
      </c>
      <c r="K419" s="218" t="s">
        <v>200</v>
      </c>
      <c r="L419" s="47"/>
      <c r="M419" s="223" t="s">
        <v>32</v>
      </c>
      <c r="N419" s="224" t="s">
        <v>49</v>
      </c>
      <c r="O419" s="87"/>
      <c r="P419" s="225">
        <f>O419*H419</f>
        <v>0</v>
      </c>
      <c r="Q419" s="225">
        <v>0</v>
      </c>
      <c r="R419" s="225">
        <f>Q419*H419</f>
        <v>0</v>
      </c>
      <c r="S419" s="225">
        <v>0</v>
      </c>
      <c r="T419" s="226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27" t="s">
        <v>289</v>
      </c>
      <c r="AT419" s="227" t="s">
        <v>113</v>
      </c>
      <c r="AU419" s="227" t="s">
        <v>88</v>
      </c>
      <c r="AY419" s="19" t="s">
        <v>195</v>
      </c>
      <c r="BE419" s="228">
        <f>IF(N419="základní",J419,0)</f>
        <v>0</v>
      </c>
      <c r="BF419" s="228">
        <f>IF(N419="snížená",J419,0)</f>
        <v>0</v>
      </c>
      <c r="BG419" s="228">
        <f>IF(N419="zákl. přenesená",J419,0)</f>
        <v>0</v>
      </c>
      <c r="BH419" s="228">
        <f>IF(N419="sníž. přenesená",J419,0)</f>
        <v>0</v>
      </c>
      <c r="BI419" s="228">
        <f>IF(N419="nulová",J419,0)</f>
        <v>0</v>
      </c>
      <c r="BJ419" s="19" t="s">
        <v>86</v>
      </c>
      <c r="BK419" s="228">
        <f>ROUND(I419*H419,2)</f>
        <v>0</v>
      </c>
      <c r="BL419" s="19" t="s">
        <v>289</v>
      </c>
      <c r="BM419" s="227" t="s">
        <v>497</v>
      </c>
    </row>
    <row r="420" s="2" customFormat="1">
      <c r="A420" s="41"/>
      <c r="B420" s="42"/>
      <c r="C420" s="43"/>
      <c r="D420" s="229" t="s">
        <v>202</v>
      </c>
      <c r="E420" s="43"/>
      <c r="F420" s="230" t="s">
        <v>498</v>
      </c>
      <c r="G420" s="43"/>
      <c r="H420" s="43"/>
      <c r="I420" s="231"/>
      <c r="J420" s="43"/>
      <c r="K420" s="43"/>
      <c r="L420" s="47"/>
      <c r="M420" s="232"/>
      <c r="N420" s="233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19" t="s">
        <v>202</v>
      </c>
      <c r="AU420" s="19" t="s">
        <v>88</v>
      </c>
    </row>
    <row r="421" s="14" customFormat="1">
      <c r="A421" s="14"/>
      <c r="B421" s="259"/>
      <c r="C421" s="260"/>
      <c r="D421" s="236" t="s">
        <v>204</v>
      </c>
      <c r="E421" s="261" t="s">
        <v>32</v>
      </c>
      <c r="F421" s="262" t="s">
        <v>499</v>
      </c>
      <c r="G421" s="260"/>
      <c r="H421" s="261" t="s">
        <v>32</v>
      </c>
      <c r="I421" s="263"/>
      <c r="J421" s="260"/>
      <c r="K421" s="260"/>
      <c r="L421" s="264"/>
      <c r="M421" s="265"/>
      <c r="N421" s="266"/>
      <c r="O421" s="266"/>
      <c r="P421" s="266"/>
      <c r="Q421" s="266"/>
      <c r="R421" s="266"/>
      <c r="S421" s="266"/>
      <c r="T421" s="26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8" t="s">
        <v>204</v>
      </c>
      <c r="AU421" s="268" t="s">
        <v>88</v>
      </c>
      <c r="AV421" s="14" t="s">
        <v>86</v>
      </c>
      <c r="AW421" s="14" t="s">
        <v>39</v>
      </c>
      <c r="AX421" s="14" t="s">
        <v>78</v>
      </c>
      <c r="AY421" s="268" t="s">
        <v>195</v>
      </c>
    </row>
    <row r="422" s="13" customFormat="1">
      <c r="A422" s="13"/>
      <c r="B422" s="234"/>
      <c r="C422" s="235"/>
      <c r="D422" s="236" t="s">
        <v>204</v>
      </c>
      <c r="E422" s="237" t="s">
        <v>32</v>
      </c>
      <c r="F422" s="238" t="s">
        <v>500</v>
      </c>
      <c r="G422" s="235"/>
      <c r="H422" s="239">
        <v>6</v>
      </c>
      <c r="I422" s="240"/>
      <c r="J422" s="235"/>
      <c r="K422" s="235"/>
      <c r="L422" s="241"/>
      <c r="M422" s="242"/>
      <c r="N422" s="243"/>
      <c r="O422" s="243"/>
      <c r="P422" s="243"/>
      <c r="Q422" s="243"/>
      <c r="R422" s="243"/>
      <c r="S422" s="243"/>
      <c r="T422" s="24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5" t="s">
        <v>204</v>
      </c>
      <c r="AU422" s="245" t="s">
        <v>88</v>
      </c>
      <c r="AV422" s="13" t="s">
        <v>88</v>
      </c>
      <c r="AW422" s="13" t="s">
        <v>39</v>
      </c>
      <c r="AX422" s="13" t="s">
        <v>78</v>
      </c>
      <c r="AY422" s="245" t="s">
        <v>195</v>
      </c>
    </row>
    <row r="423" s="15" customFormat="1">
      <c r="A423" s="15"/>
      <c r="B423" s="269"/>
      <c r="C423" s="270"/>
      <c r="D423" s="236" t="s">
        <v>204</v>
      </c>
      <c r="E423" s="271" t="s">
        <v>32</v>
      </c>
      <c r="F423" s="272" t="s">
        <v>210</v>
      </c>
      <c r="G423" s="270"/>
      <c r="H423" s="273">
        <v>6</v>
      </c>
      <c r="I423" s="274"/>
      <c r="J423" s="270"/>
      <c r="K423" s="270"/>
      <c r="L423" s="275"/>
      <c r="M423" s="276"/>
      <c r="N423" s="277"/>
      <c r="O423" s="277"/>
      <c r="P423" s="277"/>
      <c r="Q423" s="277"/>
      <c r="R423" s="277"/>
      <c r="S423" s="277"/>
      <c r="T423" s="278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9" t="s">
        <v>204</v>
      </c>
      <c r="AU423" s="279" t="s">
        <v>88</v>
      </c>
      <c r="AV423" s="15" t="s">
        <v>111</v>
      </c>
      <c r="AW423" s="15" t="s">
        <v>39</v>
      </c>
      <c r="AX423" s="15" t="s">
        <v>86</v>
      </c>
      <c r="AY423" s="279" t="s">
        <v>195</v>
      </c>
    </row>
    <row r="424" s="2" customFormat="1" ht="49.05" customHeight="1">
      <c r="A424" s="41"/>
      <c r="B424" s="42"/>
      <c r="C424" s="216" t="s">
        <v>501</v>
      </c>
      <c r="D424" s="216" t="s">
        <v>113</v>
      </c>
      <c r="E424" s="217" t="s">
        <v>502</v>
      </c>
      <c r="F424" s="218" t="s">
        <v>503</v>
      </c>
      <c r="G424" s="219" t="s">
        <v>326</v>
      </c>
      <c r="H424" s="220">
        <v>0.001</v>
      </c>
      <c r="I424" s="221"/>
      <c r="J424" s="222">
        <f>ROUND(I424*H424,2)</f>
        <v>0</v>
      </c>
      <c r="K424" s="218" t="s">
        <v>200</v>
      </c>
      <c r="L424" s="47"/>
      <c r="M424" s="223" t="s">
        <v>32</v>
      </c>
      <c r="N424" s="224" t="s">
        <v>49</v>
      </c>
      <c r="O424" s="87"/>
      <c r="P424" s="225">
        <f>O424*H424</f>
        <v>0</v>
      </c>
      <c r="Q424" s="225">
        <v>0</v>
      </c>
      <c r="R424" s="225">
        <f>Q424*H424</f>
        <v>0</v>
      </c>
      <c r="S424" s="225">
        <v>0</v>
      </c>
      <c r="T424" s="226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27" t="s">
        <v>289</v>
      </c>
      <c r="AT424" s="227" t="s">
        <v>113</v>
      </c>
      <c r="AU424" s="227" t="s">
        <v>88</v>
      </c>
      <c r="AY424" s="19" t="s">
        <v>195</v>
      </c>
      <c r="BE424" s="228">
        <f>IF(N424="základní",J424,0)</f>
        <v>0</v>
      </c>
      <c r="BF424" s="228">
        <f>IF(N424="snížená",J424,0)</f>
        <v>0</v>
      </c>
      <c r="BG424" s="228">
        <f>IF(N424="zákl. přenesená",J424,0)</f>
        <v>0</v>
      </c>
      <c r="BH424" s="228">
        <f>IF(N424="sníž. přenesená",J424,0)</f>
        <v>0</v>
      </c>
      <c r="BI424" s="228">
        <f>IF(N424="nulová",J424,0)</f>
        <v>0</v>
      </c>
      <c r="BJ424" s="19" t="s">
        <v>86</v>
      </c>
      <c r="BK424" s="228">
        <f>ROUND(I424*H424,2)</f>
        <v>0</v>
      </c>
      <c r="BL424" s="19" t="s">
        <v>289</v>
      </c>
      <c r="BM424" s="227" t="s">
        <v>504</v>
      </c>
    </row>
    <row r="425" s="2" customFormat="1">
      <c r="A425" s="41"/>
      <c r="B425" s="42"/>
      <c r="C425" s="43"/>
      <c r="D425" s="229" t="s">
        <v>202</v>
      </c>
      <c r="E425" s="43"/>
      <c r="F425" s="230" t="s">
        <v>505</v>
      </c>
      <c r="G425" s="43"/>
      <c r="H425" s="43"/>
      <c r="I425" s="231"/>
      <c r="J425" s="43"/>
      <c r="K425" s="43"/>
      <c r="L425" s="47"/>
      <c r="M425" s="232"/>
      <c r="N425" s="233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19" t="s">
        <v>202</v>
      </c>
      <c r="AU425" s="19" t="s">
        <v>88</v>
      </c>
    </row>
    <row r="426" s="12" customFormat="1" ht="22.8" customHeight="1">
      <c r="A426" s="12"/>
      <c r="B426" s="200"/>
      <c r="C426" s="201"/>
      <c r="D426" s="202" t="s">
        <v>77</v>
      </c>
      <c r="E426" s="214" t="s">
        <v>506</v>
      </c>
      <c r="F426" s="214" t="s">
        <v>507</v>
      </c>
      <c r="G426" s="201"/>
      <c r="H426" s="201"/>
      <c r="I426" s="204"/>
      <c r="J426" s="215">
        <f>BK426</f>
        <v>0</v>
      </c>
      <c r="K426" s="201"/>
      <c r="L426" s="206"/>
      <c r="M426" s="207"/>
      <c r="N426" s="208"/>
      <c r="O426" s="208"/>
      <c r="P426" s="209">
        <f>SUM(P427:P434)</f>
        <v>0</v>
      </c>
      <c r="Q426" s="208"/>
      <c r="R426" s="209">
        <f>SUM(R427:R434)</f>
        <v>0</v>
      </c>
      <c r="S426" s="208"/>
      <c r="T426" s="210">
        <f>SUM(T427:T434)</f>
        <v>0.014999999999999999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211" t="s">
        <v>88</v>
      </c>
      <c r="AT426" s="212" t="s">
        <v>77</v>
      </c>
      <c r="AU426" s="212" t="s">
        <v>86</v>
      </c>
      <c r="AY426" s="211" t="s">
        <v>195</v>
      </c>
      <c r="BK426" s="213">
        <f>SUM(BK427:BK434)</f>
        <v>0</v>
      </c>
    </row>
    <row r="427" s="2" customFormat="1" ht="24.15" customHeight="1">
      <c r="A427" s="41"/>
      <c r="B427" s="42"/>
      <c r="C427" s="216" t="s">
        <v>508</v>
      </c>
      <c r="D427" s="216" t="s">
        <v>113</v>
      </c>
      <c r="E427" s="217" t="s">
        <v>509</v>
      </c>
      <c r="F427" s="218" t="s">
        <v>510</v>
      </c>
      <c r="G427" s="219" t="s">
        <v>119</v>
      </c>
      <c r="H427" s="220">
        <v>5</v>
      </c>
      <c r="I427" s="221"/>
      <c r="J427" s="222">
        <f>ROUND(I427*H427,2)</f>
        <v>0</v>
      </c>
      <c r="K427" s="218" t="s">
        <v>200</v>
      </c>
      <c r="L427" s="47"/>
      <c r="M427" s="223" t="s">
        <v>32</v>
      </c>
      <c r="N427" s="224" t="s">
        <v>49</v>
      </c>
      <c r="O427" s="87"/>
      <c r="P427" s="225">
        <f>O427*H427</f>
        <v>0</v>
      </c>
      <c r="Q427" s="225">
        <v>0</v>
      </c>
      <c r="R427" s="225">
        <f>Q427*H427</f>
        <v>0</v>
      </c>
      <c r="S427" s="225">
        <v>0</v>
      </c>
      <c r="T427" s="226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27" t="s">
        <v>289</v>
      </c>
      <c r="AT427" s="227" t="s">
        <v>113</v>
      </c>
      <c r="AU427" s="227" t="s">
        <v>88</v>
      </c>
      <c r="AY427" s="19" t="s">
        <v>195</v>
      </c>
      <c r="BE427" s="228">
        <f>IF(N427="základní",J427,0)</f>
        <v>0</v>
      </c>
      <c r="BF427" s="228">
        <f>IF(N427="snížená",J427,0)</f>
        <v>0</v>
      </c>
      <c r="BG427" s="228">
        <f>IF(N427="zákl. přenesená",J427,0)</f>
        <v>0</v>
      </c>
      <c r="BH427" s="228">
        <f>IF(N427="sníž. přenesená",J427,0)</f>
        <v>0</v>
      </c>
      <c r="BI427" s="228">
        <f>IF(N427="nulová",J427,0)</f>
        <v>0</v>
      </c>
      <c r="BJ427" s="19" t="s">
        <v>86</v>
      </c>
      <c r="BK427" s="228">
        <f>ROUND(I427*H427,2)</f>
        <v>0</v>
      </c>
      <c r="BL427" s="19" t="s">
        <v>289</v>
      </c>
      <c r="BM427" s="227" t="s">
        <v>511</v>
      </c>
    </row>
    <row r="428" s="2" customFormat="1">
      <c r="A428" s="41"/>
      <c r="B428" s="42"/>
      <c r="C428" s="43"/>
      <c r="D428" s="229" t="s">
        <v>202</v>
      </c>
      <c r="E428" s="43"/>
      <c r="F428" s="230" t="s">
        <v>512</v>
      </c>
      <c r="G428" s="43"/>
      <c r="H428" s="43"/>
      <c r="I428" s="231"/>
      <c r="J428" s="43"/>
      <c r="K428" s="43"/>
      <c r="L428" s="47"/>
      <c r="M428" s="232"/>
      <c r="N428" s="233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19" t="s">
        <v>202</v>
      </c>
      <c r="AU428" s="19" t="s">
        <v>88</v>
      </c>
    </row>
    <row r="429" s="14" customFormat="1">
      <c r="A429" s="14"/>
      <c r="B429" s="259"/>
      <c r="C429" s="260"/>
      <c r="D429" s="236" t="s">
        <v>204</v>
      </c>
      <c r="E429" s="261" t="s">
        <v>32</v>
      </c>
      <c r="F429" s="262" t="s">
        <v>513</v>
      </c>
      <c r="G429" s="260"/>
      <c r="H429" s="261" t="s">
        <v>32</v>
      </c>
      <c r="I429" s="263"/>
      <c r="J429" s="260"/>
      <c r="K429" s="260"/>
      <c r="L429" s="264"/>
      <c r="M429" s="265"/>
      <c r="N429" s="266"/>
      <c r="O429" s="266"/>
      <c r="P429" s="266"/>
      <c r="Q429" s="266"/>
      <c r="R429" s="266"/>
      <c r="S429" s="266"/>
      <c r="T429" s="267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8" t="s">
        <v>204</v>
      </c>
      <c r="AU429" s="268" t="s">
        <v>88</v>
      </c>
      <c r="AV429" s="14" t="s">
        <v>86</v>
      </c>
      <c r="AW429" s="14" t="s">
        <v>39</v>
      </c>
      <c r="AX429" s="14" t="s">
        <v>78</v>
      </c>
      <c r="AY429" s="268" t="s">
        <v>195</v>
      </c>
    </row>
    <row r="430" s="13" customFormat="1">
      <c r="A430" s="13"/>
      <c r="B430" s="234"/>
      <c r="C430" s="235"/>
      <c r="D430" s="236" t="s">
        <v>204</v>
      </c>
      <c r="E430" s="237" t="s">
        <v>32</v>
      </c>
      <c r="F430" s="238" t="s">
        <v>226</v>
      </c>
      <c r="G430" s="235"/>
      <c r="H430" s="239">
        <v>5</v>
      </c>
      <c r="I430" s="240"/>
      <c r="J430" s="235"/>
      <c r="K430" s="235"/>
      <c r="L430" s="241"/>
      <c r="M430" s="242"/>
      <c r="N430" s="243"/>
      <c r="O430" s="243"/>
      <c r="P430" s="243"/>
      <c r="Q430" s="243"/>
      <c r="R430" s="243"/>
      <c r="S430" s="243"/>
      <c r="T430" s="24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5" t="s">
        <v>204</v>
      </c>
      <c r="AU430" s="245" t="s">
        <v>88</v>
      </c>
      <c r="AV430" s="13" t="s">
        <v>88</v>
      </c>
      <c r="AW430" s="13" t="s">
        <v>39</v>
      </c>
      <c r="AX430" s="13" t="s">
        <v>86</v>
      </c>
      <c r="AY430" s="245" t="s">
        <v>195</v>
      </c>
    </row>
    <row r="431" s="2" customFormat="1" ht="24.15" customHeight="1">
      <c r="A431" s="41"/>
      <c r="B431" s="42"/>
      <c r="C431" s="216" t="s">
        <v>514</v>
      </c>
      <c r="D431" s="216" t="s">
        <v>113</v>
      </c>
      <c r="E431" s="217" t="s">
        <v>515</v>
      </c>
      <c r="F431" s="218" t="s">
        <v>516</v>
      </c>
      <c r="G431" s="219" t="s">
        <v>119</v>
      </c>
      <c r="H431" s="220">
        <v>5</v>
      </c>
      <c r="I431" s="221"/>
      <c r="J431" s="222">
        <f>ROUND(I431*H431,2)</f>
        <v>0</v>
      </c>
      <c r="K431" s="218" t="s">
        <v>200</v>
      </c>
      <c r="L431" s="47"/>
      <c r="M431" s="223" t="s">
        <v>32</v>
      </c>
      <c r="N431" s="224" t="s">
        <v>49</v>
      </c>
      <c r="O431" s="87"/>
      <c r="P431" s="225">
        <f>O431*H431</f>
        <v>0</v>
      </c>
      <c r="Q431" s="225">
        <v>0</v>
      </c>
      <c r="R431" s="225">
        <f>Q431*H431</f>
        <v>0</v>
      </c>
      <c r="S431" s="225">
        <v>0.0030000000000000001</v>
      </c>
      <c r="T431" s="226">
        <f>S431*H431</f>
        <v>0.014999999999999999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27" t="s">
        <v>289</v>
      </c>
      <c r="AT431" s="227" t="s">
        <v>113</v>
      </c>
      <c r="AU431" s="227" t="s">
        <v>88</v>
      </c>
      <c r="AY431" s="19" t="s">
        <v>195</v>
      </c>
      <c r="BE431" s="228">
        <f>IF(N431="základní",J431,0)</f>
        <v>0</v>
      </c>
      <c r="BF431" s="228">
        <f>IF(N431="snížená",J431,0)</f>
        <v>0</v>
      </c>
      <c r="BG431" s="228">
        <f>IF(N431="zákl. přenesená",J431,0)</f>
        <v>0</v>
      </c>
      <c r="BH431" s="228">
        <f>IF(N431="sníž. přenesená",J431,0)</f>
        <v>0</v>
      </c>
      <c r="BI431" s="228">
        <f>IF(N431="nulová",J431,0)</f>
        <v>0</v>
      </c>
      <c r="BJ431" s="19" t="s">
        <v>86</v>
      </c>
      <c r="BK431" s="228">
        <f>ROUND(I431*H431,2)</f>
        <v>0</v>
      </c>
      <c r="BL431" s="19" t="s">
        <v>289</v>
      </c>
      <c r="BM431" s="227" t="s">
        <v>517</v>
      </c>
    </row>
    <row r="432" s="2" customFormat="1">
      <c r="A432" s="41"/>
      <c r="B432" s="42"/>
      <c r="C432" s="43"/>
      <c r="D432" s="229" t="s">
        <v>202</v>
      </c>
      <c r="E432" s="43"/>
      <c r="F432" s="230" t="s">
        <v>518</v>
      </c>
      <c r="G432" s="43"/>
      <c r="H432" s="43"/>
      <c r="I432" s="231"/>
      <c r="J432" s="43"/>
      <c r="K432" s="43"/>
      <c r="L432" s="47"/>
      <c r="M432" s="232"/>
      <c r="N432" s="233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19" t="s">
        <v>202</v>
      </c>
      <c r="AU432" s="19" t="s">
        <v>88</v>
      </c>
    </row>
    <row r="433" s="14" customFormat="1">
      <c r="A433" s="14"/>
      <c r="B433" s="259"/>
      <c r="C433" s="260"/>
      <c r="D433" s="236" t="s">
        <v>204</v>
      </c>
      <c r="E433" s="261" t="s">
        <v>32</v>
      </c>
      <c r="F433" s="262" t="s">
        <v>513</v>
      </c>
      <c r="G433" s="260"/>
      <c r="H433" s="261" t="s">
        <v>32</v>
      </c>
      <c r="I433" s="263"/>
      <c r="J433" s="260"/>
      <c r="K433" s="260"/>
      <c r="L433" s="264"/>
      <c r="M433" s="265"/>
      <c r="N433" s="266"/>
      <c r="O433" s="266"/>
      <c r="P433" s="266"/>
      <c r="Q433" s="266"/>
      <c r="R433" s="266"/>
      <c r="S433" s="266"/>
      <c r="T433" s="267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8" t="s">
        <v>204</v>
      </c>
      <c r="AU433" s="268" t="s">
        <v>88</v>
      </c>
      <c r="AV433" s="14" t="s">
        <v>86</v>
      </c>
      <c r="AW433" s="14" t="s">
        <v>39</v>
      </c>
      <c r="AX433" s="14" t="s">
        <v>78</v>
      </c>
      <c r="AY433" s="268" t="s">
        <v>195</v>
      </c>
    </row>
    <row r="434" s="13" customFormat="1">
      <c r="A434" s="13"/>
      <c r="B434" s="234"/>
      <c r="C434" s="235"/>
      <c r="D434" s="236" t="s">
        <v>204</v>
      </c>
      <c r="E434" s="237" t="s">
        <v>32</v>
      </c>
      <c r="F434" s="238" t="s">
        <v>226</v>
      </c>
      <c r="G434" s="235"/>
      <c r="H434" s="239">
        <v>5</v>
      </c>
      <c r="I434" s="240"/>
      <c r="J434" s="235"/>
      <c r="K434" s="235"/>
      <c r="L434" s="241"/>
      <c r="M434" s="242"/>
      <c r="N434" s="243"/>
      <c r="O434" s="243"/>
      <c r="P434" s="243"/>
      <c r="Q434" s="243"/>
      <c r="R434" s="243"/>
      <c r="S434" s="243"/>
      <c r="T434" s="24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5" t="s">
        <v>204</v>
      </c>
      <c r="AU434" s="245" t="s">
        <v>88</v>
      </c>
      <c r="AV434" s="13" t="s">
        <v>88</v>
      </c>
      <c r="AW434" s="13" t="s">
        <v>39</v>
      </c>
      <c r="AX434" s="13" t="s">
        <v>86</v>
      </c>
      <c r="AY434" s="245" t="s">
        <v>195</v>
      </c>
    </row>
    <row r="435" s="12" customFormat="1" ht="22.8" customHeight="1">
      <c r="A435" s="12"/>
      <c r="B435" s="200"/>
      <c r="C435" s="201"/>
      <c r="D435" s="202" t="s">
        <v>77</v>
      </c>
      <c r="E435" s="214" t="s">
        <v>519</v>
      </c>
      <c r="F435" s="214" t="s">
        <v>520</v>
      </c>
      <c r="G435" s="201"/>
      <c r="H435" s="201"/>
      <c r="I435" s="204"/>
      <c r="J435" s="215">
        <f>BK435</f>
        <v>0</v>
      </c>
      <c r="K435" s="201"/>
      <c r="L435" s="206"/>
      <c r="M435" s="207"/>
      <c r="N435" s="208"/>
      <c r="O435" s="208"/>
      <c r="P435" s="209">
        <f>SUM(P436:P675)</f>
        <v>0</v>
      </c>
      <c r="Q435" s="208"/>
      <c r="R435" s="209">
        <f>SUM(R436:R675)</f>
        <v>59.130508200000008</v>
      </c>
      <c r="S435" s="208"/>
      <c r="T435" s="210">
        <f>SUM(T436:T675)</f>
        <v>23.641921359999998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11" t="s">
        <v>88</v>
      </c>
      <c r="AT435" s="212" t="s">
        <v>77</v>
      </c>
      <c r="AU435" s="212" t="s">
        <v>86</v>
      </c>
      <c r="AY435" s="211" t="s">
        <v>195</v>
      </c>
      <c r="BK435" s="213">
        <f>SUM(BK436:BK675)</f>
        <v>0</v>
      </c>
    </row>
    <row r="436" s="2" customFormat="1" ht="37.8" customHeight="1">
      <c r="A436" s="41"/>
      <c r="B436" s="42"/>
      <c r="C436" s="216" t="s">
        <v>521</v>
      </c>
      <c r="D436" s="216" t="s">
        <v>113</v>
      </c>
      <c r="E436" s="217" t="s">
        <v>522</v>
      </c>
      <c r="F436" s="218" t="s">
        <v>523</v>
      </c>
      <c r="G436" s="219" t="s">
        <v>292</v>
      </c>
      <c r="H436" s="220">
        <v>50.905000000000001</v>
      </c>
      <c r="I436" s="221"/>
      <c r="J436" s="222">
        <f>ROUND(I436*H436,2)</f>
        <v>0</v>
      </c>
      <c r="K436" s="218" t="s">
        <v>200</v>
      </c>
      <c r="L436" s="47"/>
      <c r="M436" s="223" t="s">
        <v>32</v>
      </c>
      <c r="N436" s="224" t="s">
        <v>49</v>
      </c>
      <c r="O436" s="87"/>
      <c r="P436" s="225">
        <f>O436*H436</f>
        <v>0</v>
      </c>
      <c r="Q436" s="225">
        <v>0.00122</v>
      </c>
      <c r="R436" s="225">
        <f>Q436*H436</f>
        <v>0.062104099999999995</v>
      </c>
      <c r="S436" s="225">
        <v>0</v>
      </c>
      <c r="T436" s="226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27" t="s">
        <v>289</v>
      </c>
      <c r="AT436" s="227" t="s">
        <v>113</v>
      </c>
      <c r="AU436" s="227" t="s">
        <v>88</v>
      </c>
      <c r="AY436" s="19" t="s">
        <v>195</v>
      </c>
      <c r="BE436" s="228">
        <f>IF(N436="základní",J436,0)</f>
        <v>0</v>
      </c>
      <c r="BF436" s="228">
        <f>IF(N436="snížená",J436,0)</f>
        <v>0</v>
      </c>
      <c r="BG436" s="228">
        <f>IF(N436="zákl. přenesená",J436,0)</f>
        <v>0</v>
      </c>
      <c r="BH436" s="228">
        <f>IF(N436="sníž. přenesená",J436,0)</f>
        <v>0</v>
      </c>
      <c r="BI436" s="228">
        <f>IF(N436="nulová",J436,0)</f>
        <v>0</v>
      </c>
      <c r="BJ436" s="19" t="s">
        <v>86</v>
      </c>
      <c r="BK436" s="228">
        <f>ROUND(I436*H436,2)</f>
        <v>0</v>
      </c>
      <c r="BL436" s="19" t="s">
        <v>289</v>
      </c>
      <c r="BM436" s="227" t="s">
        <v>524</v>
      </c>
    </row>
    <row r="437" s="2" customFormat="1">
      <c r="A437" s="41"/>
      <c r="B437" s="42"/>
      <c r="C437" s="43"/>
      <c r="D437" s="229" t="s">
        <v>202</v>
      </c>
      <c r="E437" s="43"/>
      <c r="F437" s="230" t="s">
        <v>525</v>
      </c>
      <c r="G437" s="43"/>
      <c r="H437" s="43"/>
      <c r="I437" s="231"/>
      <c r="J437" s="43"/>
      <c r="K437" s="43"/>
      <c r="L437" s="47"/>
      <c r="M437" s="232"/>
      <c r="N437" s="233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19" t="s">
        <v>202</v>
      </c>
      <c r="AU437" s="19" t="s">
        <v>88</v>
      </c>
    </row>
    <row r="438" s="13" customFormat="1">
      <c r="A438" s="13"/>
      <c r="B438" s="234"/>
      <c r="C438" s="235"/>
      <c r="D438" s="236" t="s">
        <v>204</v>
      </c>
      <c r="E438" s="237" t="s">
        <v>32</v>
      </c>
      <c r="F438" s="238" t="s">
        <v>526</v>
      </c>
      <c r="G438" s="235"/>
      <c r="H438" s="239">
        <v>8.7210000000000001</v>
      </c>
      <c r="I438" s="240"/>
      <c r="J438" s="235"/>
      <c r="K438" s="235"/>
      <c r="L438" s="241"/>
      <c r="M438" s="242"/>
      <c r="N438" s="243"/>
      <c r="O438" s="243"/>
      <c r="P438" s="243"/>
      <c r="Q438" s="243"/>
      <c r="R438" s="243"/>
      <c r="S438" s="243"/>
      <c r="T438" s="24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5" t="s">
        <v>204</v>
      </c>
      <c r="AU438" s="245" t="s">
        <v>88</v>
      </c>
      <c r="AV438" s="13" t="s">
        <v>88</v>
      </c>
      <c r="AW438" s="13" t="s">
        <v>39</v>
      </c>
      <c r="AX438" s="13" t="s">
        <v>78</v>
      </c>
      <c r="AY438" s="245" t="s">
        <v>195</v>
      </c>
    </row>
    <row r="439" s="13" customFormat="1">
      <c r="A439" s="13"/>
      <c r="B439" s="234"/>
      <c r="C439" s="235"/>
      <c r="D439" s="236" t="s">
        <v>204</v>
      </c>
      <c r="E439" s="237" t="s">
        <v>32</v>
      </c>
      <c r="F439" s="238" t="s">
        <v>527</v>
      </c>
      <c r="G439" s="235"/>
      <c r="H439" s="239">
        <v>28.734999999999999</v>
      </c>
      <c r="I439" s="240"/>
      <c r="J439" s="235"/>
      <c r="K439" s="235"/>
      <c r="L439" s="241"/>
      <c r="M439" s="242"/>
      <c r="N439" s="243"/>
      <c r="O439" s="243"/>
      <c r="P439" s="243"/>
      <c r="Q439" s="243"/>
      <c r="R439" s="243"/>
      <c r="S439" s="243"/>
      <c r="T439" s="24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5" t="s">
        <v>204</v>
      </c>
      <c r="AU439" s="245" t="s">
        <v>88</v>
      </c>
      <c r="AV439" s="13" t="s">
        <v>88</v>
      </c>
      <c r="AW439" s="13" t="s">
        <v>39</v>
      </c>
      <c r="AX439" s="13" t="s">
        <v>78</v>
      </c>
      <c r="AY439" s="245" t="s">
        <v>195</v>
      </c>
    </row>
    <row r="440" s="13" customFormat="1">
      <c r="A440" s="13"/>
      <c r="B440" s="234"/>
      <c r="C440" s="235"/>
      <c r="D440" s="236" t="s">
        <v>204</v>
      </c>
      <c r="E440" s="237" t="s">
        <v>32</v>
      </c>
      <c r="F440" s="238" t="s">
        <v>528</v>
      </c>
      <c r="G440" s="235"/>
      <c r="H440" s="239">
        <v>8.6500000000000004</v>
      </c>
      <c r="I440" s="240"/>
      <c r="J440" s="235"/>
      <c r="K440" s="235"/>
      <c r="L440" s="241"/>
      <c r="M440" s="242"/>
      <c r="N440" s="243"/>
      <c r="O440" s="243"/>
      <c r="P440" s="243"/>
      <c r="Q440" s="243"/>
      <c r="R440" s="243"/>
      <c r="S440" s="243"/>
      <c r="T440" s="24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5" t="s">
        <v>204</v>
      </c>
      <c r="AU440" s="245" t="s">
        <v>88</v>
      </c>
      <c r="AV440" s="13" t="s">
        <v>88</v>
      </c>
      <c r="AW440" s="13" t="s">
        <v>39</v>
      </c>
      <c r="AX440" s="13" t="s">
        <v>78</v>
      </c>
      <c r="AY440" s="245" t="s">
        <v>195</v>
      </c>
    </row>
    <row r="441" s="13" customFormat="1">
      <c r="A441" s="13"/>
      <c r="B441" s="234"/>
      <c r="C441" s="235"/>
      <c r="D441" s="236" t="s">
        <v>204</v>
      </c>
      <c r="E441" s="237" t="s">
        <v>32</v>
      </c>
      <c r="F441" s="238" t="s">
        <v>529</v>
      </c>
      <c r="G441" s="235"/>
      <c r="H441" s="239">
        <v>4.7990000000000004</v>
      </c>
      <c r="I441" s="240"/>
      <c r="J441" s="235"/>
      <c r="K441" s="235"/>
      <c r="L441" s="241"/>
      <c r="M441" s="242"/>
      <c r="N441" s="243"/>
      <c r="O441" s="243"/>
      <c r="P441" s="243"/>
      <c r="Q441" s="243"/>
      <c r="R441" s="243"/>
      <c r="S441" s="243"/>
      <c r="T441" s="24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5" t="s">
        <v>204</v>
      </c>
      <c r="AU441" s="245" t="s">
        <v>88</v>
      </c>
      <c r="AV441" s="13" t="s">
        <v>88</v>
      </c>
      <c r="AW441" s="13" t="s">
        <v>39</v>
      </c>
      <c r="AX441" s="13" t="s">
        <v>78</v>
      </c>
      <c r="AY441" s="245" t="s">
        <v>195</v>
      </c>
    </row>
    <row r="442" s="15" customFormat="1">
      <c r="A442" s="15"/>
      <c r="B442" s="269"/>
      <c r="C442" s="270"/>
      <c r="D442" s="236" t="s">
        <v>204</v>
      </c>
      <c r="E442" s="271" t="s">
        <v>32</v>
      </c>
      <c r="F442" s="272" t="s">
        <v>210</v>
      </c>
      <c r="G442" s="270"/>
      <c r="H442" s="273">
        <v>50.905000000000001</v>
      </c>
      <c r="I442" s="274"/>
      <c r="J442" s="270"/>
      <c r="K442" s="270"/>
      <c r="L442" s="275"/>
      <c r="M442" s="276"/>
      <c r="N442" s="277"/>
      <c r="O442" s="277"/>
      <c r="P442" s="277"/>
      <c r="Q442" s="277"/>
      <c r="R442" s="277"/>
      <c r="S442" s="277"/>
      <c r="T442" s="278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79" t="s">
        <v>204</v>
      </c>
      <c r="AU442" s="279" t="s">
        <v>88</v>
      </c>
      <c r="AV442" s="15" t="s">
        <v>111</v>
      </c>
      <c r="AW442" s="15" t="s">
        <v>39</v>
      </c>
      <c r="AX442" s="15" t="s">
        <v>86</v>
      </c>
      <c r="AY442" s="279" t="s">
        <v>195</v>
      </c>
    </row>
    <row r="443" s="2" customFormat="1">
      <c r="A443" s="41"/>
      <c r="B443" s="42"/>
      <c r="C443" s="43"/>
      <c r="D443" s="236" t="s">
        <v>206</v>
      </c>
      <c r="E443" s="43"/>
      <c r="F443" s="246" t="s">
        <v>530</v>
      </c>
      <c r="G443" s="43"/>
      <c r="H443" s="43"/>
      <c r="I443" s="43"/>
      <c r="J443" s="43"/>
      <c r="K443" s="43"/>
      <c r="L443" s="47"/>
      <c r="M443" s="232"/>
      <c r="N443" s="233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U443" s="19" t="s">
        <v>88</v>
      </c>
    </row>
    <row r="444" s="2" customFormat="1">
      <c r="A444" s="41"/>
      <c r="B444" s="42"/>
      <c r="C444" s="43"/>
      <c r="D444" s="236" t="s">
        <v>206</v>
      </c>
      <c r="E444" s="43"/>
      <c r="F444" s="247" t="s">
        <v>531</v>
      </c>
      <c r="G444" s="43"/>
      <c r="H444" s="248">
        <v>0</v>
      </c>
      <c r="I444" s="43"/>
      <c r="J444" s="43"/>
      <c r="K444" s="43"/>
      <c r="L444" s="47"/>
      <c r="M444" s="232"/>
      <c r="N444" s="233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U444" s="19" t="s">
        <v>88</v>
      </c>
    </row>
    <row r="445" s="2" customFormat="1">
      <c r="A445" s="41"/>
      <c r="B445" s="42"/>
      <c r="C445" s="43"/>
      <c r="D445" s="236" t="s">
        <v>206</v>
      </c>
      <c r="E445" s="43"/>
      <c r="F445" s="247" t="s">
        <v>532</v>
      </c>
      <c r="G445" s="43"/>
      <c r="H445" s="248">
        <v>313.44</v>
      </c>
      <c r="I445" s="43"/>
      <c r="J445" s="43"/>
      <c r="K445" s="43"/>
      <c r="L445" s="47"/>
      <c r="M445" s="232"/>
      <c r="N445" s="233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U445" s="19" t="s">
        <v>88</v>
      </c>
    </row>
    <row r="446" s="2" customFormat="1">
      <c r="A446" s="41"/>
      <c r="B446" s="42"/>
      <c r="C446" s="43"/>
      <c r="D446" s="236" t="s">
        <v>206</v>
      </c>
      <c r="E446" s="43"/>
      <c r="F446" s="247" t="s">
        <v>533</v>
      </c>
      <c r="G446" s="43"/>
      <c r="H446" s="248">
        <v>0</v>
      </c>
      <c r="I446" s="43"/>
      <c r="J446" s="43"/>
      <c r="K446" s="43"/>
      <c r="L446" s="47"/>
      <c r="M446" s="232"/>
      <c r="N446" s="233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U446" s="19" t="s">
        <v>88</v>
      </c>
    </row>
    <row r="447" s="2" customFormat="1">
      <c r="A447" s="41"/>
      <c r="B447" s="42"/>
      <c r="C447" s="43"/>
      <c r="D447" s="236" t="s">
        <v>206</v>
      </c>
      <c r="E447" s="43"/>
      <c r="F447" s="247" t="s">
        <v>534</v>
      </c>
      <c r="G447" s="43"/>
      <c r="H447" s="248">
        <v>157.358</v>
      </c>
      <c r="I447" s="43"/>
      <c r="J447" s="43"/>
      <c r="K447" s="43"/>
      <c r="L447" s="47"/>
      <c r="M447" s="232"/>
      <c r="N447" s="233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U447" s="19" t="s">
        <v>88</v>
      </c>
    </row>
    <row r="448" s="2" customFormat="1">
      <c r="A448" s="41"/>
      <c r="B448" s="42"/>
      <c r="C448" s="43"/>
      <c r="D448" s="236" t="s">
        <v>206</v>
      </c>
      <c r="E448" s="43"/>
      <c r="F448" s="247" t="s">
        <v>210</v>
      </c>
      <c r="G448" s="43"/>
      <c r="H448" s="248">
        <v>470.798</v>
      </c>
      <c r="I448" s="43"/>
      <c r="J448" s="43"/>
      <c r="K448" s="43"/>
      <c r="L448" s="47"/>
      <c r="M448" s="232"/>
      <c r="N448" s="233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U448" s="19" t="s">
        <v>88</v>
      </c>
    </row>
    <row r="449" s="2" customFormat="1">
      <c r="A449" s="41"/>
      <c r="B449" s="42"/>
      <c r="C449" s="43"/>
      <c r="D449" s="236" t="s">
        <v>206</v>
      </c>
      <c r="E449" s="43"/>
      <c r="F449" s="246" t="s">
        <v>535</v>
      </c>
      <c r="G449" s="43"/>
      <c r="H449" s="43"/>
      <c r="I449" s="43"/>
      <c r="J449" s="43"/>
      <c r="K449" s="43"/>
      <c r="L449" s="47"/>
      <c r="M449" s="232"/>
      <c r="N449" s="233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U449" s="19" t="s">
        <v>88</v>
      </c>
    </row>
    <row r="450" s="2" customFormat="1">
      <c r="A450" s="41"/>
      <c r="B450" s="42"/>
      <c r="C450" s="43"/>
      <c r="D450" s="236" t="s">
        <v>206</v>
      </c>
      <c r="E450" s="43"/>
      <c r="F450" s="247" t="s">
        <v>208</v>
      </c>
      <c r="G450" s="43"/>
      <c r="H450" s="248">
        <v>0</v>
      </c>
      <c r="I450" s="43"/>
      <c r="J450" s="43"/>
      <c r="K450" s="43"/>
      <c r="L450" s="47"/>
      <c r="M450" s="232"/>
      <c r="N450" s="233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U450" s="19" t="s">
        <v>88</v>
      </c>
    </row>
    <row r="451" s="2" customFormat="1">
      <c r="A451" s="41"/>
      <c r="B451" s="42"/>
      <c r="C451" s="43"/>
      <c r="D451" s="236" t="s">
        <v>206</v>
      </c>
      <c r="E451" s="43"/>
      <c r="F451" s="247" t="s">
        <v>536</v>
      </c>
      <c r="G451" s="43"/>
      <c r="H451" s="248">
        <v>152.09999999999999</v>
      </c>
      <c r="I451" s="43"/>
      <c r="J451" s="43"/>
      <c r="K451" s="43"/>
      <c r="L451" s="47"/>
      <c r="M451" s="232"/>
      <c r="N451" s="233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U451" s="19" t="s">
        <v>88</v>
      </c>
    </row>
    <row r="452" s="2" customFormat="1">
      <c r="A452" s="41"/>
      <c r="B452" s="42"/>
      <c r="C452" s="43"/>
      <c r="D452" s="236" t="s">
        <v>206</v>
      </c>
      <c r="E452" s="43"/>
      <c r="F452" s="247" t="s">
        <v>210</v>
      </c>
      <c r="G452" s="43"/>
      <c r="H452" s="248">
        <v>152.09999999999999</v>
      </c>
      <c r="I452" s="43"/>
      <c r="J452" s="43"/>
      <c r="K452" s="43"/>
      <c r="L452" s="47"/>
      <c r="M452" s="232"/>
      <c r="N452" s="233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U452" s="19" t="s">
        <v>88</v>
      </c>
    </row>
    <row r="453" s="2" customFormat="1">
      <c r="A453" s="41"/>
      <c r="B453" s="42"/>
      <c r="C453" s="43"/>
      <c r="D453" s="236" t="s">
        <v>206</v>
      </c>
      <c r="E453" s="43"/>
      <c r="F453" s="246" t="s">
        <v>380</v>
      </c>
      <c r="G453" s="43"/>
      <c r="H453" s="43"/>
      <c r="I453" s="43"/>
      <c r="J453" s="43"/>
      <c r="K453" s="43"/>
      <c r="L453" s="47"/>
      <c r="M453" s="232"/>
      <c r="N453" s="233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U453" s="19" t="s">
        <v>88</v>
      </c>
    </row>
    <row r="454" s="2" customFormat="1">
      <c r="A454" s="41"/>
      <c r="B454" s="42"/>
      <c r="C454" s="43"/>
      <c r="D454" s="236" t="s">
        <v>206</v>
      </c>
      <c r="E454" s="43"/>
      <c r="F454" s="247" t="s">
        <v>208</v>
      </c>
      <c r="G454" s="43"/>
      <c r="H454" s="248">
        <v>0</v>
      </c>
      <c r="I454" s="43"/>
      <c r="J454" s="43"/>
      <c r="K454" s="43"/>
      <c r="L454" s="47"/>
      <c r="M454" s="232"/>
      <c r="N454" s="233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U454" s="19" t="s">
        <v>88</v>
      </c>
    </row>
    <row r="455" s="2" customFormat="1">
      <c r="A455" s="41"/>
      <c r="B455" s="42"/>
      <c r="C455" s="43"/>
      <c r="D455" s="236" t="s">
        <v>206</v>
      </c>
      <c r="E455" s="43"/>
      <c r="F455" s="247" t="s">
        <v>381</v>
      </c>
      <c r="G455" s="43"/>
      <c r="H455" s="248">
        <v>817.55600000000004</v>
      </c>
      <c r="I455" s="43"/>
      <c r="J455" s="43"/>
      <c r="K455" s="43"/>
      <c r="L455" s="47"/>
      <c r="M455" s="232"/>
      <c r="N455" s="233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U455" s="19" t="s">
        <v>88</v>
      </c>
    </row>
    <row r="456" s="2" customFormat="1">
      <c r="A456" s="41"/>
      <c r="B456" s="42"/>
      <c r="C456" s="43"/>
      <c r="D456" s="236" t="s">
        <v>206</v>
      </c>
      <c r="E456" s="43"/>
      <c r="F456" s="247" t="s">
        <v>210</v>
      </c>
      <c r="G456" s="43"/>
      <c r="H456" s="248">
        <v>817.55600000000004</v>
      </c>
      <c r="I456" s="43"/>
      <c r="J456" s="43"/>
      <c r="K456" s="43"/>
      <c r="L456" s="47"/>
      <c r="M456" s="232"/>
      <c r="N456" s="233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U456" s="19" t="s">
        <v>88</v>
      </c>
    </row>
    <row r="457" s="2" customFormat="1">
      <c r="A457" s="41"/>
      <c r="B457" s="42"/>
      <c r="C457" s="43"/>
      <c r="D457" s="236" t="s">
        <v>206</v>
      </c>
      <c r="E457" s="43"/>
      <c r="F457" s="246" t="s">
        <v>382</v>
      </c>
      <c r="G457" s="43"/>
      <c r="H457" s="43"/>
      <c r="I457" s="43"/>
      <c r="J457" s="43"/>
      <c r="K457" s="43"/>
      <c r="L457" s="47"/>
      <c r="M457" s="232"/>
      <c r="N457" s="233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U457" s="19" t="s">
        <v>88</v>
      </c>
    </row>
    <row r="458" s="2" customFormat="1">
      <c r="A458" s="41"/>
      <c r="B458" s="42"/>
      <c r="C458" s="43"/>
      <c r="D458" s="236" t="s">
        <v>206</v>
      </c>
      <c r="E458" s="43"/>
      <c r="F458" s="247" t="s">
        <v>208</v>
      </c>
      <c r="G458" s="43"/>
      <c r="H458" s="248">
        <v>0</v>
      </c>
      <c r="I458" s="43"/>
      <c r="J458" s="43"/>
      <c r="K458" s="43"/>
      <c r="L458" s="47"/>
      <c r="M458" s="232"/>
      <c r="N458" s="233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U458" s="19" t="s">
        <v>88</v>
      </c>
    </row>
    <row r="459" s="2" customFormat="1">
      <c r="A459" s="41"/>
      <c r="B459" s="42"/>
      <c r="C459" s="43"/>
      <c r="D459" s="236" t="s">
        <v>206</v>
      </c>
      <c r="E459" s="43"/>
      <c r="F459" s="247" t="s">
        <v>374</v>
      </c>
      <c r="G459" s="43"/>
      <c r="H459" s="248">
        <v>189.863</v>
      </c>
      <c r="I459" s="43"/>
      <c r="J459" s="43"/>
      <c r="K459" s="43"/>
      <c r="L459" s="47"/>
      <c r="M459" s="232"/>
      <c r="N459" s="233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U459" s="19" t="s">
        <v>88</v>
      </c>
    </row>
    <row r="460" s="2" customFormat="1">
      <c r="A460" s="41"/>
      <c r="B460" s="42"/>
      <c r="C460" s="43"/>
      <c r="D460" s="236" t="s">
        <v>206</v>
      </c>
      <c r="E460" s="43"/>
      <c r="F460" s="247" t="s">
        <v>374</v>
      </c>
      <c r="G460" s="43"/>
      <c r="H460" s="248">
        <v>189.863</v>
      </c>
      <c r="I460" s="43"/>
      <c r="J460" s="43"/>
      <c r="K460" s="43"/>
      <c r="L460" s="47"/>
      <c r="M460" s="232"/>
      <c r="N460" s="233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U460" s="19" t="s">
        <v>88</v>
      </c>
    </row>
    <row r="461" s="2" customFormat="1">
      <c r="A461" s="41"/>
      <c r="B461" s="42"/>
      <c r="C461" s="43"/>
      <c r="D461" s="236" t="s">
        <v>206</v>
      </c>
      <c r="E461" s="43"/>
      <c r="F461" s="247" t="s">
        <v>210</v>
      </c>
      <c r="G461" s="43"/>
      <c r="H461" s="248">
        <v>379.726</v>
      </c>
      <c r="I461" s="43"/>
      <c r="J461" s="43"/>
      <c r="K461" s="43"/>
      <c r="L461" s="47"/>
      <c r="M461" s="232"/>
      <c r="N461" s="233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U461" s="19" t="s">
        <v>88</v>
      </c>
    </row>
    <row r="462" s="2" customFormat="1" ht="24.15" customHeight="1">
      <c r="A462" s="41"/>
      <c r="B462" s="42"/>
      <c r="C462" s="216" t="s">
        <v>537</v>
      </c>
      <c r="D462" s="216" t="s">
        <v>113</v>
      </c>
      <c r="E462" s="217" t="s">
        <v>538</v>
      </c>
      <c r="F462" s="218" t="s">
        <v>539</v>
      </c>
      <c r="G462" s="219" t="s">
        <v>540</v>
      </c>
      <c r="H462" s="220">
        <v>24.597999999999999</v>
      </c>
      <c r="I462" s="221"/>
      <c r="J462" s="222">
        <f>ROUND(I462*H462,2)</f>
        <v>0</v>
      </c>
      <c r="K462" s="218" t="s">
        <v>200</v>
      </c>
      <c r="L462" s="47"/>
      <c r="M462" s="223" t="s">
        <v>32</v>
      </c>
      <c r="N462" s="224" t="s">
        <v>49</v>
      </c>
      <c r="O462" s="87"/>
      <c r="P462" s="225">
        <f>O462*H462</f>
        <v>0</v>
      </c>
      <c r="Q462" s="225">
        <v>0</v>
      </c>
      <c r="R462" s="225">
        <f>Q462*H462</f>
        <v>0</v>
      </c>
      <c r="S462" s="225">
        <v>0</v>
      </c>
      <c r="T462" s="226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27" t="s">
        <v>289</v>
      </c>
      <c r="AT462" s="227" t="s">
        <v>113</v>
      </c>
      <c r="AU462" s="227" t="s">
        <v>88</v>
      </c>
      <c r="AY462" s="19" t="s">
        <v>195</v>
      </c>
      <c r="BE462" s="228">
        <f>IF(N462="základní",J462,0)</f>
        <v>0</v>
      </c>
      <c r="BF462" s="228">
        <f>IF(N462="snížená",J462,0)</f>
        <v>0</v>
      </c>
      <c r="BG462" s="228">
        <f>IF(N462="zákl. přenesená",J462,0)</f>
        <v>0</v>
      </c>
      <c r="BH462" s="228">
        <f>IF(N462="sníž. přenesená",J462,0)</f>
        <v>0</v>
      </c>
      <c r="BI462" s="228">
        <f>IF(N462="nulová",J462,0)</f>
        <v>0</v>
      </c>
      <c r="BJ462" s="19" t="s">
        <v>86</v>
      </c>
      <c r="BK462" s="228">
        <f>ROUND(I462*H462,2)</f>
        <v>0</v>
      </c>
      <c r="BL462" s="19" t="s">
        <v>289</v>
      </c>
      <c r="BM462" s="227" t="s">
        <v>541</v>
      </c>
    </row>
    <row r="463" s="2" customFormat="1">
      <c r="A463" s="41"/>
      <c r="B463" s="42"/>
      <c r="C463" s="43"/>
      <c r="D463" s="229" t="s">
        <v>202</v>
      </c>
      <c r="E463" s="43"/>
      <c r="F463" s="230" t="s">
        <v>542</v>
      </c>
      <c r="G463" s="43"/>
      <c r="H463" s="43"/>
      <c r="I463" s="231"/>
      <c r="J463" s="43"/>
      <c r="K463" s="43"/>
      <c r="L463" s="47"/>
      <c r="M463" s="232"/>
      <c r="N463" s="233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19" t="s">
        <v>202</v>
      </c>
      <c r="AU463" s="19" t="s">
        <v>88</v>
      </c>
    </row>
    <row r="464" s="14" customFormat="1">
      <c r="A464" s="14"/>
      <c r="B464" s="259"/>
      <c r="C464" s="260"/>
      <c r="D464" s="236" t="s">
        <v>204</v>
      </c>
      <c r="E464" s="261" t="s">
        <v>32</v>
      </c>
      <c r="F464" s="262" t="s">
        <v>208</v>
      </c>
      <c r="G464" s="260"/>
      <c r="H464" s="261" t="s">
        <v>32</v>
      </c>
      <c r="I464" s="263"/>
      <c r="J464" s="260"/>
      <c r="K464" s="260"/>
      <c r="L464" s="264"/>
      <c r="M464" s="265"/>
      <c r="N464" s="266"/>
      <c r="O464" s="266"/>
      <c r="P464" s="266"/>
      <c r="Q464" s="266"/>
      <c r="R464" s="266"/>
      <c r="S464" s="266"/>
      <c r="T464" s="26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8" t="s">
        <v>204</v>
      </c>
      <c r="AU464" s="268" t="s">
        <v>88</v>
      </c>
      <c r="AV464" s="14" t="s">
        <v>86</v>
      </c>
      <c r="AW464" s="14" t="s">
        <v>39</v>
      </c>
      <c r="AX464" s="14" t="s">
        <v>78</v>
      </c>
      <c r="AY464" s="268" t="s">
        <v>195</v>
      </c>
    </row>
    <row r="465" s="14" customFormat="1">
      <c r="A465" s="14"/>
      <c r="B465" s="259"/>
      <c r="C465" s="260"/>
      <c r="D465" s="236" t="s">
        <v>204</v>
      </c>
      <c r="E465" s="261" t="s">
        <v>32</v>
      </c>
      <c r="F465" s="262" t="s">
        <v>543</v>
      </c>
      <c r="G465" s="260"/>
      <c r="H465" s="261" t="s">
        <v>32</v>
      </c>
      <c r="I465" s="263"/>
      <c r="J465" s="260"/>
      <c r="K465" s="260"/>
      <c r="L465" s="264"/>
      <c r="M465" s="265"/>
      <c r="N465" s="266"/>
      <c r="O465" s="266"/>
      <c r="P465" s="266"/>
      <c r="Q465" s="266"/>
      <c r="R465" s="266"/>
      <c r="S465" s="266"/>
      <c r="T465" s="267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8" t="s">
        <v>204</v>
      </c>
      <c r="AU465" s="268" t="s">
        <v>88</v>
      </c>
      <c r="AV465" s="14" t="s">
        <v>86</v>
      </c>
      <c r="AW465" s="14" t="s">
        <v>39</v>
      </c>
      <c r="AX465" s="14" t="s">
        <v>78</v>
      </c>
      <c r="AY465" s="268" t="s">
        <v>195</v>
      </c>
    </row>
    <row r="466" s="14" customFormat="1">
      <c r="A466" s="14"/>
      <c r="B466" s="259"/>
      <c r="C466" s="260"/>
      <c r="D466" s="236" t="s">
        <v>204</v>
      </c>
      <c r="E466" s="261" t="s">
        <v>32</v>
      </c>
      <c r="F466" s="262" t="s">
        <v>544</v>
      </c>
      <c r="G466" s="260"/>
      <c r="H466" s="261" t="s">
        <v>32</v>
      </c>
      <c r="I466" s="263"/>
      <c r="J466" s="260"/>
      <c r="K466" s="260"/>
      <c r="L466" s="264"/>
      <c r="M466" s="265"/>
      <c r="N466" s="266"/>
      <c r="O466" s="266"/>
      <c r="P466" s="266"/>
      <c r="Q466" s="266"/>
      <c r="R466" s="266"/>
      <c r="S466" s="266"/>
      <c r="T466" s="267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8" t="s">
        <v>204</v>
      </c>
      <c r="AU466" s="268" t="s">
        <v>88</v>
      </c>
      <c r="AV466" s="14" t="s">
        <v>86</v>
      </c>
      <c r="AW466" s="14" t="s">
        <v>39</v>
      </c>
      <c r="AX466" s="14" t="s">
        <v>78</v>
      </c>
      <c r="AY466" s="268" t="s">
        <v>195</v>
      </c>
    </row>
    <row r="467" s="13" customFormat="1">
      <c r="A467" s="13"/>
      <c r="B467" s="234"/>
      <c r="C467" s="235"/>
      <c r="D467" s="236" t="s">
        <v>204</v>
      </c>
      <c r="E467" s="237" t="s">
        <v>32</v>
      </c>
      <c r="F467" s="238" t="s">
        <v>545</v>
      </c>
      <c r="G467" s="235"/>
      <c r="H467" s="239">
        <v>17.611999999999998</v>
      </c>
      <c r="I467" s="240"/>
      <c r="J467" s="235"/>
      <c r="K467" s="235"/>
      <c r="L467" s="241"/>
      <c r="M467" s="242"/>
      <c r="N467" s="243"/>
      <c r="O467" s="243"/>
      <c r="P467" s="243"/>
      <c r="Q467" s="243"/>
      <c r="R467" s="243"/>
      <c r="S467" s="243"/>
      <c r="T467" s="24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5" t="s">
        <v>204</v>
      </c>
      <c r="AU467" s="245" t="s">
        <v>88</v>
      </c>
      <c r="AV467" s="13" t="s">
        <v>88</v>
      </c>
      <c r="AW467" s="13" t="s">
        <v>39</v>
      </c>
      <c r="AX467" s="13" t="s">
        <v>78</v>
      </c>
      <c r="AY467" s="245" t="s">
        <v>195</v>
      </c>
    </row>
    <row r="468" s="14" customFormat="1">
      <c r="A468" s="14"/>
      <c r="B468" s="259"/>
      <c r="C468" s="260"/>
      <c r="D468" s="236" t="s">
        <v>204</v>
      </c>
      <c r="E468" s="261" t="s">
        <v>32</v>
      </c>
      <c r="F468" s="262" t="s">
        <v>546</v>
      </c>
      <c r="G468" s="260"/>
      <c r="H468" s="261" t="s">
        <v>32</v>
      </c>
      <c r="I468" s="263"/>
      <c r="J468" s="260"/>
      <c r="K468" s="260"/>
      <c r="L468" s="264"/>
      <c r="M468" s="265"/>
      <c r="N468" s="266"/>
      <c r="O468" s="266"/>
      <c r="P468" s="266"/>
      <c r="Q468" s="266"/>
      <c r="R468" s="266"/>
      <c r="S468" s="266"/>
      <c r="T468" s="267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8" t="s">
        <v>204</v>
      </c>
      <c r="AU468" s="268" t="s">
        <v>88</v>
      </c>
      <c r="AV468" s="14" t="s">
        <v>86</v>
      </c>
      <c r="AW468" s="14" t="s">
        <v>39</v>
      </c>
      <c r="AX468" s="14" t="s">
        <v>78</v>
      </c>
      <c r="AY468" s="268" t="s">
        <v>195</v>
      </c>
    </row>
    <row r="469" s="13" customFormat="1">
      <c r="A469" s="13"/>
      <c r="B469" s="234"/>
      <c r="C469" s="235"/>
      <c r="D469" s="236" t="s">
        <v>204</v>
      </c>
      <c r="E469" s="237" t="s">
        <v>32</v>
      </c>
      <c r="F469" s="238" t="s">
        <v>547</v>
      </c>
      <c r="G469" s="235"/>
      <c r="H469" s="239">
        <v>6.9859999999999998</v>
      </c>
      <c r="I469" s="240"/>
      <c r="J469" s="235"/>
      <c r="K469" s="235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204</v>
      </c>
      <c r="AU469" s="245" t="s">
        <v>88</v>
      </c>
      <c r="AV469" s="13" t="s">
        <v>88</v>
      </c>
      <c r="AW469" s="13" t="s">
        <v>39</v>
      </c>
      <c r="AX469" s="13" t="s">
        <v>78</v>
      </c>
      <c r="AY469" s="245" t="s">
        <v>195</v>
      </c>
    </row>
    <row r="470" s="15" customFormat="1">
      <c r="A470" s="15"/>
      <c r="B470" s="269"/>
      <c r="C470" s="270"/>
      <c r="D470" s="236" t="s">
        <v>204</v>
      </c>
      <c r="E470" s="271" t="s">
        <v>32</v>
      </c>
      <c r="F470" s="272" t="s">
        <v>210</v>
      </c>
      <c r="G470" s="270"/>
      <c r="H470" s="273">
        <v>24.597999999999999</v>
      </c>
      <c r="I470" s="274"/>
      <c r="J470" s="270"/>
      <c r="K470" s="270"/>
      <c r="L470" s="275"/>
      <c r="M470" s="276"/>
      <c r="N470" s="277"/>
      <c r="O470" s="277"/>
      <c r="P470" s="277"/>
      <c r="Q470" s="277"/>
      <c r="R470" s="277"/>
      <c r="S470" s="277"/>
      <c r="T470" s="278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79" t="s">
        <v>204</v>
      </c>
      <c r="AU470" s="279" t="s">
        <v>88</v>
      </c>
      <c r="AV470" s="15" t="s">
        <v>111</v>
      </c>
      <c r="AW470" s="15" t="s">
        <v>39</v>
      </c>
      <c r="AX470" s="15" t="s">
        <v>86</v>
      </c>
      <c r="AY470" s="279" t="s">
        <v>195</v>
      </c>
    </row>
    <row r="471" s="2" customFormat="1" ht="16.5" customHeight="1">
      <c r="A471" s="41"/>
      <c r="B471" s="42"/>
      <c r="C471" s="249" t="s">
        <v>548</v>
      </c>
      <c r="D471" s="249" t="s">
        <v>215</v>
      </c>
      <c r="E471" s="250" t="s">
        <v>549</v>
      </c>
      <c r="F471" s="251" t="s">
        <v>550</v>
      </c>
      <c r="G471" s="252" t="s">
        <v>551</v>
      </c>
      <c r="H471" s="253">
        <v>645.67700000000002</v>
      </c>
      <c r="I471" s="254"/>
      <c r="J471" s="255">
        <f>ROUND(I471*H471,2)</f>
        <v>0</v>
      </c>
      <c r="K471" s="251" t="s">
        <v>312</v>
      </c>
      <c r="L471" s="256"/>
      <c r="M471" s="257" t="s">
        <v>32</v>
      </c>
      <c r="N471" s="258" t="s">
        <v>49</v>
      </c>
      <c r="O471" s="87"/>
      <c r="P471" s="225">
        <f>O471*H471</f>
        <v>0</v>
      </c>
      <c r="Q471" s="225">
        <v>0.00040000000000000002</v>
      </c>
      <c r="R471" s="225">
        <f>Q471*H471</f>
        <v>0.25827080000000002</v>
      </c>
      <c r="S471" s="225">
        <v>0</v>
      </c>
      <c r="T471" s="226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27" t="s">
        <v>386</v>
      </c>
      <c r="AT471" s="227" t="s">
        <v>215</v>
      </c>
      <c r="AU471" s="227" t="s">
        <v>88</v>
      </c>
      <c r="AY471" s="19" t="s">
        <v>195</v>
      </c>
      <c r="BE471" s="228">
        <f>IF(N471="základní",J471,0)</f>
        <v>0</v>
      </c>
      <c r="BF471" s="228">
        <f>IF(N471="snížená",J471,0)</f>
        <v>0</v>
      </c>
      <c r="BG471" s="228">
        <f>IF(N471="zákl. přenesená",J471,0)</f>
        <v>0</v>
      </c>
      <c r="BH471" s="228">
        <f>IF(N471="sníž. přenesená",J471,0)</f>
        <v>0</v>
      </c>
      <c r="BI471" s="228">
        <f>IF(N471="nulová",J471,0)</f>
        <v>0</v>
      </c>
      <c r="BJ471" s="19" t="s">
        <v>86</v>
      </c>
      <c r="BK471" s="228">
        <f>ROUND(I471*H471,2)</f>
        <v>0</v>
      </c>
      <c r="BL471" s="19" t="s">
        <v>289</v>
      </c>
      <c r="BM471" s="227" t="s">
        <v>552</v>
      </c>
    </row>
    <row r="472" s="14" customFormat="1">
      <c r="A472" s="14"/>
      <c r="B472" s="259"/>
      <c r="C472" s="260"/>
      <c r="D472" s="236" t="s">
        <v>204</v>
      </c>
      <c r="E472" s="261" t="s">
        <v>32</v>
      </c>
      <c r="F472" s="262" t="s">
        <v>208</v>
      </c>
      <c r="G472" s="260"/>
      <c r="H472" s="261" t="s">
        <v>32</v>
      </c>
      <c r="I472" s="263"/>
      <c r="J472" s="260"/>
      <c r="K472" s="260"/>
      <c r="L472" s="264"/>
      <c r="M472" s="265"/>
      <c r="N472" s="266"/>
      <c r="O472" s="266"/>
      <c r="P472" s="266"/>
      <c r="Q472" s="266"/>
      <c r="R472" s="266"/>
      <c r="S472" s="266"/>
      <c r="T472" s="267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8" t="s">
        <v>204</v>
      </c>
      <c r="AU472" s="268" t="s">
        <v>88</v>
      </c>
      <c r="AV472" s="14" t="s">
        <v>86</v>
      </c>
      <c r="AW472" s="14" t="s">
        <v>39</v>
      </c>
      <c r="AX472" s="14" t="s">
        <v>78</v>
      </c>
      <c r="AY472" s="268" t="s">
        <v>195</v>
      </c>
    </row>
    <row r="473" s="14" customFormat="1">
      <c r="A473" s="14"/>
      <c r="B473" s="259"/>
      <c r="C473" s="260"/>
      <c r="D473" s="236" t="s">
        <v>204</v>
      </c>
      <c r="E473" s="261" t="s">
        <v>32</v>
      </c>
      <c r="F473" s="262" t="s">
        <v>543</v>
      </c>
      <c r="G473" s="260"/>
      <c r="H473" s="261" t="s">
        <v>32</v>
      </c>
      <c r="I473" s="263"/>
      <c r="J473" s="260"/>
      <c r="K473" s="260"/>
      <c r="L473" s="264"/>
      <c r="M473" s="265"/>
      <c r="N473" s="266"/>
      <c r="O473" s="266"/>
      <c r="P473" s="266"/>
      <c r="Q473" s="266"/>
      <c r="R473" s="266"/>
      <c r="S473" s="266"/>
      <c r="T473" s="267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8" t="s">
        <v>204</v>
      </c>
      <c r="AU473" s="268" t="s">
        <v>88</v>
      </c>
      <c r="AV473" s="14" t="s">
        <v>86</v>
      </c>
      <c r="AW473" s="14" t="s">
        <v>39</v>
      </c>
      <c r="AX473" s="14" t="s">
        <v>78</v>
      </c>
      <c r="AY473" s="268" t="s">
        <v>195</v>
      </c>
    </row>
    <row r="474" s="14" customFormat="1">
      <c r="A474" s="14"/>
      <c r="B474" s="259"/>
      <c r="C474" s="260"/>
      <c r="D474" s="236" t="s">
        <v>204</v>
      </c>
      <c r="E474" s="261" t="s">
        <v>32</v>
      </c>
      <c r="F474" s="262" t="s">
        <v>544</v>
      </c>
      <c r="G474" s="260"/>
      <c r="H474" s="261" t="s">
        <v>32</v>
      </c>
      <c r="I474" s="263"/>
      <c r="J474" s="260"/>
      <c r="K474" s="260"/>
      <c r="L474" s="264"/>
      <c r="M474" s="265"/>
      <c r="N474" s="266"/>
      <c r="O474" s="266"/>
      <c r="P474" s="266"/>
      <c r="Q474" s="266"/>
      <c r="R474" s="266"/>
      <c r="S474" s="266"/>
      <c r="T474" s="26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8" t="s">
        <v>204</v>
      </c>
      <c r="AU474" s="268" t="s">
        <v>88</v>
      </c>
      <c r="AV474" s="14" t="s">
        <v>86</v>
      </c>
      <c r="AW474" s="14" t="s">
        <v>39</v>
      </c>
      <c r="AX474" s="14" t="s">
        <v>78</v>
      </c>
      <c r="AY474" s="268" t="s">
        <v>195</v>
      </c>
    </row>
    <row r="475" s="13" customFormat="1">
      <c r="A475" s="13"/>
      <c r="B475" s="234"/>
      <c r="C475" s="235"/>
      <c r="D475" s="236" t="s">
        <v>204</v>
      </c>
      <c r="E475" s="237" t="s">
        <v>32</v>
      </c>
      <c r="F475" s="238" t="s">
        <v>553</v>
      </c>
      <c r="G475" s="235"/>
      <c r="H475" s="239">
        <v>440.29000000000002</v>
      </c>
      <c r="I475" s="240"/>
      <c r="J475" s="235"/>
      <c r="K475" s="235"/>
      <c r="L475" s="241"/>
      <c r="M475" s="242"/>
      <c r="N475" s="243"/>
      <c r="O475" s="243"/>
      <c r="P475" s="243"/>
      <c r="Q475" s="243"/>
      <c r="R475" s="243"/>
      <c r="S475" s="243"/>
      <c r="T475" s="24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5" t="s">
        <v>204</v>
      </c>
      <c r="AU475" s="245" t="s">
        <v>88</v>
      </c>
      <c r="AV475" s="13" t="s">
        <v>88</v>
      </c>
      <c r="AW475" s="13" t="s">
        <v>39</v>
      </c>
      <c r="AX475" s="13" t="s">
        <v>78</v>
      </c>
      <c r="AY475" s="245" t="s">
        <v>195</v>
      </c>
    </row>
    <row r="476" s="14" customFormat="1">
      <c r="A476" s="14"/>
      <c r="B476" s="259"/>
      <c r="C476" s="260"/>
      <c r="D476" s="236" t="s">
        <v>204</v>
      </c>
      <c r="E476" s="261" t="s">
        <v>32</v>
      </c>
      <c r="F476" s="262" t="s">
        <v>546</v>
      </c>
      <c r="G476" s="260"/>
      <c r="H476" s="261" t="s">
        <v>32</v>
      </c>
      <c r="I476" s="263"/>
      <c r="J476" s="260"/>
      <c r="K476" s="260"/>
      <c r="L476" s="264"/>
      <c r="M476" s="265"/>
      <c r="N476" s="266"/>
      <c r="O476" s="266"/>
      <c r="P476" s="266"/>
      <c r="Q476" s="266"/>
      <c r="R476" s="266"/>
      <c r="S476" s="266"/>
      <c r="T476" s="267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8" t="s">
        <v>204</v>
      </c>
      <c r="AU476" s="268" t="s">
        <v>88</v>
      </c>
      <c r="AV476" s="14" t="s">
        <v>86</v>
      </c>
      <c r="AW476" s="14" t="s">
        <v>39</v>
      </c>
      <c r="AX476" s="14" t="s">
        <v>78</v>
      </c>
      <c r="AY476" s="268" t="s">
        <v>195</v>
      </c>
    </row>
    <row r="477" s="13" customFormat="1">
      <c r="A477" s="13"/>
      <c r="B477" s="234"/>
      <c r="C477" s="235"/>
      <c r="D477" s="236" t="s">
        <v>204</v>
      </c>
      <c r="E477" s="237" t="s">
        <v>32</v>
      </c>
      <c r="F477" s="238" t="s">
        <v>554</v>
      </c>
      <c r="G477" s="235"/>
      <c r="H477" s="239">
        <v>174.63999999999999</v>
      </c>
      <c r="I477" s="240"/>
      <c r="J477" s="235"/>
      <c r="K477" s="235"/>
      <c r="L477" s="241"/>
      <c r="M477" s="242"/>
      <c r="N477" s="243"/>
      <c r="O477" s="243"/>
      <c r="P477" s="243"/>
      <c r="Q477" s="243"/>
      <c r="R477" s="243"/>
      <c r="S477" s="243"/>
      <c r="T477" s="24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5" t="s">
        <v>204</v>
      </c>
      <c r="AU477" s="245" t="s">
        <v>88</v>
      </c>
      <c r="AV477" s="13" t="s">
        <v>88</v>
      </c>
      <c r="AW477" s="13" t="s">
        <v>39</v>
      </c>
      <c r="AX477" s="13" t="s">
        <v>78</v>
      </c>
      <c r="AY477" s="245" t="s">
        <v>195</v>
      </c>
    </row>
    <row r="478" s="15" customFormat="1">
      <c r="A478" s="15"/>
      <c r="B478" s="269"/>
      <c r="C478" s="270"/>
      <c r="D478" s="236" t="s">
        <v>204</v>
      </c>
      <c r="E478" s="271" t="s">
        <v>32</v>
      </c>
      <c r="F478" s="272" t="s">
        <v>210</v>
      </c>
      <c r="G478" s="270"/>
      <c r="H478" s="273">
        <v>614.92999999999995</v>
      </c>
      <c r="I478" s="274"/>
      <c r="J478" s="270"/>
      <c r="K478" s="270"/>
      <c r="L478" s="275"/>
      <c r="M478" s="276"/>
      <c r="N478" s="277"/>
      <c r="O478" s="277"/>
      <c r="P478" s="277"/>
      <c r="Q478" s="277"/>
      <c r="R478" s="277"/>
      <c r="S478" s="277"/>
      <c r="T478" s="278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79" t="s">
        <v>204</v>
      </c>
      <c r="AU478" s="279" t="s">
        <v>88</v>
      </c>
      <c r="AV478" s="15" t="s">
        <v>111</v>
      </c>
      <c r="AW478" s="15" t="s">
        <v>39</v>
      </c>
      <c r="AX478" s="15" t="s">
        <v>86</v>
      </c>
      <c r="AY478" s="279" t="s">
        <v>195</v>
      </c>
    </row>
    <row r="479" s="13" customFormat="1">
      <c r="A479" s="13"/>
      <c r="B479" s="234"/>
      <c r="C479" s="235"/>
      <c r="D479" s="236" t="s">
        <v>204</v>
      </c>
      <c r="E479" s="235"/>
      <c r="F479" s="238" t="s">
        <v>555</v>
      </c>
      <c r="G479" s="235"/>
      <c r="H479" s="239">
        <v>645.67700000000002</v>
      </c>
      <c r="I479" s="240"/>
      <c r="J479" s="235"/>
      <c r="K479" s="235"/>
      <c r="L479" s="241"/>
      <c r="M479" s="242"/>
      <c r="N479" s="243"/>
      <c r="O479" s="243"/>
      <c r="P479" s="243"/>
      <c r="Q479" s="243"/>
      <c r="R479" s="243"/>
      <c r="S479" s="243"/>
      <c r="T479" s="24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5" t="s">
        <v>204</v>
      </c>
      <c r="AU479" s="245" t="s">
        <v>88</v>
      </c>
      <c r="AV479" s="13" t="s">
        <v>88</v>
      </c>
      <c r="AW479" s="13" t="s">
        <v>4</v>
      </c>
      <c r="AX479" s="13" t="s">
        <v>86</v>
      </c>
      <c r="AY479" s="245" t="s">
        <v>195</v>
      </c>
    </row>
    <row r="480" s="2" customFormat="1" ht="24.15" customHeight="1">
      <c r="A480" s="41"/>
      <c r="B480" s="42"/>
      <c r="C480" s="216" t="s">
        <v>556</v>
      </c>
      <c r="D480" s="216" t="s">
        <v>113</v>
      </c>
      <c r="E480" s="217" t="s">
        <v>557</v>
      </c>
      <c r="F480" s="218" t="s">
        <v>558</v>
      </c>
      <c r="G480" s="219" t="s">
        <v>115</v>
      </c>
      <c r="H480" s="220">
        <v>307.46499999999997</v>
      </c>
      <c r="I480" s="221"/>
      <c r="J480" s="222">
        <f>ROUND(I480*H480,2)</f>
        <v>0</v>
      </c>
      <c r="K480" s="218" t="s">
        <v>200</v>
      </c>
      <c r="L480" s="47"/>
      <c r="M480" s="223" t="s">
        <v>32</v>
      </c>
      <c r="N480" s="224" t="s">
        <v>49</v>
      </c>
      <c r="O480" s="87"/>
      <c r="P480" s="225">
        <f>O480*H480</f>
        <v>0</v>
      </c>
      <c r="Q480" s="225">
        <v>0</v>
      </c>
      <c r="R480" s="225">
        <f>Q480*H480</f>
        <v>0</v>
      </c>
      <c r="S480" s="225">
        <v>0</v>
      </c>
      <c r="T480" s="226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27" t="s">
        <v>289</v>
      </c>
      <c r="AT480" s="227" t="s">
        <v>113</v>
      </c>
      <c r="AU480" s="227" t="s">
        <v>88</v>
      </c>
      <c r="AY480" s="19" t="s">
        <v>195</v>
      </c>
      <c r="BE480" s="228">
        <f>IF(N480="základní",J480,0)</f>
        <v>0</v>
      </c>
      <c r="BF480" s="228">
        <f>IF(N480="snížená",J480,0)</f>
        <v>0</v>
      </c>
      <c r="BG480" s="228">
        <f>IF(N480="zákl. přenesená",J480,0)</f>
        <v>0</v>
      </c>
      <c r="BH480" s="228">
        <f>IF(N480="sníž. přenesená",J480,0)</f>
        <v>0</v>
      </c>
      <c r="BI480" s="228">
        <f>IF(N480="nulová",J480,0)</f>
        <v>0</v>
      </c>
      <c r="BJ480" s="19" t="s">
        <v>86</v>
      </c>
      <c r="BK480" s="228">
        <f>ROUND(I480*H480,2)</f>
        <v>0</v>
      </c>
      <c r="BL480" s="19" t="s">
        <v>289</v>
      </c>
      <c r="BM480" s="227" t="s">
        <v>559</v>
      </c>
    </row>
    <row r="481" s="2" customFormat="1">
      <c r="A481" s="41"/>
      <c r="B481" s="42"/>
      <c r="C481" s="43"/>
      <c r="D481" s="229" t="s">
        <v>202</v>
      </c>
      <c r="E481" s="43"/>
      <c r="F481" s="230" t="s">
        <v>560</v>
      </c>
      <c r="G481" s="43"/>
      <c r="H481" s="43"/>
      <c r="I481" s="231"/>
      <c r="J481" s="43"/>
      <c r="K481" s="43"/>
      <c r="L481" s="47"/>
      <c r="M481" s="232"/>
      <c r="N481" s="233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19" t="s">
        <v>202</v>
      </c>
      <c r="AU481" s="19" t="s">
        <v>88</v>
      </c>
    </row>
    <row r="482" s="13" customFormat="1">
      <c r="A482" s="13"/>
      <c r="B482" s="234"/>
      <c r="C482" s="235"/>
      <c r="D482" s="236" t="s">
        <v>204</v>
      </c>
      <c r="E482" s="237" t="s">
        <v>32</v>
      </c>
      <c r="F482" s="238" t="s">
        <v>151</v>
      </c>
      <c r="G482" s="235"/>
      <c r="H482" s="239">
        <v>307.46499999999997</v>
      </c>
      <c r="I482" s="240"/>
      <c r="J482" s="235"/>
      <c r="K482" s="235"/>
      <c r="L482" s="241"/>
      <c r="M482" s="242"/>
      <c r="N482" s="243"/>
      <c r="O482" s="243"/>
      <c r="P482" s="243"/>
      <c r="Q482" s="243"/>
      <c r="R482" s="243"/>
      <c r="S482" s="243"/>
      <c r="T482" s="24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5" t="s">
        <v>204</v>
      </c>
      <c r="AU482" s="245" t="s">
        <v>88</v>
      </c>
      <c r="AV482" s="13" t="s">
        <v>88</v>
      </c>
      <c r="AW482" s="13" t="s">
        <v>39</v>
      </c>
      <c r="AX482" s="13" t="s">
        <v>86</v>
      </c>
      <c r="AY482" s="245" t="s">
        <v>195</v>
      </c>
    </row>
    <row r="483" s="2" customFormat="1">
      <c r="A483" s="41"/>
      <c r="B483" s="42"/>
      <c r="C483" s="43"/>
      <c r="D483" s="236" t="s">
        <v>206</v>
      </c>
      <c r="E483" s="43"/>
      <c r="F483" s="246" t="s">
        <v>561</v>
      </c>
      <c r="G483" s="43"/>
      <c r="H483" s="43"/>
      <c r="I483" s="43"/>
      <c r="J483" s="43"/>
      <c r="K483" s="43"/>
      <c r="L483" s="47"/>
      <c r="M483" s="232"/>
      <c r="N483" s="233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U483" s="19" t="s">
        <v>88</v>
      </c>
    </row>
    <row r="484" s="2" customFormat="1">
      <c r="A484" s="41"/>
      <c r="B484" s="42"/>
      <c r="C484" s="43"/>
      <c r="D484" s="236" t="s">
        <v>206</v>
      </c>
      <c r="E484" s="43"/>
      <c r="F484" s="247" t="s">
        <v>208</v>
      </c>
      <c r="G484" s="43"/>
      <c r="H484" s="248">
        <v>0</v>
      </c>
      <c r="I484" s="43"/>
      <c r="J484" s="43"/>
      <c r="K484" s="43"/>
      <c r="L484" s="47"/>
      <c r="M484" s="232"/>
      <c r="N484" s="233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U484" s="19" t="s">
        <v>88</v>
      </c>
    </row>
    <row r="485" s="2" customFormat="1">
      <c r="A485" s="41"/>
      <c r="B485" s="42"/>
      <c r="C485" s="43"/>
      <c r="D485" s="236" t="s">
        <v>206</v>
      </c>
      <c r="E485" s="43"/>
      <c r="F485" s="247" t="s">
        <v>562</v>
      </c>
      <c r="G485" s="43"/>
      <c r="H485" s="248">
        <v>220.14500000000001</v>
      </c>
      <c r="I485" s="43"/>
      <c r="J485" s="43"/>
      <c r="K485" s="43"/>
      <c r="L485" s="47"/>
      <c r="M485" s="232"/>
      <c r="N485" s="233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U485" s="19" t="s">
        <v>88</v>
      </c>
    </row>
    <row r="486" s="2" customFormat="1">
      <c r="A486" s="41"/>
      <c r="B486" s="42"/>
      <c r="C486" s="43"/>
      <c r="D486" s="236" t="s">
        <v>206</v>
      </c>
      <c r="E486" s="43"/>
      <c r="F486" s="247" t="s">
        <v>563</v>
      </c>
      <c r="G486" s="43"/>
      <c r="H486" s="248">
        <v>87.319999999999993</v>
      </c>
      <c r="I486" s="43"/>
      <c r="J486" s="43"/>
      <c r="K486" s="43"/>
      <c r="L486" s="47"/>
      <c r="M486" s="232"/>
      <c r="N486" s="233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U486" s="19" t="s">
        <v>88</v>
      </c>
    </row>
    <row r="487" s="2" customFormat="1">
      <c r="A487" s="41"/>
      <c r="B487" s="42"/>
      <c r="C487" s="43"/>
      <c r="D487" s="236" t="s">
        <v>206</v>
      </c>
      <c r="E487" s="43"/>
      <c r="F487" s="247" t="s">
        <v>210</v>
      </c>
      <c r="G487" s="43"/>
      <c r="H487" s="248">
        <v>307.46499999999997</v>
      </c>
      <c r="I487" s="43"/>
      <c r="J487" s="43"/>
      <c r="K487" s="43"/>
      <c r="L487" s="47"/>
      <c r="M487" s="232"/>
      <c r="N487" s="233"/>
      <c r="O487" s="87"/>
      <c r="P487" s="87"/>
      <c r="Q487" s="87"/>
      <c r="R487" s="87"/>
      <c r="S487" s="87"/>
      <c r="T487" s="88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U487" s="19" t="s">
        <v>88</v>
      </c>
    </row>
    <row r="488" s="2" customFormat="1" ht="16.5" customHeight="1">
      <c r="A488" s="41"/>
      <c r="B488" s="42"/>
      <c r="C488" s="249" t="s">
        <v>564</v>
      </c>
      <c r="D488" s="249" t="s">
        <v>215</v>
      </c>
      <c r="E488" s="250" t="s">
        <v>565</v>
      </c>
      <c r="F488" s="251" t="s">
        <v>566</v>
      </c>
      <c r="G488" s="252" t="s">
        <v>115</v>
      </c>
      <c r="H488" s="253">
        <v>307.46499999999997</v>
      </c>
      <c r="I488" s="254"/>
      <c r="J488" s="255">
        <f>ROUND(I488*H488,2)</f>
        <v>0</v>
      </c>
      <c r="K488" s="251" t="s">
        <v>312</v>
      </c>
      <c r="L488" s="256"/>
      <c r="M488" s="257" t="s">
        <v>32</v>
      </c>
      <c r="N488" s="258" t="s">
        <v>49</v>
      </c>
      <c r="O488" s="87"/>
      <c r="P488" s="225">
        <f>O488*H488</f>
        <v>0</v>
      </c>
      <c r="Q488" s="225">
        <v>0</v>
      </c>
      <c r="R488" s="225">
        <f>Q488*H488</f>
        <v>0</v>
      </c>
      <c r="S488" s="225">
        <v>0</v>
      </c>
      <c r="T488" s="226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227" t="s">
        <v>386</v>
      </c>
      <c r="AT488" s="227" t="s">
        <v>215</v>
      </c>
      <c r="AU488" s="227" t="s">
        <v>88</v>
      </c>
      <c r="AY488" s="19" t="s">
        <v>195</v>
      </c>
      <c r="BE488" s="228">
        <f>IF(N488="základní",J488,0)</f>
        <v>0</v>
      </c>
      <c r="BF488" s="228">
        <f>IF(N488="snížená",J488,0)</f>
        <v>0</v>
      </c>
      <c r="BG488" s="228">
        <f>IF(N488="zákl. přenesená",J488,0)</f>
        <v>0</v>
      </c>
      <c r="BH488" s="228">
        <f>IF(N488="sníž. přenesená",J488,0)</f>
        <v>0</v>
      </c>
      <c r="BI488" s="228">
        <f>IF(N488="nulová",J488,0)</f>
        <v>0</v>
      </c>
      <c r="BJ488" s="19" t="s">
        <v>86</v>
      </c>
      <c r="BK488" s="228">
        <f>ROUND(I488*H488,2)</f>
        <v>0</v>
      </c>
      <c r="BL488" s="19" t="s">
        <v>289</v>
      </c>
      <c r="BM488" s="227" t="s">
        <v>567</v>
      </c>
    </row>
    <row r="489" s="2" customFormat="1">
      <c r="A489" s="41"/>
      <c r="B489" s="42"/>
      <c r="C489" s="43"/>
      <c r="D489" s="236" t="s">
        <v>319</v>
      </c>
      <c r="E489" s="43"/>
      <c r="F489" s="280" t="s">
        <v>568</v>
      </c>
      <c r="G489" s="43"/>
      <c r="H489" s="43"/>
      <c r="I489" s="231"/>
      <c r="J489" s="43"/>
      <c r="K489" s="43"/>
      <c r="L489" s="47"/>
      <c r="M489" s="232"/>
      <c r="N489" s="233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19" t="s">
        <v>319</v>
      </c>
      <c r="AU489" s="19" t="s">
        <v>88</v>
      </c>
    </row>
    <row r="490" s="2" customFormat="1" ht="44.25" customHeight="1">
      <c r="A490" s="41"/>
      <c r="B490" s="42"/>
      <c r="C490" s="216" t="s">
        <v>569</v>
      </c>
      <c r="D490" s="216" t="s">
        <v>113</v>
      </c>
      <c r="E490" s="217" t="s">
        <v>570</v>
      </c>
      <c r="F490" s="218" t="s">
        <v>571</v>
      </c>
      <c r="G490" s="219" t="s">
        <v>115</v>
      </c>
      <c r="H490" s="220">
        <v>470.798</v>
      </c>
      <c r="I490" s="221"/>
      <c r="J490" s="222">
        <f>ROUND(I490*H490,2)</f>
        <v>0</v>
      </c>
      <c r="K490" s="218" t="s">
        <v>200</v>
      </c>
      <c r="L490" s="47"/>
      <c r="M490" s="223" t="s">
        <v>32</v>
      </c>
      <c r="N490" s="224" t="s">
        <v>49</v>
      </c>
      <c r="O490" s="87"/>
      <c r="P490" s="225">
        <f>O490*H490</f>
        <v>0</v>
      </c>
      <c r="Q490" s="225">
        <v>0</v>
      </c>
      <c r="R490" s="225">
        <f>Q490*H490</f>
        <v>0</v>
      </c>
      <c r="S490" s="225">
        <v>0.012319999999999999</v>
      </c>
      <c r="T490" s="226">
        <f>S490*H490</f>
        <v>5.8002313599999997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27" t="s">
        <v>289</v>
      </c>
      <c r="AT490" s="227" t="s">
        <v>113</v>
      </c>
      <c r="AU490" s="227" t="s">
        <v>88</v>
      </c>
      <c r="AY490" s="19" t="s">
        <v>195</v>
      </c>
      <c r="BE490" s="228">
        <f>IF(N490="základní",J490,0)</f>
        <v>0</v>
      </c>
      <c r="BF490" s="228">
        <f>IF(N490="snížená",J490,0)</f>
        <v>0</v>
      </c>
      <c r="BG490" s="228">
        <f>IF(N490="zákl. přenesená",J490,0)</f>
        <v>0</v>
      </c>
      <c r="BH490" s="228">
        <f>IF(N490="sníž. přenesená",J490,0)</f>
        <v>0</v>
      </c>
      <c r="BI490" s="228">
        <f>IF(N490="nulová",J490,0)</f>
        <v>0</v>
      </c>
      <c r="BJ490" s="19" t="s">
        <v>86</v>
      </c>
      <c r="BK490" s="228">
        <f>ROUND(I490*H490,2)</f>
        <v>0</v>
      </c>
      <c r="BL490" s="19" t="s">
        <v>289</v>
      </c>
      <c r="BM490" s="227" t="s">
        <v>572</v>
      </c>
    </row>
    <row r="491" s="2" customFormat="1">
      <c r="A491" s="41"/>
      <c r="B491" s="42"/>
      <c r="C491" s="43"/>
      <c r="D491" s="229" t="s">
        <v>202</v>
      </c>
      <c r="E491" s="43"/>
      <c r="F491" s="230" t="s">
        <v>573</v>
      </c>
      <c r="G491" s="43"/>
      <c r="H491" s="43"/>
      <c r="I491" s="231"/>
      <c r="J491" s="43"/>
      <c r="K491" s="43"/>
      <c r="L491" s="47"/>
      <c r="M491" s="232"/>
      <c r="N491" s="233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19" t="s">
        <v>202</v>
      </c>
      <c r="AU491" s="19" t="s">
        <v>88</v>
      </c>
    </row>
    <row r="492" s="13" customFormat="1">
      <c r="A492" s="13"/>
      <c r="B492" s="234"/>
      <c r="C492" s="235"/>
      <c r="D492" s="236" t="s">
        <v>204</v>
      </c>
      <c r="E492" s="237" t="s">
        <v>32</v>
      </c>
      <c r="F492" s="238" t="s">
        <v>145</v>
      </c>
      <c r="G492" s="235"/>
      <c r="H492" s="239">
        <v>470.798</v>
      </c>
      <c r="I492" s="240"/>
      <c r="J492" s="235"/>
      <c r="K492" s="235"/>
      <c r="L492" s="241"/>
      <c r="M492" s="242"/>
      <c r="N492" s="243"/>
      <c r="O492" s="243"/>
      <c r="P492" s="243"/>
      <c r="Q492" s="243"/>
      <c r="R492" s="243"/>
      <c r="S492" s="243"/>
      <c r="T492" s="24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5" t="s">
        <v>204</v>
      </c>
      <c r="AU492" s="245" t="s">
        <v>88</v>
      </c>
      <c r="AV492" s="13" t="s">
        <v>88</v>
      </c>
      <c r="AW492" s="13" t="s">
        <v>39</v>
      </c>
      <c r="AX492" s="13" t="s">
        <v>86</v>
      </c>
      <c r="AY492" s="245" t="s">
        <v>195</v>
      </c>
    </row>
    <row r="493" s="2" customFormat="1">
      <c r="A493" s="41"/>
      <c r="B493" s="42"/>
      <c r="C493" s="43"/>
      <c r="D493" s="236" t="s">
        <v>206</v>
      </c>
      <c r="E493" s="43"/>
      <c r="F493" s="246" t="s">
        <v>530</v>
      </c>
      <c r="G493" s="43"/>
      <c r="H493" s="43"/>
      <c r="I493" s="43"/>
      <c r="J493" s="43"/>
      <c r="K493" s="43"/>
      <c r="L493" s="47"/>
      <c r="M493" s="232"/>
      <c r="N493" s="233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U493" s="19" t="s">
        <v>88</v>
      </c>
    </row>
    <row r="494" s="2" customFormat="1">
      <c r="A494" s="41"/>
      <c r="B494" s="42"/>
      <c r="C494" s="43"/>
      <c r="D494" s="236" t="s">
        <v>206</v>
      </c>
      <c r="E494" s="43"/>
      <c r="F494" s="247" t="s">
        <v>531</v>
      </c>
      <c r="G494" s="43"/>
      <c r="H494" s="248">
        <v>0</v>
      </c>
      <c r="I494" s="43"/>
      <c r="J494" s="43"/>
      <c r="K494" s="43"/>
      <c r="L494" s="47"/>
      <c r="M494" s="232"/>
      <c r="N494" s="233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U494" s="19" t="s">
        <v>88</v>
      </c>
    </row>
    <row r="495" s="2" customFormat="1">
      <c r="A495" s="41"/>
      <c r="B495" s="42"/>
      <c r="C495" s="43"/>
      <c r="D495" s="236" t="s">
        <v>206</v>
      </c>
      <c r="E495" s="43"/>
      <c r="F495" s="247" t="s">
        <v>532</v>
      </c>
      <c r="G495" s="43"/>
      <c r="H495" s="248">
        <v>313.44</v>
      </c>
      <c r="I495" s="43"/>
      <c r="J495" s="43"/>
      <c r="K495" s="43"/>
      <c r="L495" s="47"/>
      <c r="M495" s="232"/>
      <c r="N495" s="233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U495" s="19" t="s">
        <v>88</v>
      </c>
    </row>
    <row r="496" s="2" customFormat="1">
      <c r="A496" s="41"/>
      <c r="B496" s="42"/>
      <c r="C496" s="43"/>
      <c r="D496" s="236" t="s">
        <v>206</v>
      </c>
      <c r="E496" s="43"/>
      <c r="F496" s="247" t="s">
        <v>533</v>
      </c>
      <c r="G496" s="43"/>
      <c r="H496" s="248">
        <v>0</v>
      </c>
      <c r="I496" s="43"/>
      <c r="J496" s="43"/>
      <c r="K496" s="43"/>
      <c r="L496" s="47"/>
      <c r="M496" s="232"/>
      <c r="N496" s="233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U496" s="19" t="s">
        <v>88</v>
      </c>
    </row>
    <row r="497" s="2" customFormat="1">
      <c r="A497" s="41"/>
      <c r="B497" s="42"/>
      <c r="C497" s="43"/>
      <c r="D497" s="236" t="s">
        <v>206</v>
      </c>
      <c r="E497" s="43"/>
      <c r="F497" s="247" t="s">
        <v>534</v>
      </c>
      <c r="G497" s="43"/>
      <c r="H497" s="248">
        <v>157.358</v>
      </c>
      <c r="I497" s="43"/>
      <c r="J497" s="43"/>
      <c r="K497" s="43"/>
      <c r="L497" s="47"/>
      <c r="M497" s="232"/>
      <c r="N497" s="233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U497" s="19" t="s">
        <v>88</v>
      </c>
    </row>
    <row r="498" s="2" customFormat="1">
      <c r="A498" s="41"/>
      <c r="B498" s="42"/>
      <c r="C498" s="43"/>
      <c r="D498" s="236" t="s">
        <v>206</v>
      </c>
      <c r="E498" s="43"/>
      <c r="F498" s="247" t="s">
        <v>210</v>
      </c>
      <c r="G498" s="43"/>
      <c r="H498" s="248">
        <v>470.798</v>
      </c>
      <c r="I498" s="43"/>
      <c r="J498" s="43"/>
      <c r="K498" s="43"/>
      <c r="L498" s="47"/>
      <c r="M498" s="232"/>
      <c r="N498" s="233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U498" s="19" t="s">
        <v>88</v>
      </c>
    </row>
    <row r="499" s="2" customFormat="1" ht="24.15" customHeight="1">
      <c r="A499" s="41"/>
      <c r="B499" s="42"/>
      <c r="C499" s="216" t="s">
        <v>574</v>
      </c>
      <c r="D499" s="216" t="s">
        <v>113</v>
      </c>
      <c r="E499" s="217" t="s">
        <v>575</v>
      </c>
      <c r="F499" s="218" t="s">
        <v>576</v>
      </c>
      <c r="G499" s="219" t="s">
        <v>115</v>
      </c>
      <c r="H499" s="220">
        <v>622.89800000000002</v>
      </c>
      <c r="I499" s="221"/>
      <c r="J499" s="222">
        <f>ROUND(I499*H499,2)</f>
        <v>0</v>
      </c>
      <c r="K499" s="218" t="s">
        <v>200</v>
      </c>
      <c r="L499" s="47"/>
      <c r="M499" s="223" t="s">
        <v>32</v>
      </c>
      <c r="N499" s="224" t="s">
        <v>49</v>
      </c>
      <c r="O499" s="87"/>
      <c r="P499" s="225">
        <f>O499*H499</f>
        <v>0</v>
      </c>
      <c r="Q499" s="225">
        <v>0.01363</v>
      </c>
      <c r="R499" s="225">
        <f>Q499*H499</f>
        <v>8.4900997399999998</v>
      </c>
      <c r="S499" s="225">
        <v>0</v>
      </c>
      <c r="T499" s="226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27" t="s">
        <v>289</v>
      </c>
      <c r="AT499" s="227" t="s">
        <v>113</v>
      </c>
      <c r="AU499" s="227" t="s">
        <v>88</v>
      </c>
      <c r="AY499" s="19" t="s">
        <v>195</v>
      </c>
      <c r="BE499" s="228">
        <f>IF(N499="základní",J499,0)</f>
        <v>0</v>
      </c>
      <c r="BF499" s="228">
        <f>IF(N499="snížená",J499,0)</f>
        <v>0</v>
      </c>
      <c r="BG499" s="228">
        <f>IF(N499="zákl. přenesená",J499,0)</f>
        <v>0</v>
      </c>
      <c r="BH499" s="228">
        <f>IF(N499="sníž. přenesená",J499,0)</f>
        <v>0</v>
      </c>
      <c r="BI499" s="228">
        <f>IF(N499="nulová",J499,0)</f>
        <v>0</v>
      </c>
      <c r="BJ499" s="19" t="s">
        <v>86</v>
      </c>
      <c r="BK499" s="228">
        <f>ROUND(I499*H499,2)</f>
        <v>0</v>
      </c>
      <c r="BL499" s="19" t="s">
        <v>289</v>
      </c>
      <c r="BM499" s="227" t="s">
        <v>577</v>
      </c>
    </row>
    <row r="500" s="2" customFormat="1">
      <c r="A500" s="41"/>
      <c r="B500" s="42"/>
      <c r="C500" s="43"/>
      <c r="D500" s="229" t="s">
        <v>202</v>
      </c>
      <c r="E500" s="43"/>
      <c r="F500" s="230" t="s">
        <v>578</v>
      </c>
      <c r="G500" s="43"/>
      <c r="H500" s="43"/>
      <c r="I500" s="231"/>
      <c r="J500" s="43"/>
      <c r="K500" s="43"/>
      <c r="L500" s="47"/>
      <c r="M500" s="232"/>
      <c r="N500" s="233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19" t="s">
        <v>202</v>
      </c>
      <c r="AU500" s="19" t="s">
        <v>88</v>
      </c>
    </row>
    <row r="501" s="13" customFormat="1">
      <c r="A501" s="13"/>
      <c r="B501" s="234"/>
      <c r="C501" s="235"/>
      <c r="D501" s="236" t="s">
        <v>204</v>
      </c>
      <c r="E501" s="237" t="s">
        <v>32</v>
      </c>
      <c r="F501" s="238" t="s">
        <v>145</v>
      </c>
      <c r="G501" s="235"/>
      <c r="H501" s="239">
        <v>470.798</v>
      </c>
      <c r="I501" s="240"/>
      <c r="J501" s="235"/>
      <c r="K501" s="235"/>
      <c r="L501" s="241"/>
      <c r="M501" s="242"/>
      <c r="N501" s="243"/>
      <c r="O501" s="243"/>
      <c r="P501" s="243"/>
      <c r="Q501" s="243"/>
      <c r="R501" s="243"/>
      <c r="S501" s="243"/>
      <c r="T501" s="24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5" t="s">
        <v>204</v>
      </c>
      <c r="AU501" s="245" t="s">
        <v>88</v>
      </c>
      <c r="AV501" s="13" t="s">
        <v>88</v>
      </c>
      <c r="AW501" s="13" t="s">
        <v>39</v>
      </c>
      <c r="AX501" s="13" t="s">
        <v>78</v>
      </c>
      <c r="AY501" s="245" t="s">
        <v>195</v>
      </c>
    </row>
    <row r="502" s="13" customFormat="1">
      <c r="A502" s="13"/>
      <c r="B502" s="234"/>
      <c r="C502" s="235"/>
      <c r="D502" s="236" t="s">
        <v>204</v>
      </c>
      <c r="E502" s="237" t="s">
        <v>32</v>
      </c>
      <c r="F502" s="238" t="s">
        <v>148</v>
      </c>
      <c r="G502" s="235"/>
      <c r="H502" s="239">
        <v>152.09999999999999</v>
      </c>
      <c r="I502" s="240"/>
      <c r="J502" s="235"/>
      <c r="K502" s="235"/>
      <c r="L502" s="241"/>
      <c r="M502" s="242"/>
      <c r="N502" s="243"/>
      <c r="O502" s="243"/>
      <c r="P502" s="243"/>
      <c r="Q502" s="243"/>
      <c r="R502" s="243"/>
      <c r="S502" s="243"/>
      <c r="T502" s="24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5" t="s">
        <v>204</v>
      </c>
      <c r="AU502" s="245" t="s">
        <v>88</v>
      </c>
      <c r="AV502" s="13" t="s">
        <v>88</v>
      </c>
      <c r="AW502" s="13" t="s">
        <v>39</v>
      </c>
      <c r="AX502" s="13" t="s">
        <v>78</v>
      </c>
      <c r="AY502" s="245" t="s">
        <v>195</v>
      </c>
    </row>
    <row r="503" s="15" customFormat="1">
      <c r="A503" s="15"/>
      <c r="B503" s="269"/>
      <c r="C503" s="270"/>
      <c r="D503" s="236" t="s">
        <v>204</v>
      </c>
      <c r="E503" s="271" t="s">
        <v>32</v>
      </c>
      <c r="F503" s="272" t="s">
        <v>210</v>
      </c>
      <c r="G503" s="270"/>
      <c r="H503" s="273">
        <v>622.89800000000002</v>
      </c>
      <c r="I503" s="274"/>
      <c r="J503" s="270"/>
      <c r="K503" s="270"/>
      <c r="L503" s="275"/>
      <c r="M503" s="276"/>
      <c r="N503" s="277"/>
      <c r="O503" s="277"/>
      <c r="P503" s="277"/>
      <c r="Q503" s="277"/>
      <c r="R503" s="277"/>
      <c r="S503" s="277"/>
      <c r="T503" s="278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79" t="s">
        <v>204</v>
      </c>
      <c r="AU503" s="279" t="s">
        <v>88</v>
      </c>
      <c r="AV503" s="15" t="s">
        <v>111</v>
      </c>
      <c r="AW503" s="15" t="s">
        <v>39</v>
      </c>
      <c r="AX503" s="15" t="s">
        <v>86</v>
      </c>
      <c r="AY503" s="279" t="s">
        <v>195</v>
      </c>
    </row>
    <row r="504" s="2" customFormat="1">
      <c r="A504" s="41"/>
      <c r="B504" s="42"/>
      <c r="C504" s="43"/>
      <c r="D504" s="236" t="s">
        <v>206</v>
      </c>
      <c r="E504" s="43"/>
      <c r="F504" s="246" t="s">
        <v>530</v>
      </c>
      <c r="G504" s="43"/>
      <c r="H504" s="43"/>
      <c r="I504" s="43"/>
      <c r="J504" s="43"/>
      <c r="K504" s="43"/>
      <c r="L504" s="47"/>
      <c r="M504" s="232"/>
      <c r="N504" s="233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U504" s="19" t="s">
        <v>88</v>
      </c>
    </row>
    <row r="505" s="2" customFormat="1">
      <c r="A505" s="41"/>
      <c r="B505" s="42"/>
      <c r="C505" s="43"/>
      <c r="D505" s="236" t="s">
        <v>206</v>
      </c>
      <c r="E505" s="43"/>
      <c r="F505" s="247" t="s">
        <v>531</v>
      </c>
      <c r="G505" s="43"/>
      <c r="H505" s="248">
        <v>0</v>
      </c>
      <c r="I505" s="43"/>
      <c r="J505" s="43"/>
      <c r="K505" s="43"/>
      <c r="L505" s="47"/>
      <c r="M505" s="232"/>
      <c r="N505" s="233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U505" s="19" t="s">
        <v>88</v>
      </c>
    </row>
    <row r="506" s="2" customFormat="1">
      <c r="A506" s="41"/>
      <c r="B506" s="42"/>
      <c r="C506" s="43"/>
      <c r="D506" s="236" t="s">
        <v>206</v>
      </c>
      <c r="E506" s="43"/>
      <c r="F506" s="247" t="s">
        <v>532</v>
      </c>
      <c r="G506" s="43"/>
      <c r="H506" s="248">
        <v>313.44</v>
      </c>
      <c r="I506" s="43"/>
      <c r="J506" s="43"/>
      <c r="K506" s="43"/>
      <c r="L506" s="47"/>
      <c r="M506" s="232"/>
      <c r="N506" s="233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U506" s="19" t="s">
        <v>88</v>
      </c>
    </row>
    <row r="507" s="2" customFormat="1">
      <c r="A507" s="41"/>
      <c r="B507" s="42"/>
      <c r="C507" s="43"/>
      <c r="D507" s="236" t="s">
        <v>206</v>
      </c>
      <c r="E507" s="43"/>
      <c r="F507" s="247" t="s">
        <v>533</v>
      </c>
      <c r="G507" s="43"/>
      <c r="H507" s="248">
        <v>0</v>
      </c>
      <c r="I507" s="43"/>
      <c r="J507" s="43"/>
      <c r="K507" s="43"/>
      <c r="L507" s="47"/>
      <c r="M507" s="232"/>
      <c r="N507" s="233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U507" s="19" t="s">
        <v>88</v>
      </c>
    </row>
    <row r="508" s="2" customFormat="1">
      <c r="A508" s="41"/>
      <c r="B508" s="42"/>
      <c r="C508" s="43"/>
      <c r="D508" s="236" t="s">
        <v>206</v>
      </c>
      <c r="E508" s="43"/>
      <c r="F508" s="247" t="s">
        <v>534</v>
      </c>
      <c r="G508" s="43"/>
      <c r="H508" s="248">
        <v>157.358</v>
      </c>
      <c r="I508" s="43"/>
      <c r="J508" s="43"/>
      <c r="K508" s="43"/>
      <c r="L508" s="47"/>
      <c r="M508" s="232"/>
      <c r="N508" s="233"/>
      <c r="O508" s="87"/>
      <c r="P508" s="87"/>
      <c r="Q508" s="87"/>
      <c r="R508" s="87"/>
      <c r="S508" s="87"/>
      <c r="T508" s="88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U508" s="19" t="s">
        <v>88</v>
      </c>
    </row>
    <row r="509" s="2" customFormat="1">
      <c r="A509" s="41"/>
      <c r="B509" s="42"/>
      <c r="C509" s="43"/>
      <c r="D509" s="236" t="s">
        <v>206</v>
      </c>
      <c r="E509" s="43"/>
      <c r="F509" s="247" t="s">
        <v>210</v>
      </c>
      <c r="G509" s="43"/>
      <c r="H509" s="248">
        <v>470.798</v>
      </c>
      <c r="I509" s="43"/>
      <c r="J509" s="43"/>
      <c r="K509" s="43"/>
      <c r="L509" s="47"/>
      <c r="M509" s="232"/>
      <c r="N509" s="233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U509" s="19" t="s">
        <v>88</v>
      </c>
    </row>
    <row r="510" s="2" customFormat="1">
      <c r="A510" s="41"/>
      <c r="B510" s="42"/>
      <c r="C510" s="43"/>
      <c r="D510" s="236" t="s">
        <v>206</v>
      </c>
      <c r="E510" s="43"/>
      <c r="F510" s="246" t="s">
        <v>535</v>
      </c>
      <c r="G510" s="43"/>
      <c r="H510" s="43"/>
      <c r="I510" s="43"/>
      <c r="J510" s="43"/>
      <c r="K510" s="43"/>
      <c r="L510" s="47"/>
      <c r="M510" s="232"/>
      <c r="N510" s="233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U510" s="19" t="s">
        <v>88</v>
      </c>
    </row>
    <row r="511" s="2" customFormat="1">
      <c r="A511" s="41"/>
      <c r="B511" s="42"/>
      <c r="C511" s="43"/>
      <c r="D511" s="236" t="s">
        <v>206</v>
      </c>
      <c r="E511" s="43"/>
      <c r="F511" s="247" t="s">
        <v>208</v>
      </c>
      <c r="G511" s="43"/>
      <c r="H511" s="248">
        <v>0</v>
      </c>
      <c r="I511" s="43"/>
      <c r="J511" s="43"/>
      <c r="K511" s="43"/>
      <c r="L511" s="47"/>
      <c r="M511" s="232"/>
      <c r="N511" s="233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U511" s="19" t="s">
        <v>88</v>
      </c>
    </row>
    <row r="512" s="2" customFormat="1">
      <c r="A512" s="41"/>
      <c r="B512" s="42"/>
      <c r="C512" s="43"/>
      <c r="D512" s="236" t="s">
        <v>206</v>
      </c>
      <c r="E512" s="43"/>
      <c r="F512" s="247" t="s">
        <v>536</v>
      </c>
      <c r="G512" s="43"/>
      <c r="H512" s="248">
        <v>152.09999999999999</v>
      </c>
      <c r="I512" s="43"/>
      <c r="J512" s="43"/>
      <c r="K512" s="43"/>
      <c r="L512" s="47"/>
      <c r="M512" s="232"/>
      <c r="N512" s="233"/>
      <c r="O512" s="87"/>
      <c r="P512" s="87"/>
      <c r="Q512" s="87"/>
      <c r="R512" s="87"/>
      <c r="S512" s="87"/>
      <c r="T512" s="88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U512" s="19" t="s">
        <v>88</v>
      </c>
    </row>
    <row r="513" s="2" customFormat="1">
      <c r="A513" s="41"/>
      <c r="B513" s="42"/>
      <c r="C513" s="43"/>
      <c r="D513" s="236" t="s">
        <v>206</v>
      </c>
      <c r="E513" s="43"/>
      <c r="F513" s="247" t="s">
        <v>210</v>
      </c>
      <c r="G513" s="43"/>
      <c r="H513" s="248">
        <v>152.09999999999999</v>
      </c>
      <c r="I513" s="43"/>
      <c r="J513" s="43"/>
      <c r="K513" s="43"/>
      <c r="L513" s="47"/>
      <c r="M513" s="232"/>
      <c r="N513" s="233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U513" s="19" t="s">
        <v>88</v>
      </c>
    </row>
    <row r="514" s="2" customFormat="1" ht="49.05" customHeight="1">
      <c r="A514" s="41"/>
      <c r="B514" s="42"/>
      <c r="C514" s="216" t="s">
        <v>579</v>
      </c>
      <c r="D514" s="216" t="s">
        <v>113</v>
      </c>
      <c r="E514" s="217" t="s">
        <v>580</v>
      </c>
      <c r="F514" s="218" t="s">
        <v>581</v>
      </c>
      <c r="G514" s="219" t="s">
        <v>105</v>
      </c>
      <c r="H514" s="220">
        <v>1197.2819999999999</v>
      </c>
      <c r="I514" s="221"/>
      <c r="J514" s="222">
        <f>ROUND(I514*H514,2)</f>
        <v>0</v>
      </c>
      <c r="K514" s="218" t="s">
        <v>200</v>
      </c>
      <c r="L514" s="47"/>
      <c r="M514" s="223" t="s">
        <v>32</v>
      </c>
      <c r="N514" s="224" t="s">
        <v>49</v>
      </c>
      <c r="O514" s="87"/>
      <c r="P514" s="225">
        <f>O514*H514</f>
        <v>0</v>
      </c>
      <c r="Q514" s="225">
        <v>0.01423</v>
      </c>
      <c r="R514" s="225">
        <f>Q514*H514</f>
        <v>17.03732286</v>
      </c>
      <c r="S514" s="225">
        <v>0</v>
      </c>
      <c r="T514" s="226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27" t="s">
        <v>289</v>
      </c>
      <c r="AT514" s="227" t="s">
        <v>113</v>
      </c>
      <c r="AU514" s="227" t="s">
        <v>88</v>
      </c>
      <c r="AY514" s="19" t="s">
        <v>195</v>
      </c>
      <c r="BE514" s="228">
        <f>IF(N514="základní",J514,0)</f>
        <v>0</v>
      </c>
      <c r="BF514" s="228">
        <f>IF(N514="snížená",J514,0)</f>
        <v>0</v>
      </c>
      <c r="BG514" s="228">
        <f>IF(N514="zákl. přenesená",J514,0)</f>
        <v>0</v>
      </c>
      <c r="BH514" s="228">
        <f>IF(N514="sníž. přenesená",J514,0)</f>
        <v>0</v>
      </c>
      <c r="BI514" s="228">
        <f>IF(N514="nulová",J514,0)</f>
        <v>0</v>
      </c>
      <c r="BJ514" s="19" t="s">
        <v>86</v>
      </c>
      <c r="BK514" s="228">
        <f>ROUND(I514*H514,2)</f>
        <v>0</v>
      </c>
      <c r="BL514" s="19" t="s">
        <v>289</v>
      </c>
      <c r="BM514" s="227" t="s">
        <v>582</v>
      </c>
    </row>
    <row r="515" s="2" customFormat="1">
      <c r="A515" s="41"/>
      <c r="B515" s="42"/>
      <c r="C515" s="43"/>
      <c r="D515" s="229" t="s">
        <v>202</v>
      </c>
      <c r="E515" s="43"/>
      <c r="F515" s="230" t="s">
        <v>583</v>
      </c>
      <c r="G515" s="43"/>
      <c r="H515" s="43"/>
      <c r="I515" s="231"/>
      <c r="J515" s="43"/>
      <c r="K515" s="43"/>
      <c r="L515" s="47"/>
      <c r="M515" s="232"/>
      <c r="N515" s="233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19" t="s">
        <v>202</v>
      </c>
      <c r="AU515" s="19" t="s">
        <v>88</v>
      </c>
    </row>
    <row r="516" s="13" customFormat="1">
      <c r="A516" s="13"/>
      <c r="B516" s="234"/>
      <c r="C516" s="235"/>
      <c r="D516" s="236" t="s">
        <v>204</v>
      </c>
      <c r="E516" s="237" t="s">
        <v>32</v>
      </c>
      <c r="F516" s="238" t="s">
        <v>128</v>
      </c>
      <c r="G516" s="235"/>
      <c r="H516" s="239">
        <v>817.55600000000004</v>
      </c>
      <c r="I516" s="240"/>
      <c r="J516" s="235"/>
      <c r="K516" s="235"/>
      <c r="L516" s="241"/>
      <c r="M516" s="242"/>
      <c r="N516" s="243"/>
      <c r="O516" s="243"/>
      <c r="P516" s="243"/>
      <c r="Q516" s="243"/>
      <c r="R516" s="243"/>
      <c r="S516" s="243"/>
      <c r="T516" s="24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5" t="s">
        <v>204</v>
      </c>
      <c r="AU516" s="245" t="s">
        <v>88</v>
      </c>
      <c r="AV516" s="13" t="s">
        <v>88</v>
      </c>
      <c r="AW516" s="13" t="s">
        <v>39</v>
      </c>
      <c r="AX516" s="13" t="s">
        <v>78</v>
      </c>
      <c r="AY516" s="245" t="s">
        <v>195</v>
      </c>
    </row>
    <row r="517" s="13" customFormat="1">
      <c r="A517" s="13"/>
      <c r="B517" s="234"/>
      <c r="C517" s="235"/>
      <c r="D517" s="236" t="s">
        <v>204</v>
      </c>
      <c r="E517" s="237" t="s">
        <v>32</v>
      </c>
      <c r="F517" s="238" t="s">
        <v>132</v>
      </c>
      <c r="G517" s="235"/>
      <c r="H517" s="239">
        <v>379.726</v>
      </c>
      <c r="I517" s="240"/>
      <c r="J517" s="235"/>
      <c r="K517" s="235"/>
      <c r="L517" s="241"/>
      <c r="M517" s="242"/>
      <c r="N517" s="243"/>
      <c r="O517" s="243"/>
      <c r="P517" s="243"/>
      <c r="Q517" s="243"/>
      <c r="R517" s="243"/>
      <c r="S517" s="243"/>
      <c r="T517" s="24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5" t="s">
        <v>204</v>
      </c>
      <c r="AU517" s="245" t="s">
        <v>88</v>
      </c>
      <c r="AV517" s="13" t="s">
        <v>88</v>
      </c>
      <c r="AW517" s="13" t="s">
        <v>39</v>
      </c>
      <c r="AX517" s="13" t="s">
        <v>78</v>
      </c>
      <c r="AY517" s="245" t="s">
        <v>195</v>
      </c>
    </row>
    <row r="518" s="15" customFormat="1">
      <c r="A518" s="15"/>
      <c r="B518" s="269"/>
      <c r="C518" s="270"/>
      <c r="D518" s="236" t="s">
        <v>204</v>
      </c>
      <c r="E518" s="271" t="s">
        <v>32</v>
      </c>
      <c r="F518" s="272" t="s">
        <v>210</v>
      </c>
      <c r="G518" s="270"/>
      <c r="H518" s="273">
        <v>1197.2819999999999</v>
      </c>
      <c r="I518" s="274"/>
      <c r="J518" s="270"/>
      <c r="K518" s="270"/>
      <c r="L518" s="275"/>
      <c r="M518" s="276"/>
      <c r="N518" s="277"/>
      <c r="O518" s="277"/>
      <c r="P518" s="277"/>
      <c r="Q518" s="277"/>
      <c r="R518" s="277"/>
      <c r="S518" s="277"/>
      <c r="T518" s="278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79" t="s">
        <v>204</v>
      </c>
      <c r="AU518" s="279" t="s">
        <v>88</v>
      </c>
      <c r="AV518" s="15" t="s">
        <v>111</v>
      </c>
      <c r="AW518" s="15" t="s">
        <v>39</v>
      </c>
      <c r="AX518" s="15" t="s">
        <v>86</v>
      </c>
      <c r="AY518" s="279" t="s">
        <v>195</v>
      </c>
    </row>
    <row r="519" s="2" customFormat="1">
      <c r="A519" s="41"/>
      <c r="B519" s="42"/>
      <c r="C519" s="43"/>
      <c r="D519" s="236" t="s">
        <v>206</v>
      </c>
      <c r="E519" s="43"/>
      <c r="F519" s="246" t="s">
        <v>380</v>
      </c>
      <c r="G519" s="43"/>
      <c r="H519" s="43"/>
      <c r="I519" s="43"/>
      <c r="J519" s="43"/>
      <c r="K519" s="43"/>
      <c r="L519" s="47"/>
      <c r="M519" s="232"/>
      <c r="N519" s="233"/>
      <c r="O519" s="87"/>
      <c r="P519" s="87"/>
      <c r="Q519" s="87"/>
      <c r="R519" s="87"/>
      <c r="S519" s="87"/>
      <c r="T519" s="88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U519" s="19" t="s">
        <v>88</v>
      </c>
    </row>
    <row r="520" s="2" customFormat="1">
      <c r="A520" s="41"/>
      <c r="B520" s="42"/>
      <c r="C520" s="43"/>
      <c r="D520" s="236" t="s">
        <v>206</v>
      </c>
      <c r="E520" s="43"/>
      <c r="F520" s="247" t="s">
        <v>208</v>
      </c>
      <c r="G520" s="43"/>
      <c r="H520" s="248">
        <v>0</v>
      </c>
      <c r="I520" s="43"/>
      <c r="J520" s="43"/>
      <c r="K520" s="43"/>
      <c r="L520" s="47"/>
      <c r="M520" s="232"/>
      <c r="N520" s="233"/>
      <c r="O520" s="87"/>
      <c r="P520" s="87"/>
      <c r="Q520" s="87"/>
      <c r="R520" s="87"/>
      <c r="S520" s="87"/>
      <c r="T520" s="88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U520" s="19" t="s">
        <v>88</v>
      </c>
    </row>
    <row r="521" s="2" customFormat="1">
      <c r="A521" s="41"/>
      <c r="B521" s="42"/>
      <c r="C521" s="43"/>
      <c r="D521" s="236" t="s">
        <v>206</v>
      </c>
      <c r="E521" s="43"/>
      <c r="F521" s="247" t="s">
        <v>381</v>
      </c>
      <c r="G521" s="43"/>
      <c r="H521" s="248">
        <v>817.55600000000004</v>
      </c>
      <c r="I521" s="43"/>
      <c r="J521" s="43"/>
      <c r="K521" s="43"/>
      <c r="L521" s="47"/>
      <c r="M521" s="232"/>
      <c r="N521" s="233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U521" s="19" t="s">
        <v>88</v>
      </c>
    </row>
    <row r="522" s="2" customFormat="1">
      <c r="A522" s="41"/>
      <c r="B522" s="42"/>
      <c r="C522" s="43"/>
      <c r="D522" s="236" t="s">
        <v>206</v>
      </c>
      <c r="E522" s="43"/>
      <c r="F522" s="247" t="s">
        <v>210</v>
      </c>
      <c r="G522" s="43"/>
      <c r="H522" s="248">
        <v>817.55600000000004</v>
      </c>
      <c r="I522" s="43"/>
      <c r="J522" s="43"/>
      <c r="K522" s="43"/>
      <c r="L522" s="47"/>
      <c r="M522" s="232"/>
      <c r="N522" s="233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U522" s="19" t="s">
        <v>88</v>
      </c>
    </row>
    <row r="523" s="2" customFormat="1">
      <c r="A523" s="41"/>
      <c r="B523" s="42"/>
      <c r="C523" s="43"/>
      <c r="D523" s="236" t="s">
        <v>206</v>
      </c>
      <c r="E523" s="43"/>
      <c r="F523" s="246" t="s">
        <v>382</v>
      </c>
      <c r="G523" s="43"/>
      <c r="H523" s="43"/>
      <c r="I523" s="43"/>
      <c r="J523" s="43"/>
      <c r="K523" s="43"/>
      <c r="L523" s="47"/>
      <c r="M523" s="232"/>
      <c r="N523" s="233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U523" s="19" t="s">
        <v>88</v>
      </c>
    </row>
    <row r="524" s="2" customFormat="1">
      <c r="A524" s="41"/>
      <c r="B524" s="42"/>
      <c r="C524" s="43"/>
      <c r="D524" s="236" t="s">
        <v>206</v>
      </c>
      <c r="E524" s="43"/>
      <c r="F524" s="247" t="s">
        <v>208</v>
      </c>
      <c r="G524" s="43"/>
      <c r="H524" s="248">
        <v>0</v>
      </c>
      <c r="I524" s="43"/>
      <c r="J524" s="43"/>
      <c r="K524" s="43"/>
      <c r="L524" s="47"/>
      <c r="M524" s="232"/>
      <c r="N524" s="233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U524" s="19" t="s">
        <v>88</v>
      </c>
    </row>
    <row r="525" s="2" customFormat="1">
      <c r="A525" s="41"/>
      <c r="B525" s="42"/>
      <c r="C525" s="43"/>
      <c r="D525" s="236" t="s">
        <v>206</v>
      </c>
      <c r="E525" s="43"/>
      <c r="F525" s="247" t="s">
        <v>374</v>
      </c>
      <c r="G525" s="43"/>
      <c r="H525" s="248">
        <v>189.863</v>
      </c>
      <c r="I525" s="43"/>
      <c r="J525" s="43"/>
      <c r="K525" s="43"/>
      <c r="L525" s="47"/>
      <c r="M525" s="232"/>
      <c r="N525" s="233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U525" s="19" t="s">
        <v>88</v>
      </c>
    </row>
    <row r="526" s="2" customFormat="1">
      <c r="A526" s="41"/>
      <c r="B526" s="42"/>
      <c r="C526" s="43"/>
      <c r="D526" s="236" t="s">
        <v>206</v>
      </c>
      <c r="E526" s="43"/>
      <c r="F526" s="247" t="s">
        <v>374</v>
      </c>
      <c r="G526" s="43"/>
      <c r="H526" s="248">
        <v>189.863</v>
      </c>
      <c r="I526" s="43"/>
      <c r="J526" s="43"/>
      <c r="K526" s="43"/>
      <c r="L526" s="47"/>
      <c r="M526" s="232"/>
      <c r="N526" s="233"/>
      <c r="O526" s="87"/>
      <c r="P526" s="87"/>
      <c r="Q526" s="87"/>
      <c r="R526" s="87"/>
      <c r="S526" s="87"/>
      <c r="T526" s="88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U526" s="19" t="s">
        <v>88</v>
      </c>
    </row>
    <row r="527" s="2" customFormat="1">
      <c r="A527" s="41"/>
      <c r="B527" s="42"/>
      <c r="C527" s="43"/>
      <c r="D527" s="236" t="s">
        <v>206</v>
      </c>
      <c r="E527" s="43"/>
      <c r="F527" s="247" t="s">
        <v>210</v>
      </c>
      <c r="G527" s="43"/>
      <c r="H527" s="248">
        <v>379.726</v>
      </c>
      <c r="I527" s="43"/>
      <c r="J527" s="43"/>
      <c r="K527" s="43"/>
      <c r="L527" s="47"/>
      <c r="M527" s="232"/>
      <c r="N527" s="233"/>
      <c r="O527" s="87"/>
      <c r="P527" s="87"/>
      <c r="Q527" s="87"/>
      <c r="R527" s="87"/>
      <c r="S527" s="87"/>
      <c r="T527" s="88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U527" s="19" t="s">
        <v>88</v>
      </c>
    </row>
    <row r="528" s="2" customFormat="1" ht="37.8" customHeight="1">
      <c r="A528" s="41"/>
      <c r="B528" s="42"/>
      <c r="C528" s="216" t="s">
        <v>584</v>
      </c>
      <c r="D528" s="216" t="s">
        <v>113</v>
      </c>
      <c r="E528" s="217" t="s">
        <v>585</v>
      </c>
      <c r="F528" s="218" t="s">
        <v>586</v>
      </c>
      <c r="G528" s="219" t="s">
        <v>105</v>
      </c>
      <c r="H528" s="220">
        <v>1197.2819999999999</v>
      </c>
      <c r="I528" s="221"/>
      <c r="J528" s="222">
        <f>ROUND(I528*H528,2)</f>
        <v>0</v>
      </c>
      <c r="K528" s="218" t="s">
        <v>200</v>
      </c>
      <c r="L528" s="47"/>
      <c r="M528" s="223" t="s">
        <v>32</v>
      </c>
      <c r="N528" s="224" t="s">
        <v>49</v>
      </c>
      <c r="O528" s="87"/>
      <c r="P528" s="225">
        <f>O528*H528</f>
        <v>0</v>
      </c>
      <c r="Q528" s="225">
        <v>0</v>
      </c>
      <c r="R528" s="225">
        <f>Q528*H528</f>
        <v>0</v>
      </c>
      <c r="S528" s="225">
        <v>0</v>
      </c>
      <c r="T528" s="226">
        <f>S528*H528</f>
        <v>0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227" t="s">
        <v>289</v>
      </c>
      <c r="AT528" s="227" t="s">
        <v>113</v>
      </c>
      <c r="AU528" s="227" t="s">
        <v>88</v>
      </c>
      <c r="AY528" s="19" t="s">
        <v>195</v>
      </c>
      <c r="BE528" s="228">
        <f>IF(N528="základní",J528,0)</f>
        <v>0</v>
      </c>
      <c r="BF528" s="228">
        <f>IF(N528="snížená",J528,0)</f>
        <v>0</v>
      </c>
      <c r="BG528" s="228">
        <f>IF(N528="zákl. přenesená",J528,0)</f>
        <v>0</v>
      </c>
      <c r="BH528" s="228">
        <f>IF(N528="sníž. přenesená",J528,0)</f>
        <v>0</v>
      </c>
      <c r="BI528" s="228">
        <f>IF(N528="nulová",J528,0)</f>
        <v>0</v>
      </c>
      <c r="BJ528" s="19" t="s">
        <v>86</v>
      </c>
      <c r="BK528" s="228">
        <f>ROUND(I528*H528,2)</f>
        <v>0</v>
      </c>
      <c r="BL528" s="19" t="s">
        <v>289</v>
      </c>
      <c r="BM528" s="227" t="s">
        <v>587</v>
      </c>
    </row>
    <row r="529" s="2" customFormat="1">
      <c r="A529" s="41"/>
      <c r="B529" s="42"/>
      <c r="C529" s="43"/>
      <c r="D529" s="229" t="s">
        <v>202</v>
      </c>
      <c r="E529" s="43"/>
      <c r="F529" s="230" t="s">
        <v>588</v>
      </c>
      <c r="G529" s="43"/>
      <c r="H529" s="43"/>
      <c r="I529" s="231"/>
      <c r="J529" s="43"/>
      <c r="K529" s="43"/>
      <c r="L529" s="47"/>
      <c r="M529" s="232"/>
      <c r="N529" s="233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19" t="s">
        <v>202</v>
      </c>
      <c r="AU529" s="19" t="s">
        <v>88</v>
      </c>
    </row>
    <row r="530" s="13" customFormat="1">
      <c r="A530" s="13"/>
      <c r="B530" s="234"/>
      <c r="C530" s="235"/>
      <c r="D530" s="236" t="s">
        <v>204</v>
      </c>
      <c r="E530" s="237" t="s">
        <v>32</v>
      </c>
      <c r="F530" s="238" t="s">
        <v>128</v>
      </c>
      <c r="G530" s="235"/>
      <c r="H530" s="239">
        <v>817.55600000000004</v>
      </c>
      <c r="I530" s="240"/>
      <c r="J530" s="235"/>
      <c r="K530" s="235"/>
      <c r="L530" s="241"/>
      <c r="M530" s="242"/>
      <c r="N530" s="243"/>
      <c r="O530" s="243"/>
      <c r="P530" s="243"/>
      <c r="Q530" s="243"/>
      <c r="R530" s="243"/>
      <c r="S530" s="243"/>
      <c r="T530" s="24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5" t="s">
        <v>204</v>
      </c>
      <c r="AU530" s="245" t="s">
        <v>88</v>
      </c>
      <c r="AV530" s="13" t="s">
        <v>88</v>
      </c>
      <c r="AW530" s="13" t="s">
        <v>39</v>
      </c>
      <c r="AX530" s="13" t="s">
        <v>78</v>
      </c>
      <c r="AY530" s="245" t="s">
        <v>195</v>
      </c>
    </row>
    <row r="531" s="13" customFormat="1">
      <c r="A531" s="13"/>
      <c r="B531" s="234"/>
      <c r="C531" s="235"/>
      <c r="D531" s="236" t="s">
        <v>204</v>
      </c>
      <c r="E531" s="237" t="s">
        <v>32</v>
      </c>
      <c r="F531" s="238" t="s">
        <v>132</v>
      </c>
      <c r="G531" s="235"/>
      <c r="H531" s="239">
        <v>379.726</v>
      </c>
      <c r="I531" s="240"/>
      <c r="J531" s="235"/>
      <c r="K531" s="235"/>
      <c r="L531" s="241"/>
      <c r="M531" s="242"/>
      <c r="N531" s="243"/>
      <c r="O531" s="243"/>
      <c r="P531" s="243"/>
      <c r="Q531" s="243"/>
      <c r="R531" s="243"/>
      <c r="S531" s="243"/>
      <c r="T531" s="24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5" t="s">
        <v>204</v>
      </c>
      <c r="AU531" s="245" t="s">
        <v>88</v>
      </c>
      <c r="AV531" s="13" t="s">
        <v>88</v>
      </c>
      <c r="AW531" s="13" t="s">
        <v>39</v>
      </c>
      <c r="AX531" s="13" t="s">
        <v>78</v>
      </c>
      <c r="AY531" s="245" t="s">
        <v>195</v>
      </c>
    </row>
    <row r="532" s="15" customFormat="1">
      <c r="A532" s="15"/>
      <c r="B532" s="269"/>
      <c r="C532" s="270"/>
      <c r="D532" s="236" t="s">
        <v>204</v>
      </c>
      <c r="E532" s="271" t="s">
        <v>32</v>
      </c>
      <c r="F532" s="272" t="s">
        <v>210</v>
      </c>
      <c r="G532" s="270"/>
      <c r="H532" s="273">
        <v>1197.2819999999999</v>
      </c>
      <c r="I532" s="274"/>
      <c r="J532" s="270"/>
      <c r="K532" s="270"/>
      <c r="L532" s="275"/>
      <c r="M532" s="276"/>
      <c r="N532" s="277"/>
      <c r="O532" s="277"/>
      <c r="P532" s="277"/>
      <c r="Q532" s="277"/>
      <c r="R532" s="277"/>
      <c r="S532" s="277"/>
      <c r="T532" s="278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79" t="s">
        <v>204</v>
      </c>
      <c r="AU532" s="279" t="s">
        <v>88</v>
      </c>
      <c r="AV532" s="15" t="s">
        <v>111</v>
      </c>
      <c r="AW532" s="15" t="s">
        <v>39</v>
      </c>
      <c r="AX532" s="15" t="s">
        <v>86</v>
      </c>
      <c r="AY532" s="279" t="s">
        <v>195</v>
      </c>
    </row>
    <row r="533" s="2" customFormat="1">
      <c r="A533" s="41"/>
      <c r="B533" s="42"/>
      <c r="C533" s="43"/>
      <c r="D533" s="236" t="s">
        <v>206</v>
      </c>
      <c r="E533" s="43"/>
      <c r="F533" s="246" t="s">
        <v>380</v>
      </c>
      <c r="G533" s="43"/>
      <c r="H533" s="43"/>
      <c r="I533" s="43"/>
      <c r="J533" s="43"/>
      <c r="K533" s="43"/>
      <c r="L533" s="47"/>
      <c r="M533" s="232"/>
      <c r="N533" s="233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U533" s="19" t="s">
        <v>88</v>
      </c>
    </row>
    <row r="534" s="2" customFormat="1">
      <c r="A534" s="41"/>
      <c r="B534" s="42"/>
      <c r="C534" s="43"/>
      <c r="D534" s="236" t="s">
        <v>206</v>
      </c>
      <c r="E534" s="43"/>
      <c r="F534" s="247" t="s">
        <v>208</v>
      </c>
      <c r="G534" s="43"/>
      <c r="H534" s="248">
        <v>0</v>
      </c>
      <c r="I534" s="43"/>
      <c r="J534" s="43"/>
      <c r="K534" s="43"/>
      <c r="L534" s="47"/>
      <c r="M534" s="232"/>
      <c r="N534" s="233"/>
      <c r="O534" s="87"/>
      <c r="P534" s="87"/>
      <c r="Q534" s="87"/>
      <c r="R534" s="87"/>
      <c r="S534" s="87"/>
      <c r="T534" s="88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U534" s="19" t="s">
        <v>88</v>
      </c>
    </row>
    <row r="535" s="2" customFormat="1">
      <c r="A535" s="41"/>
      <c r="B535" s="42"/>
      <c r="C535" s="43"/>
      <c r="D535" s="236" t="s">
        <v>206</v>
      </c>
      <c r="E535" s="43"/>
      <c r="F535" s="247" t="s">
        <v>381</v>
      </c>
      <c r="G535" s="43"/>
      <c r="H535" s="248">
        <v>817.55600000000004</v>
      </c>
      <c r="I535" s="43"/>
      <c r="J535" s="43"/>
      <c r="K535" s="43"/>
      <c r="L535" s="47"/>
      <c r="M535" s="232"/>
      <c r="N535" s="233"/>
      <c r="O535" s="87"/>
      <c r="P535" s="87"/>
      <c r="Q535" s="87"/>
      <c r="R535" s="87"/>
      <c r="S535" s="87"/>
      <c r="T535" s="88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U535" s="19" t="s">
        <v>88</v>
      </c>
    </row>
    <row r="536" s="2" customFormat="1">
      <c r="A536" s="41"/>
      <c r="B536" s="42"/>
      <c r="C536" s="43"/>
      <c r="D536" s="236" t="s">
        <v>206</v>
      </c>
      <c r="E536" s="43"/>
      <c r="F536" s="247" t="s">
        <v>210</v>
      </c>
      <c r="G536" s="43"/>
      <c r="H536" s="248">
        <v>817.55600000000004</v>
      </c>
      <c r="I536" s="43"/>
      <c r="J536" s="43"/>
      <c r="K536" s="43"/>
      <c r="L536" s="47"/>
      <c r="M536" s="232"/>
      <c r="N536" s="233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U536" s="19" t="s">
        <v>88</v>
      </c>
    </row>
    <row r="537" s="2" customFormat="1">
      <c r="A537" s="41"/>
      <c r="B537" s="42"/>
      <c r="C537" s="43"/>
      <c r="D537" s="236" t="s">
        <v>206</v>
      </c>
      <c r="E537" s="43"/>
      <c r="F537" s="246" t="s">
        <v>382</v>
      </c>
      <c r="G537" s="43"/>
      <c r="H537" s="43"/>
      <c r="I537" s="43"/>
      <c r="J537" s="43"/>
      <c r="K537" s="43"/>
      <c r="L537" s="47"/>
      <c r="M537" s="232"/>
      <c r="N537" s="233"/>
      <c r="O537" s="87"/>
      <c r="P537" s="87"/>
      <c r="Q537" s="87"/>
      <c r="R537" s="87"/>
      <c r="S537" s="87"/>
      <c r="T537" s="88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U537" s="19" t="s">
        <v>88</v>
      </c>
    </row>
    <row r="538" s="2" customFormat="1">
      <c r="A538" s="41"/>
      <c r="B538" s="42"/>
      <c r="C538" s="43"/>
      <c r="D538" s="236" t="s">
        <v>206</v>
      </c>
      <c r="E538" s="43"/>
      <c r="F538" s="247" t="s">
        <v>208</v>
      </c>
      <c r="G538" s="43"/>
      <c r="H538" s="248">
        <v>0</v>
      </c>
      <c r="I538" s="43"/>
      <c r="J538" s="43"/>
      <c r="K538" s="43"/>
      <c r="L538" s="47"/>
      <c r="M538" s="232"/>
      <c r="N538" s="233"/>
      <c r="O538" s="87"/>
      <c r="P538" s="87"/>
      <c r="Q538" s="87"/>
      <c r="R538" s="87"/>
      <c r="S538" s="87"/>
      <c r="T538" s="88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U538" s="19" t="s">
        <v>88</v>
      </c>
    </row>
    <row r="539" s="2" customFormat="1">
      <c r="A539" s="41"/>
      <c r="B539" s="42"/>
      <c r="C539" s="43"/>
      <c r="D539" s="236" t="s">
        <v>206</v>
      </c>
      <c r="E539" s="43"/>
      <c r="F539" s="247" t="s">
        <v>374</v>
      </c>
      <c r="G539" s="43"/>
      <c r="H539" s="248">
        <v>189.863</v>
      </c>
      <c r="I539" s="43"/>
      <c r="J539" s="43"/>
      <c r="K539" s="43"/>
      <c r="L539" s="47"/>
      <c r="M539" s="232"/>
      <c r="N539" s="233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U539" s="19" t="s">
        <v>88</v>
      </c>
    </row>
    <row r="540" s="2" customFormat="1">
      <c r="A540" s="41"/>
      <c r="B540" s="42"/>
      <c r="C540" s="43"/>
      <c r="D540" s="236" t="s">
        <v>206</v>
      </c>
      <c r="E540" s="43"/>
      <c r="F540" s="247" t="s">
        <v>374</v>
      </c>
      <c r="G540" s="43"/>
      <c r="H540" s="248">
        <v>189.863</v>
      </c>
      <c r="I540" s="43"/>
      <c r="J540" s="43"/>
      <c r="K540" s="43"/>
      <c r="L540" s="47"/>
      <c r="M540" s="232"/>
      <c r="N540" s="233"/>
      <c r="O540" s="87"/>
      <c r="P540" s="87"/>
      <c r="Q540" s="87"/>
      <c r="R540" s="87"/>
      <c r="S540" s="87"/>
      <c r="T540" s="88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U540" s="19" t="s">
        <v>88</v>
      </c>
    </row>
    <row r="541" s="2" customFormat="1">
      <c r="A541" s="41"/>
      <c r="B541" s="42"/>
      <c r="C541" s="43"/>
      <c r="D541" s="236" t="s">
        <v>206</v>
      </c>
      <c r="E541" s="43"/>
      <c r="F541" s="247" t="s">
        <v>210</v>
      </c>
      <c r="G541" s="43"/>
      <c r="H541" s="248">
        <v>379.726</v>
      </c>
      <c r="I541" s="43"/>
      <c r="J541" s="43"/>
      <c r="K541" s="43"/>
      <c r="L541" s="47"/>
      <c r="M541" s="232"/>
      <c r="N541" s="233"/>
      <c r="O541" s="87"/>
      <c r="P541" s="87"/>
      <c r="Q541" s="87"/>
      <c r="R541" s="87"/>
      <c r="S541" s="87"/>
      <c r="T541" s="88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U541" s="19" t="s">
        <v>88</v>
      </c>
    </row>
    <row r="542" s="2" customFormat="1" ht="16.5" customHeight="1">
      <c r="A542" s="41"/>
      <c r="B542" s="42"/>
      <c r="C542" s="249" t="s">
        <v>589</v>
      </c>
      <c r="D542" s="249" t="s">
        <v>215</v>
      </c>
      <c r="E542" s="250" t="s">
        <v>590</v>
      </c>
      <c r="F542" s="251" t="s">
        <v>591</v>
      </c>
      <c r="G542" s="252" t="s">
        <v>292</v>
      </c>
      <c r="H542" s="253">
        <v>31.129000000000001</v>
      </c>
      <c r="I542" s="254"/>
      <c r="J542" s="255">
        <f>ROUND(I542*H542,2)</f>
        <v>0</v>
      </c>
      <c r="K542" s="251" t="s">
        <v>200</v>
      </c>
      <c r="L542" s="256"/>
      <c r="M542" s="257" t="s">
        <v>32</v>
      </c>
      <c r="N542" s="258" t="s">
        <v>49</v>
      </c>
      <c r="O542" s="87"/>
      <c r="P542" s="225">
        <f>O542*H542</f>
        <v>0</v>
      </c>
      <c r="Q542" s="225">
        <v>0.55000000000000004</v>
      </c>
      <c r="R542" s="225">
        <f>Q542*H542</f>
        <v>17.120950000000001</v>
      </c>
      <c r="S542" s="225">
        <v>0</v>
      </c>
      <c r="T542" s="226">
        <f>S542*H542</f>
        <v>0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27" t="s">
        <v>386</v>
      </c>
      <c r="AT542" s="227" t="s">
        <v>215</v>
      </c>
      <c r="AU542" s="227" t="s">
        <v>88</v>
      </c>
      <c r="AY542" s="19" t="s">
        <v>195</v>
      </c>
      <c r="BE542" s="228">
        <f>IF(N542="základní",J542,0)</f>
        <v>0</v>
      </c>
      <c r="BF542" s="228">
        <f>IF(N542="snížená",J542,0)</f>
        <v>0</v>
      </c>
      <c r="BG542" s="228">
        <f>IF(N542="zákl. přenesená",J542,0)</f>
        <v>0</v>
      </c>
      <c r="BH542" s="228">
        <f>IF(N542="sníž. přenesená",J542,0)</f>
        <v>0</v>
      </c>
      <c r="BI542" s="228">
        <f>IF(N542="nulová",J542,0)</f>
        <v>0</v>
      </c>
      <c r="BJ542" s="19" t="s">
        <v>86</v>
      </c>
      <c r="BK542" s="228">
        <f>ROUND(I542*H542,2)</f>
        <v>0</v>
      </c>
      <c r="BL542" s="19" t="s">
        <v>289</v>
      </c>
      <c r="BM542" s="227" t="s">
        <v>592</v>
      </c>
    </row>
    <row r="543" s="13" customFormat="1">
      <c r="A543" s="13"/>
      <c r="B543" s="234"/>
      <c r="C543" s="235"/>
      <c r="D543" s="236" t="s">
        <v>204</v>
      </c>
      <c r="E543" s="235"/>
      <c r="F543" s="238" t="s">
        <v>593</v>
      </c>
      <c r="G543" s="235"/>
      <c r="H543" s="239">
        <v>31.129000000000001</v>
      </c>
      <c r="I543" s="240"/>
      <c r="J543" s="235"/>
      <c r="K543" s="235"/>
      <c r="L543" s="241"/>
      <c r="M543" s="242"/>
      <c r="N543" s="243"/>
      <c r="O543" s="243"/>
      <c r="P543" s="243"/>
      <c r="Q543" s="243"/>
      <c r="R543" s="243"/>
      <c r="S543" s="243"/>
      <c r="T543" s="24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5" t="s">
        <v>204</v>
      </c>
      <c r="AU543" s="245" t="s">
        <v>88</v>
      </c>
      <c r="AV543" s="13" t="s">
        <v>88</v>
      </c>
      <c r="AW543" s="13" t="s">
        <v>4</v>
      </c>
      <c r="AX543" s="13" t="s">
        <v>86</v>
      </c>
      <c r="AY543" s="245" t="s">
        <v>195</v>
      </c>
    </row>
    <row r="544" s="2" customFormat="1" ht="49.05" customHeight="1">
      <c r="A544" s="41"/>
      <c r="B544" s="42"/>
      <c r="C544" s="216" t="s">
        <v>594</v>
      </c>
      <c r="D544" s="216" t="s">
        <v>113</v>
      </c>
      <c r="E544" s="217" t="s">
        <v>595</v>
      </c>
      <c r="F544" s="218" t="s">
        <v>596</v>
      </c>
      <c r="G544" s="219" t="s">
        <v>105</v>
      </c>
      <c r="H544" s="220">
        <v>1189.4459999999999</v>
      </c>
      <c r="I544" s="221"/>
      <c r="J544" s="222">
        <f>ROUND(I544*H544,2)</f>
        <v>0</v>
      </c>
      <c r="K544" s="218" t="s">
        <v>200</v>
      </c>
      <c r="L544" s="47"/>
      <c r="M544" s="223" t="s">
        <v>32</v>
      </c>
      <c r="N544" s="224" t="s">
        <v>49</v>
      </c>
      <c r="O544" s="87"/>
      <c r="P544" s="225">
        <f>O544*H544</f>
        <v>0</v>
      </c>
      <c r="Q544" s="225">
        <v>0</v>
      </c>
      <c r="R544" s="225">
        <f>Q544*H544</f>
        <v>0</v>
      </c>
      <c r="S544" s="225">
        <v>0.014999999999999999</v>
      </c>
      <c r="T544" s="226">
        <f>S544*H544</f>
        <v>17.841689999999996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27" t="s">
        <v>289</v>
      </c>
      <c r="AT544" s="227" t="s">
        <v>113</v>
      </c>
      <c r="AU544" s="227" t="s">
        <v>88</v>
      </c>
      <c r="AY544" s="19" t="s">
        <v>195</v>
      </c>
      <c r="BE544" s="228">
        <f>IF(N544="základní",J544,0)</f>
        <v>0</v>
      </c>
      <c r="BF544" s="228">
        <f>IF(N544="snížená",J544,0)</f>
        <v>0</v>
      </c>
      <c r="BG544" s="228">
        <f>IF(N544="zákl. přenesená",J544,0)</f>
        <v>0</v>
      </c>
      <c r="BH544" s="228">
        <f>IF(N544="sníž. přenesená",J544,0)</f>
        <v>0</v>
      </c>
      <c r="BI544" s="228">
        <f>IF(N544="nulová",J544,0)</f>
        <v>0</v>
      </c>
      <c r="BJ544" s="19" t="s">
        <v>86</v>
      </c>
      <c r="BK544" s="228">
        <f>ROUND(I544*H544,2)</f>
        <v>0</v>
      </c>
      <c r="BL544" s="19" t="s">
        <v>289</v>
      </c>
      <c r="BM544" s="227" t="s">
        <v>597</v>
      </c>
    </row>
    <row r="545" s="2" customFormat="1">
      <c r="A545" s="41"/>
      <c r="B545" s="42"/>
      <c r="C545" s="43"/>
      <c r="D545" s="229" t="s">
        <v>202</v>
      </c>
      <c r="E545" s="43"/>
      <c r="F545" s="230" t="s">
        <v>598</v>
      </c>
      <c r="G545" s="43"/>
      <c r="H545" s="43"/>
      <c r="I545" s="231"/>
      <c r="J545" s="43"/>
      <c r="K545" s="43"/>
      <c r="L545" s="47"/>
      <c r="M545" s="232"/>
      <c r="N545" s="233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19" t="s">
        <v>202</v>
      </c>
      <c r="AU545" s="19" t="s">
        <v>88</v>
      </c>
    </row>
    <row r="546" s="13" customFormat="1">
      <c r="A546" s="13"/>
      <c r="B546" s="234"/>
      <c r="C546" s="235"/>
      <c r="D546" s="236" t="s">
        <v>204</v>
      </c>
      <c r="E546" s="237" t="s">
        <v>32</v>
      </c>
      <c r="F546" s="238" t="s">
        <v>121</v>
      </c>
      <c r="G546" s="235"/>
      <c r="H546" s="239">
        <v>809.72000000000003</v>
      </c>
      <c r="I546" s="240"/>
      <c r="J546" s="235"/>
      <c r="K546" s="235"/>
      <c r="L546" s="241"/>
      <c r="M546" s="242"/>
      <c r="N546" s="243"/>
      <c r="O546" s="243"/>
      <c r="P546" s="243"/>
      <c r="Q546" s="243"/>
      <c r="R546" s="243"/>
      <c r="S546" s="243"/>
      <c r="T546" s="24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5" t="s">
        <v>204</v>
      </c>
      <c r="AU546" s="245" t="s">
        <v>88</v>
      </c>
      <c r="AV546" s="13" t="s">
        <v>88</v>
      </c>
      <c r="AW546" s="13" t="s">
        <v>39</v>
      </c>
      <c r="AX546" s="13" t="s">
        <v>78</v>
      </c>
      <c r="AY546" s="245" t="s">
        <v>195</v>
      </c>
    </row>
    <row r="547" s="13" customFormat="1">
      <c r="A547" s="13"/>
      <c r="B547" s="234"/>
      <c r="C547" s="235"/>
      <c r="D547" s="236" t="s">
        <v>204</v>
      </c>
      <c r="E547" s="237" t="s">
        <v>32</v>
      </c>
      <c r="F547" s="238" t="s">
        <v>124</v>
      </c>
      <c r="G547" s="235"/>
      <c r="H547" s="239">
        <v>379.726</v>
      </c>
      <c r="I547" s="240"/>
      <c r="J547" s="235"/>
      <c r="K547" s="235"/>
      <c r="L547" s="241"/>
      <c r="M547" s="242"/>
      <c r="N547" s="243"/>
      <c r="O547" s="243"/>
      <c r="P547" s="243"/>
      <c r="Q547" s="243"/>
      <c r="R547" s="243"/>
      <c r="S547" s="243"/>
      <c r="T547" s="24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5" t="s">
        <v>204</v>
      </c>
      <c r="AU547" s="245" t="s">
        <v>88</v>
      </c>
      <c r="AV547" s="13" t="s">
        <v>88</v>
      </c>
      <c r="AW547" s="13" t="s">
        <v>39</v>
      </c>
      <c r="AX547" s="13" t="s">
        <v>78</v>
      </c>
      <c r="AY547" s="245" t="s">
        <v>195</v>
      </c>
    </row>
    <row r="548" s="15" customFormat="1">
      <c r="A548" s="15"/>
      <c r="B548" s="269"/>
      <c r="C548" s="270"/>
      <c r="D548" s="236" t="s">
        <v>204</v>
      </c>
      <c r="E548" s="271" t="s">
        <v>32</v>
      </c>
      <c r="F548" s="272" t="s">
        <v>210</v>
      </c>
      <c r="G548" s="270"/>
      <c r="H548" s="273">
        <v>1189.4459999999999</v>
      </c>
      <c r="I548" s="274"/>
      <c r="J548" s="270"/>
      <c r="K548" s="270"/>
      <c r="L548" s="275"/>
      <c r="M548" s="276"/>
      <c r="N548" s="277"/>
      <c r="O548" s="277"/>
      <c r="P548" s="277"/>
      <c r="Q548" s="277"/>
      <c r="R548" s="277"/>
      <c r="S548" s="277"/>
      <c r="T548" s="278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79" t="s">
        <v>204</v>
      </c>
      <c r="AU548" s="279" t="s">
        <v>88</v>
      </c>
      <c r="AV548" s="15" t="s">
        <v>111</v>
      </c>
      <c r="AW548" s="15" t="s">
        <v>39</v>
      </c>
      <c r="AX548" s="15" t="s">
        <v>86</v>
      </c>
      <c r="AY548" s="279" t="s">
        <v>195</v>
      </c>
    </row>
    <row r="549" s="2" customFormat="1">
      <c r="A549" s="41"/>
      <c r="B549" s="42"/>
      <c r="C549" s="43"/>
      <c r="D549" s="236" t="s">
        <v>206</v>
      </c>
      <c r="E549" s="43"/>
      <c r="F549" s="246" t="s">
        <v>371</v>
      </c>
      <c r="G549" s="43"/>
      <c r="H549" s="43"/>
      <c r="I549" s="43"/>
      <c r="J549" s="43"/>
      <c r="K549" s="43"/>
      <c r="L549" s="47"/>
      <c r="M549" s="232"/>
      <c r="N549" s="233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U549" s="19" t="s">
        <v>88</v>
      </c>
    </row>
    <row r="550" s="2" customFormat="1">
      <c r="A550" s="41"/>
      <c r="B550" s="42"/>
      <c r="C550" s="43"/>
      <c r="D550" s="236" t="s">
        <v>206</v>
      </c>
      <c r="E550" s="43"/>
      <c r="F550" s="247" t="s">
        <v>208</v>
      </c>
      <c r="G550" s="43"/>
      <c r="H550" s="248">
        <v>0</v>
      </c>
      <c r="I550" s="43"/>
      <c r="J550" s="43"/>
      <c r="K550" s="43"/>
      <c r="L550" s="47"/>
      <c r="M550" s="232"/>
      <c r="N550" s="233"/>
      <c r="O550" s="87"/>
      <c r="P550" s="87"/>
      <c r="Q550" s="87"/>
      <c r="R550" s="87"/>
      <c r="S550" s="87"/>
      <c r="T550" s="88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U550" s="19" t="s">
        <v>88</v>
      </c>
    </row>
    <row r="551" s="2" customFormat="1">
      <c r="A551" s="41"/>
      <c r="B551" s="42"/>
      <c r="C551" s="43"/>
      <c r="D551" s="236" t="s">
        <v>206</v>
      </c>
      <c r="E551" s="43"/>
      <c r="F551" s="247" t="s">
        <v>372</v>
      </c>
      <c r="G551" s="43"/>
      <c r="H551" s="248">
        <v>809.72000000000003</v>
      </c>
      <c r="I551" s="43"/>
      <c r="J551" s="43"/>
      <c r="K551" s="43"/>
      <c r="L551" s="47"/>
      <c r="M551" s="232"/>
      <c r="N551" s="233"/>
      <c r="O551" s="87"/>
      <c r="P551" s="87"/>
      <c r="Q551" s="87"/>
      <c r="R551" s="87"/>
      <c r="S551" s="87"/>
      <c r="T551" s="88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U551" s="19" t="s">
        <v>88</v>
      </c>
    </row>
    <row r="552" s="2" customFormat="1">
      <c r="A552" s="41"/>
      <c r="B552" s="42"/>
      <c r="C552" s="43"/>
      <c r="D552" s="236" t="s">
        <v>206</v>
      </c>
      <c r="E552" s="43"/>
      <c r="F552" s="247" t="s">
        <v>210</v>
      </c>
      <c r="G552" s="43"/>
      <c r="H552" s="248">
        <v>809.72000000000003</v>
      </c>
      <c r="I552" s="43"/>
      <c r="J552" s="43"/>
      <c r="K552" s="43"/>
      <c r="L552" s="47"/>
      <c r="M552" s="232"/>
      <c r="N552" s="233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U552" s="19" t="s">
        <v>88</v>
      </c>
    </row>
    <row r="553" s="2" customFormat="1">
      <c r="A553" s="41"/>
      <c r="B553" s="42"/>
      <c r="C553" s="43"/>
      <c r="D553" s="236" t="s">
        <v>206</v>
      </c>
      <c r="E553" s="43"/>
      <c r="F553" s="246" t="s">
        <v>373</v>
      </c>
      <c r="G553" s="43"/>
      <c r="H553" s="43"/>
      <c r="I553" s="43"/>
      <c r="J553" s="43"/>
      <c r="K553" s="43"/>
      <c r="L553" s="47"/>
      <c r="M553" s="232"/>
      <c r="N553" s="233"/>
      <c r="O553" s="87"/>
      <c r="P553" s="87"/>
      <c r="Q553" s="87"/>
      <c r="R553" s="87"/>
      <c r="S553" s="87"/>
      <c r="T553" s="88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U553" s="19" t="s">
        <v>88</v>
      </c>
    </row>
    <row r="554" s="2" customFormat="1">
      <c r="A554" s="41"/>
      <c r="B554" s="42"/>
      <c r="C554" s="43"/>
      <c r="D554" s="236" t="s">
        <v>206</v>
      </c>
      <c r="E554" s="43"/>
      <c r="F554" s="247" t="s">
        <v>208</v>
      </c>
      <c r="G554" s="43"/>
      <c r="H554" s="248">
        <v>0</v>
      </c>
      <c r="I554" s="43"/>
      <c r="J554" s="43"/>
      <c r="K554" s="43"/>
      <c r="L554" s="47"/>
      <c r="M554" s="232"/>
      <c r="N554" s="233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U554" s="19" t="s">
        <v>88</v>
      </c>
    </row>
    <row r="555" s="2" customFormat="1">
      <c r="A555" s="41"/>
      <c r="B555" s="42"/>
      <c r="C555" s="43"/>
      <c r="D555" s="236" t="s">
        <v>206</v>
      </c>
      <c r="E555" s="43"/>
      <c r="F555" s="247" t="s">
        <v>374</v>
      </c>
      <c r="G555" s="43"/>
      <c r="H555" s="248">
        <v>189.863</v>
      </c>
      <c r="I555" s="43"/>
      <c r="J555" s="43"/>
      <c r="K555" s="43"/>
      <c r="L555" s="47"/>
      <c r="M555" s="232"/>
      <c r="N555" s="233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U555" s="19" t="s">
        <v>88</v>
      </c>
    </row>
    <row r="556" s="2" customFormat="1">
      <c r="A556" s="41"/>
      <c r="B556" s="42"/>
      <c r="C556" s="43"/>
      <c r="D556" s="236" t="s">
        <v>206</v>
      </c>
      <c r="E556" s="43"/>
      <c r="F556" s="247" t="s">
        <v>374</v>
      </c>
      <c r="G556" s="43"/>
      <c r="H556" s="248">
        <v>189.863</v>
      </c>
      <c r="I556" s="43"/>
      <c r="J556" s="43"/>
      <c r="K556" s="43"/>
      <c r="L556" s="47"/>
      <c r="M556" s="232"/>
      <c r="N556" s="233"/>
      <c r="O556" s="87"/>
      <c r="P556" s="87"/>
      <c r="Q556" s="87"/>
      <c r="R556" s="87"/>
      <c r="S556" s="87"/>
      <c r="T556" s="88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U556" s="19" t="s">
        <v>88</v>
      </c>
    </row>
    <row r="557" s="2" customFormat="1">
      <c r="A557" s="41"/>
      <c r="B557" s="42"/>
      <c r="C557" s="43"/>
      <c r="D557" s="236" t="s">
        <v>206</v>
      </c>
      <c r="E557" s="43"/>
      <c r="F557" s="247" t="s">
        <v>210</v>
      </c>
      <c r="G557" s="43"/>
      <c r="H557" s="248">
        <v>379.726</v>
      </c>
      <c r="I557" s="43"/>
      <c r="J557" s="43"/>
      <c r="K557" s="43"/>
      <c r="L557" s="47"/>
      <c r="M557" s="232"/>
      <c r="N557" s="233"/>
      <c r="O557" s="87"/>
      <c r="P557" s="87"/>
      <c r="Q557" s="87"/>
      <c r="R557" s="87"/>
      <c r="S557" s="87"/>
      <c r="T557" s="88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U557" s="19" t="s">
        <v>88</v>
      </c>
    </row>
    <row r="558" s="2" customFormat="1" ht="24.15" customHeight="1">
      <c r="A558" s="41"/>
      <c r="B558" s="42"/>
      <c r="C558" s="216" t="s">
        <v>599</v>
      </c>
      <c r="D558" s="216" t="s">
        <v>113</v>
      </c>
      <c r="E558" s="217" t="s">
        <v>600</v>
      </c>
      <c r="F558" s="218" t="s">
        <v>601</v>
      </c>
      <c r="G558" s="219" t="s">
        <v>115</v>
      </c>
      <c r="H558" s="220">
        <v>2451.6999999999998</v>
      </c>
      <c r="I558" s="221"/>
      <c r="J558" s="222">
        <f>ROUND(I558*H558,2)</f>
        <v>0</v>
      </c>
      <c r="K558" s="218" t="s">
        <v>200</v>
      </c>
      <c r="L558" s="47"/>
      <c r="M558" s="223" t="s">
        <v>32</v>
      </c>
      <c r="N558" s="224" t="s">
        <v>49</v>
      </c>
      <c r="O558" s="87"/>
      <c r="P558" s="225">
        <f>O558*H558</f>
        <v>0</v>
      </c>
      <c r="Q558" s="225">
        <v>0.00018000000000000001</v>
      </c>
      <c r="R558" s="225">
        <f>Q558*H558</f>
        <v>0.44130599999999998</v>
      </c>
      <c r="S558" s="225">
        <v>0</v>
      </c>
      <c r="T558" s="226">
        <f>S558*H558</f>
        <v>0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27" t="s">
        <v>289</v>
      </c>
      <c r="AT558" s="227" t="s">
        <v>113</v>
      </c>
      <c r="AU558" s="227" t="s">
        <v>88</v>
      </c>
      <c r="AY558" s="19" t="s">
        <v>195</v>
      </c>
      <c r="BE558" s="228">
        <f>IF(N558="základní",J558,0)</f>
        <v>0</v>
      </c>
      <c r="BF558" s="228">
        <f>IF(N558="snížená",J558,0)</f>
        <v>0</v>
      </c>
      <c r="BG558" s="228">
        <f>IF(N558="zákl. přenesená",J558,0)</f>
        <v>0</v>
      </c>
      <c r="BH558" s="228">
        <f>IF(N558="sníž. přenesená",J558,0)</f>
        <v>0</v>
      </c>
      <c r="BI558" s="228">
        <f>IF(N558="nulová",J558,0)</f>
        <v>0</v>
      </c>
      <c r="BJ558" s="19" t="s">
        <v>86</v>
      </c>
      <c r="BK558" s="228">
        <f>ROUND(I558*H558,2)</f>
        <v>0</v>
      </c>
      <c r="BL558" s="19" t="s">
        <v>289</v>
      </c>
      <c r="BM558" s="227" t="s">
        <v>602</v>
      </c>
    </row>
    <row r="559" s="2" customFormat="1">
      <c r="A559" s="41"/>
      <c r="B559" s="42"/>
      <c r="C559" s="43"/>
      <c r="D559" s="229" t="s">
        <v>202</v>
      </c>
      <c r="E559" s="43"/>
      <c r="F559" s="230" t="s">
        <v>603</v>
      </c>
      <c r="G559" s="43"/>
      <c r="H559" s="43"/>
      <c r="I559" s="231"/>
      <c r="J559" s="43"/>
      <c r="K559" s="43"/>
      <c r="L559" s="47"/>
      <c r="M559" s="232"/>
      <c r="N559" s="233"/>
      <c r="O559" s="87"/>
      <c r="P559" s="87"/>
      <c r="Q559" s="87"/>
      <c r="R559" s="87"/>
      <c r="S559" s="87"/>
      <c r="T559" s="88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19" t="s">
        <v>202</v>
      </c>
      <c r="AU559" s="19" t="s">
        <v>88</v>
      </c>
    </row>
    <row r="560" s="13" customFormat="1">
      <c r="A560" s="13"/>
      <c r="B560" s="234"/>
      <c r="C560" s="235"/>
      <c r="D560" s="236" t="s">
        <v>204</v>
      </c>
      <c r="E560" s="237" t="s">
        <v>32</v>
      </c>
      <c r="F560" s="238" t="s">
        <v>113</v>
      </c>
      <c r="G560" s="235"/>
      <c r="H560" s="239">
        <v>2451.6999999999998</v>
      </c>
      <c r="I560" s="240"/>
      <c r="J560" s="235"/>
      <c r="K560" s="235"/>
      <c r="L560" s="241"/>
      <c r="M560" s="242"/>
      <c r="N560" s="243"/>
      <c r="O560" s="243"/>
      <c r="P560" s="243"/>
      <c r="Q560" s="243"/>
      <c r="R560" s="243"/>
      <c r="S560" s="243"/>
      <c r="T560" s="24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5" t="s">
        <v>204</v>
      </c>
      <c r="AU560" s="245" t="s">
        <v>88</v>
      </c>
      <c r="AV560" s="13" t="s">
        <v>88</v>
      </c>
      <c r="AW560" s="13" t="s">
        <v>39</v>
      </c>
      <c r="AX560" s="13" t="s">
        <v>86</v>
      </c>
      <c r="AY560" s="245" t="s">
        <v>195</v>
      </c>
    </row>
    <row r="561" s="2" customFormat="1">
      <c r="A561" s="41"/>
      <c r="B561" s="42"/>
      <c r="C561" s="43"/>
      <c r="D561" s="236" t="s">
        <v>206</v>
      </c>
      <c r="E561" s="43"/>
      <c r="F561" s="246" t="s">
        <v>604</v>
      </c>
      <c r="G561" s="43"/>
      <c r="H561" s="43"/>
      <c r="I561" s="43"/>
      <c r="J561" s="43"/>
      <c r="K561" s="43"/>
      <c r="L561" s="47"/>
      <c r="M561" s="232"/>
      <c r="N561" s="233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U561" s="19" t="s">
        <v>88</v>
      </c>
    </row>
    <row r="562" s="2" customFormat="1">
      <c r="A562" s="41"/>
      <c r="B562" s="42"/>
      <c r="C562" s="43"/>
      <c r="D562" s="236" t="s">
        <v>206</v>
      </c>
      <c r="E562" s="43"/>
      <c r="F562" s="247" t="s">
        <v>208</v>
      </c>
      <c r="G562" s="43"/>
      <c r="H562" s="248">
        <v>0</v>
      </c>
      <c r="I562" s="43"/>
      <c r="J562" s="43"/>
      <c r="K562" s="43"/>
      <c r="L562" s="47"/>
      <c r="M562" s="232"/>
      <c r="N562" s="233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U562" s="19" t="s">
        <v>88</v>
      </c>
    </row>
    <row r="563" s="2" customFormat="1">
      <c r="A563" s="41"/>
      <c r="B563" s="42"/>
      <c r="C563" s="43"/>
      <c r="D563" s="236" t="s">
        <v>206</v>
      </c>
      <c r="E563" s="43"/>
      <c r="F563" s="247" t="s">
        <v>605</v>
      </c>
      <c r="G563" s="43"/>
      <c r="H563" s="248">
        <v>0</v>
      </c>
      <c r="I563" s="43"/>
      <c r="J563" s="43"/>
      <c r="K563" s="43"/>
      <c r="L563" s="47"/>
      <c r="M563" s="232"/>
      <c r="N563" s="233"/>
      <c r="O563" s="87"/>
      <c r="P563" s="87"/>
      <c r="Q563" s="87"/>
      <c r="R563" s="87"/>
      <c r="S563" s="87"/>
      <c r="T563" s="88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U563" s="19" t="s">
        <v>88</v>
      </c>
    </row>
    <row r="564" s="2" customFormat="1">
      <c r="A564" s="41"/>
      <c r="B564" s="42"/>
      <c r="C564" s="43"/>
      <c r="D564" s="236" t="s">
        <v>206</v>
      </c>
      <c r="E564" s="43"/>
      <c r="F564" s="247" t="s">
        <v>606</v>
      </c>
      <c r="G564" s="43"/>
      <c r="H564" s="248">
        <v>1693.2000000000001</v>
      </c>
      <c r="I564" s="43"/>
      <c r="J564" s="43"/>
      <c r="K564" s="43"/>
      <c r="L564" s="47"/>
      <c r="M564" s="232"/>
      <c r="N564" s="233"/>
      <c r="O564" s="87"/>
      <c r="P564" s="87"/>
      <c r="Q564" s="87"/>
      <c r="R564" s="87"/>
      <c r="S564" s="87"/>
      <c r="T564" s="88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U564" s="19" t="s">
        <v>88</v>
      </c>
    </row>
    <row r="565" s="2" customFormat="1">
      <c r="A565" s="41"/>
      <c r="B565" s="42"/>
      <c r="C565" s="43"/>
      <c r="D565" s="236" t="s">
        <v>206</v>
      </c>
      <c r="E565" s="43"/>
      <c r="F565" s="247" t="s">
        <v>607</v>
      </c>
      <c r="G565" s="43"/>
      <c r="H565" s="248">
        <v>758.5</v>
      </c>
      <c r="I565" s="43"/>
      <c r="J565" s="43"/>
      <c r="K565" s="43"/>
      <c r="L565" s="47"/>
      <c r="M565" s="232"/>
      <c r="N565" s="233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U565" s="19" t="s">
        <v>88</v>
      </c>
    </row>
    <row r="566" s="2" customFormat="1">
      <c r="A566" s="41"/>
      <c r="B566" s="42"/>
      <c r="C566" s="43"/>
      <c r="D566" s="236" t="s">
        <v>206</v>
      </c>
      <c r="E566" s="43"/>
      <c r="F566" s="247" t="s">
        <v>210</v>
      </c>
      <c r="G566" s="43"/>
      <c r="H566" s="248">
        <v>2451.6999999999998</v>
      </c>
      <c r="I566" s="43"/>
      <c r="J566" s="43"/>
      <c r="K566" s="43"/>
      <c r="L566" s="47"/>
      <c r="M566" s="232"/>
      <c r="N566" s="233"/>
      <c r="O566" s="87"/>
      <c r="P566" s="87"/>
      <c r="Q566" s="87"/>
      <c r="R566" s="87"/>
      <c r="S566" s="87"/>
      <c r="T566" s="88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U566" s="19" t="s">
        <v>88</v>
      </c>
    </row>
    <row r="567" s="2" customFormat="1" ht="16.5" customHeight="1">
      <c r="A567" s="41"/>
      <c r="B567" s="42"/>
      <c r="C567" s="249" t="s">
        <v>608</v>
      </c>
      <c r="D567" s="249" t="s">
        <v>215</v>
      </c>
      <c r="E567" s="250" t="s">
        <v>609</v>
      </c>
      <c r="F567" s="251" t="s">
        <v>610</v>
      </c>
      <c r="G567" s="252" t="s">
        <v>292</v>
      </c>
      <c r="H567" s="253">
        <v>9.532</v>
      </c>
      <c r="I567" s="254"/>
      <c r="J567" s="255">
        <f>ROUND(I567*H567,2)</f>
        <v>0</v>
      </c>
      <c r="K567" s="251" t="s">
        <v>200</v>
      </c>
      <c r="L567" s="256"/>
      <c r="M567" s="257" t="s">
        <v>32</v>
      </c>
      <c r="N567" s="258" t="s">
        <v>49</v>
      </c>
      <c r="O567" s="87"/>
      <c r="P567" s="225">
        <f>O567*H567</f>
        <v>0</v>
      </c>
      <c r="Q567" s="225">
        <v>0.55000000000000004</v>
      </c>
      <c r="R567" s="225">
        <f>Q567*H567</f>
        <v>5.2426000000000004</v>
      </c>
      <c r="S567" s="225">
        <v>0</v>
      </c>
      <c r="T567" s="226">
        <f>S567*H567</f>
        <v>0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27" t="s">
        <v>386</v>
      </c>
      <c r="AT567" s="227" t="s">
        <v>215</v>
      </c>
      <c r="AU567" s="227" t="s">
        <v>88</v>
      </c>
      <c r="AY567" s="19" t="s">
        <v>195</v>
      </c>
      <c r="BE567" s="228">
        <f>IF(N567="základní",J567,0)</f>
        <v>0</v>
      </c>
      <c r="BF567" s="228">
        <f>IF(N567="snížená",J567,0)</f>
        <v>0</v>
      </c>
      <c r="BG567" s="228">
        <f>IF(N567="zákl. přenesená",J567,0)</f>
        <v>0</v>
      </c>
      <c r="BH567" s="228">
        <f>IF(N567="sníž. přenesená",J567,0)</f>
        <v>0</v>
      </c>
      <c r="BI567" s="228">
        <f>IF(N567="nulová",J567,0)</f>
        <v>0</v>
      </c>
      <c r="BJ567" s="19" t="s">
        <v>86</v>
      </c>
      <c r="BK567" s="228">
        <f>ROUND(I567*H567,2)</f>
        <v>0</v>
      </c>
      <c r="BL567" s="19" t="s">
        <v>289</v>
      </c>
      <c r="BM567" s="227" t="s">
        <v>611</v>
      </c>
    </row>
    <row r="568" s="13" customFormat="1">
      <c r="A568" s="13"/>
      <c r="B568" s="234"/>
      <c r="C568" s="235"/>
      <c r="D568" s="236" t="s">
        <v>204</v>
      </c>
      <c r="E568" s="237" t="s">
        <v>32</v>
      </c>
      <c r="F568" s="238" t="s">
        <v>612</v>
      </c>
      <c r="G568" s="235"/>
      <c r="H568" s="239">
        <v>8.8260000000000005</v>
      </c>
      <c r="I568" s="240"/>
      <c r="J568" s="235"/>
      <c r="K568" s="235"/>
      <c r="L568" s="241"/>
      <c r="M568" s="242"/>
      <c r="N568" s="243"/>
      <c r="O568" s="243"/>
      <c r="P568" s="243"/>
      <c r="Q568" s="243"/>
      <c r="R568" s="243"/>
      <c r="S568" s="243"/>
      <c r="T568" s="24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5" t="s">
        <v>204</v>
      </c>
      <c r="AU568" s="245" t="s">
        <v>88</v>
      </c>
      <c r="AV568" s="13" t="s">
        <v>88</v>
      </c>
      <c r="AW568" s="13" t="s">
        <v>39</v>
      </c>
      <c r="AX568" s="13" t="s">
        <v>86</v>
      </c>
      <c r="AY568" s="245" t="s">
        <v>195</v>
      </c>
    </row>
    <row r="569" s="2" customFormat="1">
      <c r="A569" s="41"/>
      <c r="B569" s="42"/>
      <c r="C569" s="43"/>
      <c r="D569" s="236" t="s">
        <v>206</v>
      </c>
      <c r="E569" s="43"/>
      <c r="F569" s="246" t="s">
        <v>604</v>
      </c>
      <c r="G569" s="43"/>
      <c r="H569" s="43"/>
      <c r="I569" s="43"/>
      <c r="J569" s="43"/>
      <c r="K569" s="43"/>
      <c r="L569" s="47"/>
      <c r="M569" s="232"/>
      <c r="N569" s="233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U569" s="19" t="s">
        <v>88</v>
      </c>
    </row>
    <row r="570" s="2" customFormat="1">
      <c r="A570" s="41"/>
      <c r="B570" s="42"/>
      <c r="C570" s="43"/>
      <c r="D570" s="236" t="s">
        <v>206</v>
      </c>
      <c r="E570" s="43"/>
      <c r="F570" s="247" t="s">
        <v>208</v>
      </c>
      <c r="G570" s="43"/>
      <c r="H570" s="248">
        <v>0</v>
      </c>
      <c r="I570" s="43"/>
      <c r="J570" s="43"/>
      <c r="K570" s="43"/>
      <c r="L570" s="47"/>
      <c r="M570" s="232"/>
      <c r="N570" s="233"/>
      <c r="O570" s="87"/>
      <c r="P570" s="87"/>
      <c r="Q570" s="87"/>
      <c r="R570" s="87"/>
      <c r="S570" s="87"/>
      <c r="T570" s="88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U570" s="19" t="s">
        <v>88</v>
      </c>
    </row>
    <row r="571" s="2" customFormat="1">
      <c r="A571" s="41"/>
      <c r="B571" s="42"/>
      <c r="C571" s="43"/>
      <c r="D571" s="236" t="s">
        <v>206</v>
      </c>
      <c r="E571" s="43"/>
      <c r="F571" s="247" t="s">
        <v>605</v>
      </c>
      <c r="G571" s="43"/>
      <c r="H571" s="248">
        <v>0</v>
      </c>
      <c r="I571" s="43"/>
      <c r="J571" s="43"/>
      <c r="K571" s="43"/>
      <c r="L571" s="47"/>
      <c r="M571" s="232"/>
      <c r="N571" s="233"/>
      <c r="O571" s="87"/>
      <c r="P571" s="87"/>
      <c r="Q571" s="87"/>
      <c r="R571" s="87"/>
      <c r="S571" s="87"/>
      <c r="T571" s="88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U571" s="19" t="s">
        <v>88</v>
      </c>
    </row>
    <row r="572" s="2" customFormat="1">
      <c r="A572" s="41"/>
      <c r="B572" s="42"/>
      <c r="C572" s="43"/>
      <c r="D572" s="236" t="s">
        <v>206</v>
      </c>
      <c r="E572" s="43"/>
      <c r="F572" s="247" t="s">
        <v>606</v>
      </c>
      <c r="G572" s="43"/>
      <c r="H572" s="248">
        <v>1693.2000000000001</v>
      </c>
      <c r="I572" s="43"/>
      <c r="J572" s="43"/>
      <c r="K572" s="43"/>
      <c r="L572" s="47"/>
      <c r="M572" s="232"/>
      <c r="N572" s="233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U572" s="19" t="s">
        <v>88</v>
      </c>
    </row>
    <row r="573" s="2" customFormat="1">
      <c r="A573" s="41"/>
      <c r="B573" s="42"/>
      <c r="C573" s="43"/>
      <c r="D573" s="236" t="s">
        <v>206</v>
      </c>
      <c r="E573" s="43"/>
      <c r="F573" s="247" t="s">
        <v>607</v>
      </c>
      <c r="G573" s="43"/>
      <c r="H573" s="248">
        <v>758.5</v>
      </c>
      <c r="I573" s="43"/>
      <c r="J573" s="43"/>
      <c r="K573" s="43"/>
      <c r="L573" s="47"/>
      <c r="M573" s="232"/>
      <c r="N573" s="233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U573" s="19" t="s">
        <v>88</v>
      </c>
    </row>
    <row r="574" s="2" customFormat="1">
      <c r="A574" s="41"/>
      <c r="B574" s="42"/>
      <c r="C574" s="43"/>
      <c r="D574" s="236" t="s">
        <v>206</v>
      </c>
      <c r="E574" s="43"/>
      <c r="F574" s="247" t="s">
        <v>210</v>
      </c>
      <c r="G574" s="43"/>
      <c r="H574" s="248">
        <v>2451.6999999999998</v>
      </c>
      <c r="I574" s="43"/>
      <c r="J574" s="43"/>
      <c r="K574" s="43"/>
      <c r="L574" s="47"/>
      <c r="M574" s="232"/>
      <c r="N574" s="233"/>
      <c r="O574" s="87"/>
      <c r="P574" s="87"/>
      <c r="Q574" s="87"/>
      <c r="R574" s="87"/>
      <c r="S574" s="87"/>
      <c r="T574" s="88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U574" s="19" t="s">
        <v>88</v>
      </c>
    </row>
    <row r="575" s="13" customFormat="1">
      <c r="A575" s="13"/>
      <c r="B575" s="234"/>
      <c r="C575" s="235"/>
      <c r="D575" s="236" t="s">
        <v>204</v>
      </c>
      <c r="E575" s="235"/>
      <c r="F575" s="238" t="s">
        <v>613</v>
      </c>
      <c r="G575" s="235"/>
      <c r="H575" s="239">
        <v>9.532</v>
      </c>
      <c r="I575" s="240"/>
      <c r="J575" s="235"/>
      <c r="K575" s="235"/>
      <c r="L575" s="241"/>
      <c r="M575" s="242"/>
      <c r="N575" s="243"/>
      <c r="O575" s="243"/>
      <c r="P575" s="243"/>
      <c r="Q575" s="243"/>
      <c r="R575" s="243"/>
      <c r="S575" s="243"/>
      <c r="T575" s="24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5" t="s">
        <v>204</v>
      </c>
      <c r="AU575" s="245" t="s">
        <v>88</v>
      </c>
      <c r="AV575" s="13" t="s">
        <v>88</v>
      </c>
      <c r="AW575" s="13" t="s">
        <v>4</v>
      </c>
      <c r="AX575" s="13" t="s">
        <v>86</v>
      </c>
      <c r="AY575" s="245" t="s">
        <v>195</v>
      </c>
    </row>
    <row r="576" s="2" customFormat="1" ht="49.05" customHeight="1">
      <c r="A576" s="41"/>
      <c r="B576" s="42"/>
      <c r="C576" s="216" t="s">
        <v>614</v>
      </c>
      <c r="D576" s="216" t="s">
        <v>113</v>
      </c>
      <c r="E576" s="217" t="s">
        <v>615</v>
      </c>
      <c r="F576" s="218" t="s">
        <v>616</v>
      </c>
      <c r="G576" s="219" t="s">
        <v>105</v>
      </c>
      <c r="H576" s="220">
        <v>86.888000000000005</v>
      </c>
      <c r="I576" s="221"/>
      <c r="J576" s="222">
        <f>ROUND(I576*H576,2)</f>
        <v>0</v>
      </c>
      <c r="K576" s="218" t="s">
        <v>200</v>
      </c>
      <c r="L576" s="47"/>
      <c r="M576" s="223" t="s">
        <v>32</v>
      </c>
      <c r="N576" s="224" t="s">
        <v>49</v>
      </c>
      <c r="O576" s="87"/>
      <c r="P576" s="225">
        <f>O576*H576</f>
        <v>0</v>
      </c>
      <c r="Q576" s="225">
        <v>0.016219999999999998</v>
      </c>
      <c r="R576" s="225">
        <f>Q576*H576</f>
        <v>1.4093233599999999</v>
      </c>
      <c r="S576" s="225">
        <v>0</v>
      </c>
      <c r="T576" s="226">
        <f>S576*H576</f>
        <v>0</v>
      </c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R576" s="227" t="s">
        <v>289</v>
      </c>
      <c r="AT576" s="227" t="s">
        <v>113</v>
      </c>
      <c r="AU576" s="227" t="s">
        <v>88</v>
      </c>
      <c r="AY576" s="19" t="s">
        <v>195</v>
      </c>
      <c r="BE576" s="228">
        <f>IF(N576="základní",J576,0)</f>
        <v>0</v>
      </c>
      <c r="BF576" s="228">
        <f>IF(N576="snížená",J576,0)</f>
        <v>0</v>
      </c>
      <c r="BG576" s="228">
        <f>IF(N576="zákl. přenesená",J576,0)</f>
        <v>0</v>
      </c>
      <c r="BH576" s="228">
        <f>IF(N576="sníž. přenesená",J576,0)</f>
        <v>0</v>
      </c>
      <c r="BI576" s="228">
        <f>IF(N576="nulová",J576,0)</f>
        <v>0</v>
      </c>
      <c r="BJ576" s="19" t="s">
        <v>86</v>
      </c>
      <c r="BK576" s="228">
        <f>ROUND(I576*H576,2)</f>
        <v>0</v>
      </c>
      <c r="BL576" s="19" t="s">
        <v>289</v>
      </c>
      <c r="BM576" s="227" t="s">
        <v>617</v>
      </c>
    </row>
    <row r="577" s="2" customFormat="1">
      <c r="A577" s="41"/>
      <c r="B577" s="42"/>
      <c r="C577" s="43"/>
      <c r="D577" s="229" t="s">
        <v>202</v>
      </c>
      <c r="E577" s="43"/>
      <c r="F577" s="230" t="s">
        <v>618</v>
      </c>
      <c r="G577" s="43"/>
      <c r="H577" s="43"/>
      <c r="I577" s="231"/>
      <c r="J577" s="43"/>
      <c r="K577" s="43"/>
      <c r="L577" s="47"/>
      <c r="M577" s="232"/>
      <c r="N577" s="233"/>
      <c r="O577" s="87"/>
      <c r="P577" s="87"/>
      <c r="Q577" s="87"/>
      <c r="R577" s="87"/>
      <c r="S577" s="87"/>
      <c r="T577" s="88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T577" s="19" t="s">
        <v>202</v>
      </c>
      <c r="AU577" s="19" t="s">
        <v>88</v>
      </c>
    </row>
    <row r="578" s="14" customFormat="1">
      <c r="A578" s="14"/>
      <c r="B578" s="259"/>
      <c r="C578" s="260"/>
      <c r="D578" s="236" t="s">
        <v>204</v>
      </c>
      <c r="E578" s="261" t="s">
        <v>32</v>
      </c>
      <c r="F578" s="262" t="s">
        <v>455</v>
      </c>
      <c r="G578" s="260"/>
      <c r="H578" s="261" t="s">
        <v>32</v>
      </c>
      <c r="I578" s="263"/>
      <c r="J578" s="260"/>
      <c r="K578" s="260"/>
      <c r="L578" s="264"/>
      <c r="M578" s="265"/>
      <c r="N578" s="266"/>
      <c r="O578" s="266"/>
      <c r="P578" s="266"/>
      <c r="Q578" s="266"/>
      <c r="R578" s="266"/>
      <c r="S578" s="266"/>
      <c r="T578" s="267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8" t="s">
        <v>204</v>
      </c>
      <c r="AU578" s="268" t="s">
        <v>88</v>
      </c>
      <c r="AV578" s="14" t="s">
        <v>86</v>
      </c>
      <c r="AW578" s="14" t="s">
        <v>39</v>
      </c>
      <c r="AX578" s="14" t="s">
        <v>78</v>
      </c>
      <c r="AY578" s="268" t="s">
        <v>195</v>
      </c>
    </row>
    <row r="579" s="13" customFormat="1">
      <c r="A579" s="13"/>
      <c r="B579" s="234"/>
      <c r="C579" s="235"/>
      <c r="D579" s="236" t="s">
        <v>204</v>
      </c>
      <c r="E579" s="237" t="s">
        <v>32</v>
      </c>
      <c r="F579" s="238" t="s">
        <v>619</v>
      </c>
      <c r="G579" s="235"/>
      <c r="H579" s="239">
        <v>33.810000000000002</v>
      </c>
      <c r="I579" s="240"/>
      <c r="J579" s="235"/>
      <c r="K579" s="235"/>
      <c r="L579" s="241"/>
      <c r="M579" s="242"/>
      <c r="N579" s="243"/>
      <c r="O579" s="243"/>
      <c r="P579" s="243"/>
      <c r="Q579" s="243"/>
      <c r="R579" s="243"/>
      <c r="S579" s="243"/>
      <c r="T579" s="24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5" t="s">
        <v>204</v>
      </c>
      <c r="AU579" s="245" t="s">
        <v>88</v>
      </c>
      <c r="AV579" s="13" t="s">
        <v>88</v>
      </c>
      <c r="AW579" s="13" t="s">
        <v>39</v>
      </c>
      <c r="AX579" s="13" t="s">
        <v>78</v>
      </c>
      <c r="AY579" s="245" t="s">
        <v>195</v>
      </c>
    </row>
    <row r="580" s="14" customFormat="1">
      <c r="A580" s="14"/>
      <c r="B580" s="259"/>
      <c r="C580" s="260"/>
      <c r="D580" s="236" t="s">
        <v>204</v>
      </c>
      <c r="E580" s="261" t="s">
        <v>32</v>
      </c>
      <c r="F580" s="262" t="s">
        <v>457</v>
      </c>
      <c r="G580" s="260"/>
      <c r="H580" s="261" t="s">
        <v>32</v>
      </c>
      <c r="I580" s="263"/>
      <c r="J580" s="260"/>
      <c r="K580" s="260"/>
      <c r="L580" s="264"/>
      <c r="M580" s="265"/>
      <c r="N580" s="266"/>
      <c r="O580" s="266"/>
      <c r="P580" s="266"/>
      <c r="Q580" s="266"/>
      <c r="R580" s="266"/>
      <c r="S580" s="266"/>
      <c r="T580" s="267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8" t="s">
        <v>204</v>
      </c>
      <c r="AU580" s="268" t="s">
        <v>88</v>
      </c>
      <c r="AV580" s="14" t="s">
        <v>86</v>
      </c>
      <c r="AW580" s="14" t="s">
        <v>39</v>
      </c>
      <c r="AX580" s="14" t="s">
        <v>78</v>
      </c>
      <c r="AY580" s="268" t="s">
        <v>195</v>
      </c>
    </row>
    <row r="581" s="13" customFormat="1">
      <c r="A581" s="13"/>
      <c r="B581" s="234"/>
      <c r="C581" s="235"/>
      <c r="D581" s="236" t="s">
        <v>204</v>
      </c>
      <c r="E581" s="237" t="s">
        <v>32</v>
      </c>
      <c r="F581" s="238" t="s">
        <v>620</v>
      </c>
      <c r="G581" s="235"/>
      <c r="H581" s="239">
        <v>7.0759999999999996</v>
      </c>
      <c r="I581" s="240"/>
      <c r="J581" s="235"/>
      <c r="K581" s="235"/>
      <c r="L581" s="241"/>
      <c r="M581" s="242"/>
      <c r="N581" s="243"/>
      <c r="O581" s="243"/>
      <c r="P581" s="243"/>
      <c r="Q581" s="243"/>
      <c r="R581" s="243"/>
      <c r="S581" s="243"/>
      <c r="T581" s="24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5" t="s">
        <v>204</v>
      </c>
      <c r="AU581" s="245" t="s">
        <v>88</v>
      </c>
      <c r="AV581" s="13" t="s">
        <v>88</v>
      </c>
      <c r="AW581" s="13" t="s">
        <v>39</v>
      </c>
      <c r="AX581" s="13" t="s">
        <v>78</v>
      </c>
      <c r="AY581" s="245" t="s">
        <v>195</v>
      </c>
    </row>
    <row r="582" s="13" customFormat="1">
      <c r="A582" s="13"/>
      <c r="B582" s="234"/>
      <c r="C582" s="235"/>
      <c r="D582" s="236" t="s">
        <v>204</v>
      </c>
      <c r="E582" s="237" t="s">
        <v>32</v>
      </c>
      <c r="F582" s="238" t="s">
        <v>621</v>
      </c>
      <c r="G582" s="235"/>
      <c r="H582" s="239">
        <v>2.214</v>
      </c>
      <c r="I582" s="240"/>
      <c r="J582" s="235"/>
      <c r="K582" s="235"/>
      <c r="L582" s="241"/>
      <c r="M582" s="242"/>
      <c r="N582" s="243"/>
      <c r="O582" s="243"/>
      <c r="P582" s="243"/>
      <c r="Q582" s="243"/>
      <c r="R582" s="243"/>
      <c r="S582" s="243"/>
      <c r="T582" s="24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5" t="s">
        <v>204</v>
      </c>
      <c r="AU582" s="245" t="s">
        <v>88</v>
      </c>
      <c r="AV582" s="13" t="s">
        <v>88</v>
      </c>
      <c r="AW582" s="13" t="s">
        <v>39</v>
      </c>
      <c r="AX582" s="13" t="s">
        <v>78</v>
      </c>
      <c r="AY582" s="245" t="s">
        <v>195</v>
      </c>
    </row>
    <row r="583" s="13" customFormat="1">
      <c r="A583" s="13"/>
      <c r="B583" s="234"/>
      <c r="C583" s="235"/>
      <c r="D583" s="236" t="s">
        <v>204</v>
      </c>
      <c r="E583" s="237" t="s">
        <v>32</v>
      </c>
      <c r="F583" s="238" t="s">
        <v>622</v>
      </c>
      <c r="G583" s="235"/>
      <c r="H583" s="239">
        <v>43.787999999999997</v>
      </c>
      <c r="I583" s="240"/>
      <c r="J583" s="235"/>
      <c r="K583" s="235"/>
      <c r="L583" s="241"/>
      <c r="M583" s="242"/>
      <c r="N583" s="243"/>
      <c r="O583" s="243"/>
      <c r="P583" s="243"/>
      <c r="Q583" s="243"/>
      <c r="R583" s="243"/>
      <c r="S583" s="243"/>
      <c r="T583" s="24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5" t="s">
        <v>204</v>
      </c>
      <c r="AU583" s="245" t="s">
        <v>88</v>
      </c>
      <c r="AV583" s="13" t="s">
        <v>88</v>
      </c>
      <c r="AW583" s="13" t="s">
        <v>39</v>
      </c>
      <c r="AX583" s="13" t="s">
        <v>78</v>
      </c>
      <c r="AY583" s="245" t="s">
        <v>195</v>
      </c>
    </row>
    <row r="584" s="15" customFormat="1">
      <c r="A584" s="15"/>
      <c r="B584" s="269"/>
      <c r="C584" s="270"/>
      <c r="D584" s="236" t="s">
        <v>204</v>
      </c>
      <c r="E584" s="271" t="s">
        <v>32</v>
      </c>
      <c r="F584" s="272" t="s">
        <v>210</v>
      </c>
      <c r="G584" s="270"/>
      <c r="H584" s="273">
        <v>86.888000000000005</v>
      </c>
      <c r="I584" s="274"/>
      <c r="J584" s="270"/>
      <c r="K584" s="270"/>
      <c r="L584" s="275"/>
      <c r="M584" s="276"/>
      <c r="N584" s="277"/>
      <c r="O584" s="277"/>
      <c r="P584" s="277"/>
      <c r="Q584" s="277"/>
      <c r="R584" s="277"/>
      <c r="S584" s="277"/>
      <c r="T584" s="278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79" t="s">
        <v>204</v>
      </c>
      <c r="AU584" s="279" t="s">
        <v>88</v>
      </c>
      <c r="AV584" s="15" t="s">
        <v>111</v>
      </c>
      <c r="AW584" s="15" t="s">
        <v>39</v>
      </c>
      <c r="AX584" s="15" t="s">
        <v>86</v>
      </c>
      <c r="AY584" s="279" t="s">
        <v>195</v>
      </c>
    </row>
    <row r="585" s="2" customFormat="1">
      <c r="A585" s="41"/>
      <c r="B585" s="42"/>
      <c r="C585" s="43"/>
      <c r="D585" s="236" t="s">
        <v>206</v>
      </c>
      <c r="E585" s="43"/>
      <c r="F585" s="246" t="s">
        <v>397</v>
      </c>
      <c r="G585" s="43"/>
      <c r="H585" s="43"/>
      <c r="I585" s="43"/>
      <c r="J585" s="43"/>
      <c r="K585" s="43"/>
      <c r="L585" s="47"/>
      <c r="M585" s="232"/>
      <c r="N585" s="233"/>
      <c r="O585" s="87"/>
      <c r="P585" s="87"/>
      <c r="Q585" s="87"/>
      <c r="R585" s="87"/>
      <c r="S585" s="87"/>
      <c r="T585" s="88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U585" s="19" t="s">
        <v>88</v>
      </c>
    </row>
    <row r="586" s="2" customFormat="1">
      <c r="A586" s="41"/>
      <c r="B586" s="42"/>
      <c r="C586" s="43"/>
      <c r="D586" s="236" t="s">
        <v>206</v>
      </c>
      <c r="E586" s="43"/>
      <c r="F586" s="247" t="s">
        <v>208</v>
      </c>
      <c r="G586" s="43"/>
      <c r="H586" s="248">
        <v>0</v>
      </c>
      <c r="I586" s="43"/>
      <c r="J586" s="43"/>
      <c r="K586" s="43"/>
      <c r="L586" s="47"/>
      <c r="M586" s="232"/>
      <c r="N586" s="233"/>
      <c r="O586" s="87"/>
      <c r="P586" s="87"/>
      <c r="Q586" s="87"/>
      <c r="R586" s="87"/>
      <c r="S586" s="87"/>
      <c r="T586" s="88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U586" s="19" t="s">
        <v>88</v>
      </c>
    </row>
    <row r="587" s="2" customFormat="1">
      <c r="A587" s="41"/>
      <c r="B587" s="42"/>
      <c r="C587" s="43"/>
      <c r="D587" s="236" t="s">
        <v>206</v>
      </c>
      <c r="E587" s="43"/>
      <c r="F587" s="247" t="s">
        <v>398</v>
      </c>
      <c r="G587" s="43"/>
      <c r="H587" s="248">
        <v>36.899999999999999</v>
      </c>
      <c r="I587" s="43"/>
      <c r="J587" s="43"/>
      <c r="K587" s="43"/>
      <c r="L587" s="47"/>
      <c r="M587" s="232"/>
      <c r="N587" s="233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U587" s="19" t="s">
        <v>88</v>
      </c>
    </row>
    <row r="588" s="2" customFormat="1">
      <c r="A588" s="41"/>
      <c r="B588" s="42"/>
      <c r="C588" s="43"/>
      <c r="D588" s="236" t="s">
        <v>206</v>
      </c>
      <c r="E588" s="43"/>
      <c r="F588" s="247" t="s">
        <v>210</v>
      </c>
      <c r="G588" s="43"/>
      <c r="H588" s="248">
        <v>36.899999999999999</v>
      </c>
      <c r="I588" s="43"/>
      <c r="J588" s="43"/>
      <c r="K588" s="43"/>
      <c r="L588" s="47"/>
      <c r="M588" s="232"/>
      <c r="N588" s="233"/>
      <c r="O588" s="87"/>
      <c r="P588" s="87"/>
      <c r="Q588" s="87"/>
      <c r="R588" s="87"/>
      <c r="S588" s="87"/>
      <c r="T588" s="88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U588" s="19" t="s">
        <v>88</v>
      </c>
    </row>
    <row r="589" s="2" customFormat="1">
      <c r="A589" s="41"/>
      <c r="B589" s="42"/>
      <c r="C589" s="43"/>
      <c r="D589" s="236" t="s">
        <v>206</v>
      </c>
      <c r="E589" s="43"/>
      <c r="F589" s="246" t="s">
        <v>207</v>
      </c>
      <c r="G589" s="43"/>
      <c r="H589" s="43"/>
      <c r="I589" s="43"/>
      <c r="J589" s="43"/>
      <c r="K589" s="43"/>
      <c r="L589" s="47"/>
      <c r="M589" s="232"/>
      <c r="N589" s="233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U589" s="19" t="s">
        <v>88</v>
      </c>
    </row>
    <row r="590" s="2" customFormat="1">
      <c r="A590" s="41"/>
      <c r="B590" s="42"/>
      <c r="C590" s="43"/>
      <c r="D590" s="236" t="s">
        <v>206</v>
      </c>
      <c r="E590" s="43"/>
      <c r="F590" s="247" t="s">
        <v>208</v>
      </c>
      <c r="G590" s="43"/>
      <c r="H590" s="248">
        <v>0</v>
      </c>
      <c r="I590" s="43"/>
      <c r="J590" s="43"/>
      <c r="K590" s="43"/>
      <c r="L590" s="47"/>
      <c r="M590" s="232"/>
      <c r="N590" s="233"/>
      <c r="O590" s="87"/>
      <c r="P590" s="87"/>
      <c r="Q590" s="87"/>
      <c r="R590" s="87"/>
      <c r="S590" s="87"/>
      <c r="T590" s="88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U590" s="19" t="s">
        <v>88</v>
      </c>
    </row>
    <row r="591" s="2" customFormat="1">
      <c r="A591" s="41"/>
      <c r="B591" s="42"/>
      <c r="C591" s="43"/>
      <c r="D591" s="236" t="s">
        <v>206</v>
      </c>
      <c r="E591" s="43"/>
      <c r="F591" s="247" t="s">
        <v>209</v>
      </c>
      <c r="G591" s="43"/>
      <c r="H591" s="248">
        <v>106.8</v>
      </c>
      <c r="I591" s="43"/>
      <c r="J591" s="43"/>
      <c r="K591" s="43"/>
      <c r="L591" s="47"/>
      <c r="M591" s="232"/>
      <c r="N591" s="233"/>
      <c r="O591" s="87"/>
      <c r="P591" s="87"/>
      <c r="Q591" s="87"/>
      <c r="R591" s="87"/>
      <c r="S591" s="87"/>
      <c r="T591" s="88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U591" s="19" t="s">
        <v>88</v>
      </c>
    </row>
    <row r="592" s="2" customFormat="1">
      <c r="A592" s="41"/>
      <c r="B592" s="42"/>
      <c r="C592" s="43"/>
      <c r="D592" s="236" t="s">
        <v>206</v>
      </c>
      <c r="E592" s="43"/>
      <c r="F592" s="247" t="s">
        <v>210</v>
      </c>
      <c r="G592" s="43"/>
      <c r="H592" s="248">
        <v>106.8</v>
      </c>
      <c r="I592" s="43"/>
      <c r="J592" s="43"/>
      <c r="K592" s="43"/>
      <c r="L592" s="47"/>
      <c r="M592" s="232"/>
      <c r="N592" s="233"/>
      <c r="O592" s="87"/>
      <c r="P592" s="87"/>
      <c r="Q592" s="87"/>
      <c r="R592" s="87"/>
      <c r="S592" s="87"/>
      <c r="T592" s="88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U592" s="19" t="s">
        <v>88</v>
      </c>
    </row>
    <row r="593" s="2" customFormat="1" ht="37.8" customHeight="1">
      <c r="A593" s="41"/>
      <c r="B593" s="42"/>
      <c r="C593" s="216" t="s">
        <v>623</v>
      </c>
      <c r="D593" s="216" t="s">
        <v>113</v>
      </c>
      <c r="E593" s="217" t="s">
        <v>624</v>
      </c>
      <c r="F593" s="218" t="s">
        <v>625</v>
      </c>
      <c r="G593" s="219" t="s">
        <v>292</v>
      </c>
      <c r="H593" s="220">
        <v>45.517000000000003</v>
      </c>
      <c r="I593" s="221"/>
      <c r="J593" s="222">
        <f>ROUND(I593*H593,2)</f>
        <v>0</v>
      </c>
      <c r="K593" s="218" t="s">
        <v>200</v>
      </c>
      <c r="L593" s="47"/>
      <c r="M593" s="223" t="s">
        <v>32</v>
      </c>
      <c r="N593" s="224" t="s">
        <v>49</v>
      </c>
      <c r="O593" s="87"/>
      <c r="P593" s="225">
        <f>O593*H593</f>
        <v>0</v>
      </c>
      <c r="Q593" s="225">
        <v>0.022839999999999999</v>
      </c>
      <c r="R593" s="225">
        <f>Q593*H593</f>
        <v>1.0396082799999999</v>
      </c>
      <c r="S593" s="225">
        <v>0</v>
      </c>
      <c r="T593" s="226">
        <f>S593*H593</f>
        <v>0</v>
      </c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R593" s="227" t="s">
        <v>289</v>
      </c>
      <c r="AT593" s="227" t="s">
        <v>113</v>
      </c>
      <c r="AU593" s="227" t="s">
        <v>88</v>
      </c>
      <c r="AY593" s="19" t="s">
        <v>195</v>
      </c>
      <c r="BE593" s="228">
        <f>IF(N593="základní",J593,0)</f>
        <v>0</v>
      </c>
      <c r="BF593" s="228">
        <f>IF(N593="snížená",J593,0)</f>
        <v>0</v>
      </c>
      <c r="BG593" s="228">
        <f>IF(N593="zákl. přenesená",J593,0)</f>
        <v>0</v>
      </c>
      <c r="BH593" s="228">
        <f>IF(N593="sníž. přenesená",J593,0)</f>
        <v>0</v>
      </c>
      <c r="BI593" s="228">
        <f>IF(N593="nulová",J593,0)</f>
        <v>0</v>
      </c>
      <c r="BJ593" s="19" t="s">
        <v>86</v>
      </c>
      <c r="BK593" s="228">
        <f>ROUND(I593*H593,2)</f>
        <v>0</v>
      </c>
      <c r="BL593" s="19" t="s">
        <v>289</v>
      </c>
      <c r="BM593" s="227" t="s">
        <v>626</v>
      </c>
    </row>
    <row r="594" s="2" customFormat="1">
      <c r="A594" s="41"/>
      <c r="B594" s="42"/>
      <c r="C594" s="43"/>
      <c r="D594" s="229" t="s">
        <v>202</v>
      </c>
      <c r="E594" s="43"/>
      <c r="F594" s="230" t="s">
        <v>627</v>
      </c>
      <c r="G594" s="43"/>
      <c r="H594" s="43"/>
      <c r="I594" s="231"/>
      <c r="J594" s="43"/>
      <c r="K594" s="43"/>
      <c r="L594" s="47"/>
      <c r="M594" s="232"/>
      <c r="N594" s="233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19" t="s">
        <v>202</v>
      </c>
      <c r="AU594" s="19" t="s">
        <v>88</v>
      </c>
    </row>
    <row r="595" s="13" customFormat="1">
      <c r="A595" s="13"/>
      <c r="B595" s="234"/>
      <c r="C595" s="235"/>
      <c r="D595" s="236" t="s">
        <v>204</v>
      </c>
      <c r="E595" s="237" t="s">
        <v>32</v>
      </c>
      <c r="F595" s="238" t="s">
        <v>628</v>
      </c>
      <c r="G595" s="235"/>
      <c r="H595" s="239">
        <v>37.607999999999997</v>
      </c>
      <c r="I595" s="240"/>
      <c r="J595" s="235"/>
      <c r="K595" s="235"/>
      <c r="L595" s="241"/>
      <c r="M595" s="242"/>
      <c r="N595" s="243"/>
      <c r="O595" s="243"/>
      <c r="P595" s="243"/>
      <c r="Q595" s="243"/>
      <c r="R595" s="243"/>
      <c r="S595" s="243"/>
      <c r="T595" s="24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5" t="s">
        <v>204</v>
      </c>
      <c r="AU595" s="245" t="s">
        <v>88</v>
      </c>
      <c r="AV595" s="13" t="s">
        <v>88</v>
      </c>
      <c r="AW595" s="13" t="s">
        <v>39</v>
      </c>
      <c r="AX595" s="13" t="s">
        <v>78</v>
      </c>
      <c r="AY595" s="245" t="s">
        <v>195</v>
      </c>
    </row>
    <row r="596" s="13" customFormat="1">
      <c r="A596" s="13"/>
      <c r="B596" s="234"/>
      <c r="C596" s="235"/>
      <c r="D596" s="236" t="s">
        <v>204</v>
      </c>
      <c r="E596" s="237" t="s">
        <v>32</v>
      </c>
      <c r="F596" s="238" t="s">
        <v>629</v>
      </c>
      <c r="G596" s="235"/>
      <c r="H596" s="239">
        <v>0.20000000000000001</v>
      </c>
      <c r="I596" s="240"/>
      <c r="J596" s="235"/>
      <c r="K596" s="235"/>
      <c r="L596" s="241"/>
      <c r="M596" s="242"/>
      <c r="N596" s="243"/>
      <c r="O596" s="243"/>
      <c r="P596" s="243"/>
      <c r="Q596" s="243"/>
      <c r="R596" s="243"/>
      <c r="S596" s="243"/>
      <c r="T596" s="24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5" t="s">
        <v>204</v>
      </c>
      <c r="AU596" s="245" t="s">
        <v>88</v>
      </c>
      <c r="AV596" s="13" t="s">
        <v>88</v>
      </c>
      <c r="AW596" s="13" t="s">
        <v>39</v>
      </c>
      <c r="AX596" s="13" t="s">
        <v>78</v>
      </c>
      <c r="AY596" s="245" t="s">
        <v>195</v>
      </c>
    </row>
    <row r="597" s="13" customFormat="1">
      <c r="A597" s="13"/>
      <c r="B597" s="234"/>
      <c r="C597" s="235"/>
      <c r="D597" s="236" t="s">
        <v>204</v>
      </c>
      <c r="E597" s="237" t="s">
        <v>32</v>
      </c>
      <c r="F597" s="238" t="s">
        <v>630</v>
      </c>
      <c r="G597" s="235"/>
      <c r="H597" s="239">
        <v>5.8840000000000003</v>
      </c>
      <c r="I597" s="240"/>
      <c r="J597" s="235"/>
      <c r="K597" s="235"/>
      <c r="L597" s="241"/>
      <c r="M597" s="242"/>
      <c r="N597" s="243"/>
      <c r="O597" s="243"/>
      <c r="P597" s="243"/>
      <c r="Q597" s="243"/>
      <c r="R597" s="243"/>
      <c r="S597" s="243"/>
      <c r="T597" s="24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5" t="s">
        <v>204</v>
      </c>
      <c r="AU597" s="245" t="s">
        <v>88</v>
      </c>
      <c r="AV597" s="13" t="s">
        <v>88</v>
      </c>
      <c r="AW597" s="13" t="s">
        <v>39</v>
      </c>
      <c r="AX597" s="13" t="s">
        <v>78</v>
      </c>
      <c r="AY597" s="245" t="s">
        <v>195</v>
      </c>
    </row>
    <row r="598" s="14" customFormat="1">
      <c r="A598" s="14"/>
      <c r="B598" s="259"/>
      <c r="C598" s="260"/>
      <c r="D598" s="236" t="s">
        <v>204</v>
      </c>
      <c r="E598" s="261" t="s">
        <v>32</v>
      </c>
      <c r="F598" s="262" t="s">
        <v>455</v>
      </c>
      <c r="G598" s="260"/>
      <c r="H598" s="261" t="s">
        <v>32</v>
      </c>
      <c r="I598" s="263"/>
      <c r="J598" s="260"/>
      <c r="K598" s="260"/>
      <c r="L598" s="264"/>
      <c r="M598" s="265"/>
      <c r="N598" s="266"/>
      <c r="O598" s="266"/>
      <c r="P598" s="266"/>
      <c r="Q598" s="266"/>
      <c r="R598" s="266"/>
      <c r="S598" s="266"/>
      <c r="T598" s="267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8" t="s">
        <v>204</v>
      </c>
      <c r="AU598" s="268" t="s">
        <v>88</v>
      </c>
      <c r="AV598" s="14" t="s">
        <v>86</v>
      </c>
      <c r="AW598" s="14" t="s">
        <v>39</v>
      </c>
      <c r="AX598" s="14" t="s">
        <v>78</v>
      </c>
      <c r="AY598" s="268" t="s">
        <v>195</v>
      </c>
    </row>
    <row r="599" s="13" customFormat="1">
      <c r="A599" s="13"/>
      <c r="B599" s="234"/>
      <c r="C599" s="235"/>
      <c r="D599" s="236" t="s">
        <v>204</v>
      </c>
      <c r="E599" s="237" t="s">
        <v>32</v>
      </c>
      <c r="F599" s="238" t="s">
        <v>631</v>
      </c>
      <c r="G599" s="235"/>
      <c r="H599" s="239">
        <v>0.70999999999999996</v>
      </c>
      <c r="I599" s="240"/>
      <c r="J599" s="235"/>
      <c r="K599" s="235"/>
      <c r="L599" s="241"/>
      <c r="M599" s="242"/>
      <c r="N599" s="243"/>
      <c r="O599" s="243"/>
      <c r="P599" s="243"/>
      <c r="Q599" s="243"/>
      <c r="R599" s="243"/>
      <c r="S599" s="243"/>
      <c r="T599" s="24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5" t="s">
        <v>204</v>
      </c>
      <c r="AU599" s="245" t="s">
        <v>88</v>
      </c>
      <c r="AV599" s="13" t="s">
        <v>88</v>
      </c>
      <c r="AW599" s="13" t="s">
        <v>39</v>
      </c>
      <c r="AX599" s="13" t="s">
        <v>78</v>
      </c>
      <c r="AY599" s="245" t="s">
        <v>195</v>
      </c>
    </row>
    <row r="600" s="14" customFormat="1">
      <c r="A600" s="14"/>
      <c r="B600" s="259"/>
      <c r="C600" s="260"/>
      <c r="D600" s="236" t="s">
        <v>204</v>
      </c>
      <c r="E600" s="261" t="s">
        <v>32</v>
      </c>
      <c r="F600" s="262" t="s">
        <v>457</v>
      </c>
      <c r="G600" s="260"/>
      <c r="H600" s="261" t="s">
        <v>32</v>
      </c>
      <c r="I600" s="263"/>
      <c r="J600" s="260"/>
      <c r="K600" s="260"/>
      <c r="L600" s="264"/>
      <c r="M600" s="265"/>
      <c r="N600" s="266"/>
      <c r="O600" s="266"/>
      <c r="P600" s="266"/>
      <c r="Q600" s="266"/>
      <c r="R600" s="266"/>
      <c r="S600" s="266"/>
      <c r="T600" s="267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8" t="s">
        <v>204</v>
      </c>
      <c r="AU600" s="268" t="s">
        <v>88</v>
      </c>
      <c r="AV600" s="14" t="s">
        <v>86</v>
      </c>
      <c r="AW600" s="14" t="s">
        <v>39</v>
      </c>
      <c r="AX600" s="14" t="s">
        <v>78</v>
      </c>
      <c r="AY600" s="268" t="s">
        <v>195</v>
      </c>
    </row>
    <row r="601" s="13" customFormat="1">
      <c r="A601" s="13"/>
      <c r="B601" s="234"/>
      <c r="C601" s="235"/>
      <c r="D601" s="236" t="s">
        <v>204</v>
      </c>
      <c r="E601" s="237" t="s">
        <v>32</v>
      </c>
      <c r="F601" s="238" t="s">
        <v>632</v>
      </c>
      <c r="G601" s="235"/>
      <c r="H601" s="239">
        <v>0.14899999999999999</v>
      </c>
      <c r="I601" s="240"/>
      <c r="J601" s="235"/>
      <c r="K601" s="235"/>
      <c r="L601" s="241"/>
      <c r="M601" s="242"/>
      <c r="N601" s="243"/>
      <c r="O601" s="243"/>
      <c r="P601" s="243"/>
      <c r="Q601" s="243"/>
      <c r="R601" s="243"/>
      <c r="S601" s="243"/>
      <c r="T601" s="24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5" t="s">
        <v>204</v>
      </c>
      <c r="AU601" s="245" t="s">
        <v>88</v>
      </c>
      <c r="AV601" s="13" t="s">
        <v>88</v>
      </c>
      <c r="AW601" s="13" t="s">
        <v>39</v>
      </c>
      <c r="AX601" s="13" t="s">
        <v>78</v>
      </c>
      <c r="AY601" s="245" t="s">
        <v>195</v>
      </c>
    </row>
    <row r="602" s="13" customFormat="1">
      <c r="A602" s="13"/>
      <c r="B602" s="234"/>
      <c r="C602" s="235"/>
      <c r="D602" s="236" t="s">
        <v>204</v>
      </c>
      <c r="E602" s="237" t="s">
        <v>32</v>
      </c>
      <c r="F602" s="238" t="s">
        <v>633</v>
      </c>
      <c r="G602" s="235"/>
      <c r="H602" s="239">
        <v>0.045999999999999999</v>
      </c>
      <c r="I602" s="240"/>
      <c r="J602" s="235"/>
      <c r="K602" s="235"/>
      <c r="L602" s="241"/>
      <c r="M602" s="242"/>
      <c r="N602" s="243"/>
      <c r="O602" s="243"/>
      <c r="P602" s="243"/>
      <c r="Q602" s="243"/>
      <c r="R602" s="243"/>
      <c r="S602" s="243"/>
      <c r="T602" s="24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5" t="s">
        <v>204</v>
      </c>
      <c r="AU602" s="245" t="s">
        <v>88</v>
      </c>
      <c r="AV602" s="13" t="s">
        <v>88</v>
      </c>
      <c r="AW602" s="13" t="s">
        <v>39</v>
      </c>
      <c r="AX602" s="13" t="s">
        <v>78</v>
      </c>
      <c r="AY602" s="245" t="s">
        <v>195</v>
      </c>
    </row>
    <row r="603" s="13" customFormat="1">
      <c r="A603" s="13"/>
      <c r="B603" s="234"/>
      <c r="C603" s="235"/>
      <c r="D603" s="236" t="s">
        <v>204</v>
      </c>
      <c r="E603" s="237" t="s">
        <v>32</v>
      </c>
      <c r="F603" s="238" t="s">
        <v>634</v>
      </c>
      <c r="G603" s="235"/>
      <c r="H603" s="239">
        <v>0.92000000000000004</v>
      </c>
      <c r="I603" s="240"/>
      <c r="J603" s="235"/>
      <c r="K603" s="235"/>
      <c r="L603" s="241"/>
      <c r="M603" s="242"/>
      <c r="N603" s="243"/>
      <c r="O603" s="243"/>
      <c r="P603" s="243"/>
      <c r="Q603" s="243"/>
      <c r="R603" s="243"/>
      <c r="S603" s="243"/>
      <c r="T603" s="24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5" t="s">
        <v>204</v>
      </c>
      <c r="AU603" s="245" t="s">
        <v>88</v>
      </c>
      <c r="AV603" s="13" t="s">
        <v>88</v>
      </c>
      <c r="AW603" s="13" t="s">
        <v>39</v>
      </c>
      <c r="AX603" s="13" t="s">
        <v>78</v>
      </c>
      <c r="AY603" s="245" t="s">
        <v>195</v>
      </c>
    </row>
    <row r="604" s="15" customFormat="1">
      <c r="A604" s="15"/>
      <c r="B604" s="269"/>
      <c r="C604" s="270"/>
      <c r="D604" s="236" t="s">
        <v>204</v>
      </c>
      <c r="E604" s="271" t="s">
        <v>32</v>
      </c>
      <c r="F604" s="272" t="s">
        <v>210</v>
      </c>
      <c r="G604" s="270"/>
      <c r="H604" s="273">
        <v>45.517000000000003</v>
      </c>
      <c r="I604" s="274"/>
      <c r="J604" s="270"/>
      <c r="K604" s="270"/>
      <c r="L604" s="275"/>
      <c r="M604" s="276"/>
      <c r="N604" s="277"/>
      <c r="O604" s="277"/>
      <c r="P604" s="277"/>
      <c r="Q604" s="277"/>
      <c r="R604" s="277"/>
      <c r="S604" s="277"/>
      <c r="T604" s="278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79" t="s">
        <v>204</v>
      </c>
      <c r="AU604" s="279" t="s">
        <v>88</v>
      </c>
      <c r="AV604" s="15" t="s">
        <v>111</v>
      </c>
      <c r="AW604" s="15" t="s">
        <v>39</v>
      </c>
      <c r="AX604" s="15" t="s">
        <v>86</v>
      </c>
      <c r="AY604" s="279" t="s">
        <v>195</v>
      </c>
    </row>
    <row r="605" s="2" customFormat="1">
      <c r="A605" s="41"/>
      <c r="B605" s="42"/>
      <c r="C605" s="43"/>
      <c r="D605" s="236" t="s">
        <v>206</v>
      </c>
      <c r="E605" s="43"/>
      <c r="F605" s="246" t="s">
        <v>380</v>
      </c>
      <c r="G605" s="43"/>
      <c r="H605" s="43"/>
      <c r="I605" s="43"/>
      <c r="J605" s="43"/>
      <c r="K605" s="43"/>
      <c r="L605" s="47"/>
      <c r="M605" s="232"/>
      <c r="N605" s="233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U605" s="19" t="s">
        <v>88</v>
      </c>
    </row>
    <row r="606" s="2" customFormat="1">
      <c r="A606" s="41"/>
      <c r="B606" s="42"/>
      <c r="C606" s="43"/>
      <c r="D606" s="236" t="s">
        <v>206</v>
      </c>
      <c r="E606" s="43"/>
      <c r="F606" s="247" t="s">
        <v>208</v>
      </c>
      <c r="G606" s="43"/>
      <c r="H606" s="248">
        <v>0</v>
      </c>
      <c r="I606" s="43"/>
      <c r="J606" s="43"/>
      <c r="K606" s="43"/>
      <c r="L606" s="47"/>
      <c r="M606" s="232"/>
      <c r="N606" s="233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U606" s="19" t="s">
        <v>88</v>
      </c>
    </row>
    <row r="607" s="2" customFormat="1">
      <c r="A607" s="41"/>
      <c r="B607" s="42"/>
      <c r="C607" s="43"/>
      <c r="D607" s="236" t="s">
        <v>206</v>
      </c>
      <c r="E607" s="43"/>
      <c r="F607" s="247" t="s">
        <v>381</v>
      </c>
      <c r="G607" s="43"/>
      <c r="H607" s="248">
        <v>817.55600000000004</v>
      </c>
      <c r="I607" s="43"/>
      <c r="J607" s="43"/>
      <c r="K607" s="43"/>
      <c r="L607" s="47"/>
      <c r="M607" s="232"/>
      <c r="N607" s="233"/>
      <c r="O607" s="87"/>
      <c r="P607" s="87"/>
      <c r="Q607" s="87"/>
      <c r="R607" s="87"/>
      <c r="S607" s="87"/>
      <c r="T607" s="88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U607" s="19" t="s">
        <v>88</v>
      </c>
    </row>
    <row r="608" s="2" customFormat="1">
      <c r="A608" s="41"/>
      <c r="B608" s="42"/>
      <c r="C608" s="43"/>
      <c r="D608" s="236" t="s">
        <v>206</v>
      </c>
      <c r="E608" s="43"/>
      <c r="F608" s="247" t="s">
        <v>210</v>
      </c>
      <c r="G608" s="43"/>
      <c r="H608" s="248">
        <v>817.55600000000004</v>
      </c>
      <c r="I608" s="43"/>
      <c r="J608" s="43"/>
      <c r="K608" s="43"/>
      <c r="L608" s="47"/>
      <c r="M608" s="232"/>
      <c r="N608" s="233"/>
      <c r="O608" s="87"/>
      <c r="P608" s="87"/>
      <c r="Q608" s="87"/>
      <c r="R608" s="87"/>
      <c r="S608" s="87"/>
      <c r="T608" s="88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U608" s="19" t="s">
        <v>88</v>
      </c>
    </row>
    <row r="609" s="2" customFormat="1">
      <c r="A609" s="41"/>
      <c r="B609" s="42"/>
      <c r="C609" s="43"/>
      <c r="D609" s="236" t="s">
        <v>206</v>
      </c>
      <c r="E609" s="43"/>
      <c r="F609" s="246" t="s">
        <v>382</v>
      </c>
      <c r="G609" s="43"/>
      <c r="H609" s="43"/>
      <c r="I609" s="43"/>
      <c r="J609" s="43"/>
      <c r="K609" s="43"/>
      <c r="L609" s="47"/>
      <c r="M609" s="232"/>
      <c r="N609" s="233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U609" s="19" t="s">
        <v>88</v>
      </c>
    </row>
    <row r="610" s="2" customFormat="1">
      <c r="A610" s="41"/>
      <c r="B610" s="42"/>
      <c r="C610" s="43"/>
      <c r="D610" s="236" t="s">
        <v>206</v>
      </c>
      <c r="E610" s="43"/>
      <c r="F610" s="247" t="s">
        <v>208</v>
      </c>
      <c r="G610" s="43"/>
      <c r="H610" s="248">
        <v>0</v>
      </c>
      <c r="I610" s="43"/>
      <c r="J610" s="43"/>
      <c r="K610" s="43"/>
      <c r="L610" s="47"/>
      <c r="M610" s="232"/>
      <c r="N610" s="233"/>
      <c r="O610" s="87"/>
      <c r="P610" s="87"/>
      <c r="Q610" s="87"/>
      <c r="R610" s="87"/>
      <c r="S610" s="87"/>
      <c r="T610" s="88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U610" s="19" t="s">
        <v>88</v>
      </c>
    </row>
    <row r="611" s="2" customFormat="1">
      <c r="A611" s="41"/>
      <c r="B611" s="42"/>
      <c r="C611" s="43"/>
      <c r="D611" s="236" t="s">
        <v>206</v>
      </c>
      <c r="E611" s="43"/>
      <c r="F611" s="247" t="s">
        <v>374</v>
      </c>
      <c r="G611" s="43"/>
      <c r="H611" s="248">
        <v>189.863</v>
      </c>
      <c r="I611" s="43"/>
      <c r="J611" s="43"/>
      <c r="K611" s="43"/>
      <c r="L611" s="47"/>
      <c r="M611" s="232"/>
      <c r="N611" s="233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U611" s="19" t="s">
        <v>88</v>
      </c>
    </row>
    <row r="612" s="2" customFormat="1">
      <c r="A612" s="41"/>
      <c r="B612" s="42"/>
      <c r="C612" s="43"/>
      <c r="D612" s="236" t="s">
        <v>206</v>
      </c>
      <c r="E612" s="43"/>
      <c r="F612" s="247" t="s">
        <v>374</v>
      </c>
      <c r="G612" s="43"/>
      <c r="H612" s="248">
        <v>189.863</v>
      </c>
      <c r="I612" s="43"/>
      <c r="J612" s="43"/>
      <c r="K612" s="43"/>
      <c r="L612" s="47"/>
      <c r="M612" s="232"/>
      <c r="N612" s="233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U612" s="19" t="s">
        <v>88</v>
      </c>
    </row>
    <row r="613" s="2" customFormat="1">
      <c r="A613" s="41"/>
      <c r="B613" s="42"/>
      <c r="C613" s="43"/>
      <c r="D613" s="236" t="s">
        <v>206</v>
      </c>
      <c r="E613" s="43"/>
      <c r="F613" s="247" t="s">
        <v>210</v>
      </c>
      <c r="G613" s="43"/>
      <c r="H613" s="248">
        <v>379.726</v>
      </c>
      <c r="I613" s="43"/>
      <c r="J613" s="43"/>
      <c r="K613" s="43"/>
      <c r="L613" s="47"/>
      <c r="M613" s="232"/>
      <c r="N613" s="233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U613" s="19" t="s">
        <v>88</v>
      </c>
    </row>
    <row r="614" s="2" customFormat="1">
      <c r="A614" s="41"/>
      <c r="B614" s="42"/>
      <c r="C614" s="43"/>
      <c r="D614" s="236" t="s">
        <v>206</v>
      </c>
      <c r="E614" s="43"/>
      <c r="F614" s="246" t="s">
        <v>604</v>
      </c>
      <c r="G614" s="43"/>
      <c r="H614" s="43"/>
      <c r="I614" s="43"/>
      <c r="J614" s="43"/>
      <c r="K614" s="43"/>
      <c r="L614" s="47"/>
      <c r="M614" s="232"/>
      <c r="N614" s="233"/>
      <c r="O614" s="87"/>
      <c r="P614" s="87"/>
      <c r="Q614" s="87"/>
      <c r="R614" s="87"/>
      <c r="S614" s="87"/>
      <c r="T614" s="88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U614" s="19" t="s">
        <v>88</v>
      </c>
    </row>
    <row r="615" s="2" customFormat="1">
      <c r="A615" s="41"/>
      <c r="B615" s="42"/>
      <c r="C615" s="43"/>
      <c r="D615" s="236" t="s">
        <v>206</v>
      </c>
      <c r="E615" s="43"/>
      <c r="F615" s="247" t="s">
        <v>208</v>
      </c>
      <c r="G615" s="43"/>
      <c r="H615" s="248">
        <v>0</v>
      </c>
      <c r="I615" s="43"/>
      <c r="J615" s="43"/>
      <c r="K615" s="43"/>
      <c r="L615" s="47"/>
      <c r="M615" s="232"/>
      <c r="N615" s="233"/>
      <c r="O615" s="87"/>
      <c r="P615" s="87"/>
      <c r="Q615" s="87"/>
      <c r="R615" s="87"/>
      <c r="S615" s="87"/>
      <c r="T615" s="88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U615" s="19" t="s">
        <v>88</v>
      </c>
    </row>
    <row r="616" s="2" customFormat="1">
      <c r="A616" s="41"/>
      <c r="B616" s="42"/>
      <c r="C616" s="43"/>
      <c r="D616" s="236" t="s">
        <v>206</v>
      </c>
      <c r="E616" s="43"/>
      <c r="F616" s="247" t="s">
        <v>605</v>
      </c>
      <c r="G616" s="43"/>
      <c r="H616" s="248">
        <v>0</v>
      </c>
      <c r="I616" s="43"/>
      <c r="J616" s="43"/>
      <c r="K616" s="43"/>
      <c r="L616" s="47"/>
      <c r="M616" s="232"/>
      <c r="N616" s="233"/>
      <c r="O616" s="87"/>
      <c r="P616" s="87"/>
      <c r="Q616" s="87"/>
      <c r="R616" s="87"/>
      <c r="S616" s="87"/>
      <c r="T616" s="88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U616" s="19" t="s">
        <v>88</v>
      </c>
    </row>
    <row r="617" s="2" customFormat="1">
      <c r="A617" s="41"/>
      <c r="B617" s="42"/>
      <c r="C617" s="43"/>
      <c r="D617" s="236" t="s">
        <v>206</v>
      </c>
      <c r="E617" s="43"/>
      <c r="F617" s="247" t="s">
        <v>606</v>
      </c>
      <c r="G617" s="43"/>
      <c r="H617" s="248">
        <v>1693.2000000000001</v>
      </c>
      <c r="I617" s="43"/>
      <c r="J617" s="43"/>
      <c r="K617" s="43"/>
      <c r="L617" s="47"/>
      <c r="M617" s="232"/>
      <c r="N617" s="233"/>
      <c r="O617" s="87"/>
      <c r="P617" s="87"/>
      <c r="Q617" s="87"/>
      <c r="R617" s="87"/>
      <c r="S617" s="87"/>
      <c r="T617" s="88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U617" s="19" t="s">
        <v>88</v>
      </c>
    </row>
    <row r="618" s="2" customFormat="1">
      <c r="A618" s="41"/>
      <c r="B618" s="42"/>
      <c r="C618" s="43"/>
      <c r="D618" s="236" t="s">
        <v>206</v>
      </c>
      <c r="E618" s="43"/>
      <c r="F618" s="247" t="s">
        <v>607</v>
      </c>
      <c r="G618" s="43"/>
      <c r="H618" s="248">
        <v>758.5</v>
      </c>
      <c r="I618" s="43"/>
      <c r="J618" s="43"/>
      <c r="K618" s="43"/>
      <c r="L618" s="47"/>
      <c r="M618" s="232"/>
      <c r="N618" s="233"/>
      <c r="O618" s="87"/>
      <c r="P618" s="87"/>
      <c r="Q618" s="87"/>
      <c r="R618" s="87"/>
      <c r="S618" s="87"/>
      <c r="T618" s="88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U618" s="19" t="s">
        <v>88</v>
      </c>
    </row>
    <row r="619" s="2" customFormat="1">
      <c r="A619" s="41"/>
      <c r="B619" s="42"/>
      <c r="C619" s="43"/>
      <c r="D619" s="236" t="s">
        <v>206</v>
      </c>
      <c r="E619" s="43"/>
      <c r="F619" s="247" t="s">
        <v>210</v>
      </c>
      <c r="G619" s="43"/>
      <c r="H619" s="248">
        <v>2451.6999999999998</v>
      </c>
      <c r="I619" s="43"/>
      <c r="J619" s="43"/>
      <c r="K619" s="43"/>
      <c r="L619" s="47"/>
      <c r="M619" s="232"/>
      <c r="N619" s="233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U619" s="19" t="s">
        <v>88</v>
      </c>
    </row>
    <row r="620" s="2" customFormat="1">
      <c r="A620" s="41"/>
      <c r="B620" s="42"/>
      <c r="C620" s="43"/>
      <c r="D620" s="236" t="s">
        <v>206</v>
      </c>
      <c r="E620" s="43"/>
      <c r="F620" s="246" t="s">
        <v>397</v>
      </c>
      <c r="G620" s="43"/>
      <c r="H620" s="43"/>
      <c r="I620" s="43"/>
      <c r="J620" s="43"/>
      <c r="K620" s="43"/>
      <c r="L620" s="47"/>
      <c r="M620" s="232"/>
      <c r="N620" s="233"/>
      <c r="O620" s="87"/>
      <c r="P620" s="87"/>
      <c r="Q620" s="87"/>
      <c r="R620" s="87"/>
      <c r="S620" s="87"/>
      <c r="T620" s="88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U620" s="19" t="s">
        <v>88</v>
      </c>
    </row>
    <row r="621" s="2" customFormat="1">
      <c r="A621" s="41"/>
      <c r="B621" s="42"/>
      <c r="C621" s="43"/>
      <c r="D621" s="236" t="s">
        <v>206</v>
      </c>
      <c r="E621" s="43"/>
      <c r="F621" s="247" t="s">
        <v>208</v>
      </c>
      <c r="G621" s="43"/>
      <c r="H621" s="248">
        <v>0</v>
      </c>
      <c r="I621" s="43"/>
      <c r="J621" s="43"/>
      <c r="K621" s="43"/>
      <c r="L621" s="47"/>
      <c r="M621" s="232"/>
      <c r="N621" s="233"/>
      <c r="O621" s="87"/>
      <c r="P621" s="87"/>
      <c r="Q621" s="87"/>
      <c r="R621" s="87"/>
      <c r="S621" s="87"/>
      <c r="T621" s="88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U621" s="19" t="s">
        <v>88</v>
      </c>
    </row>
    <row r="622" s="2" customFormat="1">
      <c r="A622" s="41"/>
      <c r="B622" s="42"/>
      <c r="C622" s="43"/>
      <c r="D622" s="236" t="s">
        <v>206</v>
      </c>
      <c r="E622" s="43"/>
      <c r="F622" s="247" t="s">
        <v>398</v>
      </c>
      <c r="G622" s="43"/>
      <c r="H622" s="248">
        <v>36.899999999999999</v>
      </c>
      <c r="I622" s="43"/>
      <c r="J622" s="43"/>
      <c r="K622" s="43"/>
      <c r="L622" s="47"/>
      <c r="M622" s="232"/>
      <c r="N622" s="233"/>
      <c r="O622" s="87"/>
      <c r="P622" s="87"/>
      <c r="Q622" s="87"/>
      <c r="R622" s="87"/>
      <c r="S622" s="87"/>
      <c r="T622" s="88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U622" s="19" t="s">
        <v>88</v>
      </c>
    </row>
    <row r="623" s="2" customFormat="1">
      <c r="A623" s="41"/>
      <c r="B623" s="42"/>
      <c r="C623" s="43"/>
      <c r="D623" s="236" t="s">
        <v>206</v>
      </c>
      <c r="E623" s="43"/>
      <c r="F623" s="247" t="s">
        <v>210</v>
      </c>
      <c r="G623" s="43"/>
      <c r="H623" s="248">
        <v>36.899999999999999</v>
      </c>
      <c r="I623" s="43"/>
      <c r="J623" s="43"/>
      <c r="K623" s="43"/>
      <c r="L623" s="47"/>
      <c r="M623" s="232"/>
      <c r="N623" s="233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U623" s="19" t="s">
        <v>88</v>
      </c>
    </row>
    <row r="624" s="2" customFormat="1">
      <c r="A624" s="41"/>
      <c r="B624" s="42"/>
      <c r="C624" s="43"/>
      <c r="D624" s="236" t="s">
        <v>206</v>
      </c>
      <c r="E624" s="43"/>
      <c r="F624" s="246" t="s">
        <v>207</v>
      </c>
      <c r="G624" s="43"/>
      <c r="H624" s="43"/>
      <c r="I624" s="43"/>
      <c r="J624" s="43"/>
      <c r="K624" s="43"/>
      <c r="L624" s="47"/>
      <c r="M624" s="232"/>
      <c r="N624" s="233"/>
      <c r="O624" s="87"/>
      <c r="P624" s="87"/>
      <c r="Q624" s="87"/>
      <c r="R624" s="87"/>
      <c r="S624" s="87"/>
      <c r="T624" s="88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U624" s="19" t="s">
        <v>88</v>
      </c>
    </row>
    <row r="625" s="2" customFormat="1">
      <c r="A625" s="41"/>
      <c r="B625" s="42"/>
      <c r="C625" s="43"/>
      <c r="D625" s="236" t="s">
        <v>206</v>
      </c>
      <c r="E625" s="43"/>
      <c r="F625" s="247" t="s">
        <v>208</v>
      </c>
      <c r="G625" s="43"/>
      <c r="H625" s="248">
        <v>0</v>
      </c>
      <c r="I625" s="43"/>
      <c r="J625" s="43"/>
      <c r="K625" s="43"/>
      <c r="L625" s="47"/>
      <c r="M625" s="232"/>
      <c r="N625" s="233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U625" s="19" t="s">
        <v>88</v>
      </c>
    </row>
    <row r="626" s="2" customFormat="1">
      <c r="A626" s="41"/>
      <c r="B626" s="42"/>
      <c r="C626" s="43"/>
      <c r="D626" s="236" t="s">
        <v>206</v>
      </c>
      <c r="E626" s="43"/>
      <c r="F626" s="247" t="s">
        <v>209</v>
      </c>
      <c r="G626" s="43"/>
      <c r="H626" s="248">
        <v>106.8</v>
      </c>
      <c r="I626" s="43"/>
      <c r="J626" s="43"/>
      <c r="K626" s="43"/>
      <c r="L626" s="47"/>
      <c r="M626" s="232"/>
      <c r="N626" s="233"/>
      <c r="O626" s="87"/>
      <c r="P626" s="87"/>
      <c r="Q626" s="87"/>
      <c r="R626" s="87"/>
      <c r="S626" s="87"/>
      <c r="T626" s="88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U626" s="19" t="s">
        <v>88</v>
      </c>
    </row>
    <row r="627" s="2" customFormat="1">
      <c r="A627" s="41"/>
      <c r="B627" s="42"/>
      <c r="C627" s="43"/>
      <c r="D627" s="236" t="s">
        <v>206</v>
      </c>
      <c r="E627" s="43"/>
      <c r="F627" s="247" t="s">
        <v>210</v>
      </c>
      <c r="G627" s="43"/>
      <c r="H627" s="248">
        <v>106.8</v>
      </c>
      <c r="I627" s="43"/>
      <c r="J627" s="43"/>
      <c r="K627" s="43"/>
      <c r="L627" s="47"/>
      <c r="M627" s="232"/>
      <c r="N627" s="233"/>
      <c r="O627" s="87"/>
      <c r="P627" s="87"/>
      <c r="Q627" s="87"/>
      <c r="R627" s="87"/>
      <c r="S627" s="87"/>
      <c r="T627" s="88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U627" s="19" t="s">
        <v>88</v>
      </c>
    </row>
    <row r="628" s="2" customFormat="1" ht="24.15" customHeight="1">
      <c r="A628" s="41"/>
      <c r="B628" s="42"/>
      <c r="C628" s="216" t="s">
        <v>635</v>
      </c>
      <c r="D628" s="216" t="s">
        <v>113</v>
      </c>
      <c r="E628" s="217" t="s">
        <v>636</v>
      </c>
      <c r="F628" s="218" t="s">
        <v>637</v>
      </c>
      <c r="G628" s="219" t="s">
        <v>105</v>
      </c>
      <c r="H628" s="220">
        <v>17.088000000000001</v>
      </c>
      <c r="I628" s="221"/>
      <c r="J628" s="222">
        <f>ROUND(I628*H628,2)</f>
        <v>0</v>
      </c>
      <c r="K628" s="218" t="s">
        <v>200</v>
      </c>
      <c r="L628" s="47"/>
      <c r="M628" s="223" t="s">
        <v>32</v>
      </c>
      <c r="N628" s="224" t="s">
        <v>49</v>
      </c>
      <c r="O628" s="87"/>
      <c r="P628" s="225">
        <f>O628*H628</f>
        <v>0</v>
      </c>
      <c r="Q628" s="225">
        <v>0.0344</v>
      </c>
      <c r="R628" s="225">
        <f>Q628*H628</f>
        <v>0.58782719999999999</v>
      </c>
      <c r="S628" s="225">
        <v>0</v>
      </c>
      <c r="T628" s="226">
        <f>S628*H628</f>
        <v>0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227" t="s">
        <v>289</v>
      </c>
      <c r="AT628" s="227" t="s">
        <v>113</v>
      </c>
      <c r="AU628" s="227" t="s">
        <v>88</v>
      </c>
      <c r="AY628" s="19" t="s">
        <v>195</v>
      </c>
      <c r="BE628" s="228">
        <f>IF(N628="základní",J628,0)</f>
        <v>0</v>
      </c>
      <c r="BF628" s="228">
        <f>IF(N628="snížená",J628,0)</f>
        <v>0</v>
      </c>
      <c r="BG628" s="228">
        <f>IF(N628="zákl. přenesená",J628,0)</f>
        <v>0</v>
      </c>
      <c r="BH628" s="228">
        <f>IF(N628="sníž. přenesená",J628,0)</f>
        <v>0</v>
      </c>
      <c r="BI628" s="228">
        <f>IF(N628="nulová",J628,0)</f>
        <v>0</v>
      </c>
      <c r="BJ628" s="19" t="s">
        <v>86</v>
      </c>
      <c r="BK628" s="228">
        <f>ROUND(I628*H628,2)</f>
        <v>0</v>
      </c>
      <c r="BL628" s="19" t="s">
        <v>289</v>
      </c>
      <c r="BM628" s="227" t="s">
        <v>638</v>
      </c>
    </row>
    <row r="629" s="2" customFormat="1">
      <c r="A629" s="41"/>
      <c r="B629" s="42"/>
      <c r="C629" s="43"/>
      <c r="D629" s="229" t="s">
        <v>202</v>
      </c>
      <c r="E629" s="43"/>
      <c r="F629" s="230" t="s">
        <v>639</v>
      </c>
      <c r="G629" s="43"/>
      <c r="H629" s="43"/>
      <c r="I629" s="231"/>
      <c r="J629" s="43"/>
      <c r="K629" s="43"/>
      <c r="L629" s="47"/>
      <c r="M629" s="232"/>
      <c r="N629" s="233"/>
      <c r="O629" s="87"/>
      <c r="P629" s="87"/>
      <c r="Q629" s="87"/>
      <c r="R629" s="87"/>
      <c r="S629" s="87"/>
      <c r="T629" s="88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19" t="s">
        <v>202</v>
      </c>
      <c r="AU629" s="19" t="s">
        <v>88</v>
      </c>
    </row>
    <row r="630" s="13" customFormat="1">
      <c r="A630" s="13"/>
      <c r="B630" s="234"/>
      <c r="C630" s="235"/>
      <c r="D630" s="236" t="s">
        <v>204</v>
      </c>
      <c r="E630" s="237" t="s">
        <v>32</v>
      </c>
      <c r="F630" s="238" t="s">
        <v>640</v>
      </c>
      <c r="G630" s="235"/>
      <c r="H630" s="239">
        <v>17.088000000000001</v>
      </c>
      <c r="I630" s="240"/>
      <c r="J630" s="235"/>
      <c r="K630" s="235"/>
      <c r="L630" s="241"/>
      <c r="M630" s="242"/>
      <c r="N630" s="243"/>
      <c r="O630" s="243"/>
      <c r="P630" s="243"/>
      <c r="Q630" s="243"/>
      <c r="R630" s="243"/>
      <c r="S630" s="243"/>
      <c r="T630" s="244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5" t="s">
        <v>204</v>
      </c>
      <c r="AU630" s="245" t="s">
        <v>88</v>
      </c>
      <c r="AV630" s="13" t="s">
        <v>88</v>
      </c>
      <c r="AW630" s="13" t="s">
        <v>39</v>
      </c>
      <c r="AX630" s="13" t="s">
        <v>86</v>
      </c>
      <c r="AY630" s="245" t="s">
        <v>195</v>
      </c>
    </row>
    <row r="631" s="2" customFormat="1">
      <c r="A631" s="41"/>
      <c r="B631" s="42"/>
      <c r="C631" s="43"/>
      <c r="D631" s="236" t="s">
        <v>206</v>
      </c>
      <c r="E631" s="43"/>
      <c r="F631" s="246" t="s">
        <v>207</v>
      </c>
      <c r="G631" s="43"/>
      <c r="H631" s="43"/>
      <c r="I631" s="43"/>
      <c r="J631" s="43"/>
      <c r="K631" s="43"/>
      <c r="L631" s="47"/>
      <c r="M631" s="232"/>
      <c r="N631" s="233"/>
      <c r="O631" s="87"/>
      <c r="P631" s="87"/>
      <c r="Q631" s="87"/>
      <c r="R631" s="87"/>
      <c r="S631" s="87"/>
      <c r="T631" s="88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U631" s="19" t="s">
        <v>88</v>
      </c>
    </row>
    <row r="632" s="2" customFormat="1">
      <c r="A632" s="41"/>
      <c r="B632" s="42"/>
      <c r="C632" s="43"/>
      <c r="D632" s="236" t="s">
        <v>206</v>
      </c>
      <c r="E632" s="43"/>
      <c r="F632" s="247" t="s">
        <v>208</v>
      </c>
      <c r="G632" s="43"/>
      <c r="H632" s="248">
        <v>0</v>
      </c>
      <c r="I632" s="43"/>
      <c r="J632" s="43"/>
      <c r="K632" s="43"/>
      <c r="L632" s="47"/>
      <c r="M632" s="232"/>
      <c r="N632" s="233"/>
      <c r="O632" s="87"/>
      <c r="P632" s="87"/>
      <c r="Q632" s="87"/>
      <c r="R632" s="87"/>
      <c r="S632" s="87"/>
      <c r="T632" s="88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U632" s="19" t="s">
        <v>88</v>
      </c>
    </row>
    <row r="633" s="2" customFormat="1">
      <c r="A633" s="41"/>
      <c r="B633" s="42"/>
      <c r="C633" s="43"/>
      <c r="D633" s="236" t="s">
        <v>206</v>
      </c>
      <c r="E633" s="43"/>
      <c r="F633" s="247" t="s">
        <v>209</v>
      </c>
      <c r="G633" s="43"/>
      <c r="H633" s="248">
        <v>106.8</v>
      </c>
      <c r="I633" s="43"/>
      <c r="J633" s="43"/>
      <c r="K633" s="43"/>
      <c r="L633" s="47"/>
      <c r="M633" s="232"/>
      <c r="N633" s="233"/>
      <c r="O633" s="87"/>
      <c r="P633" s="87"/>
      <c r="Q633" s="87"/>
      <c r="R633" s="87"/>
      <c r="S633" s="87"/>
      <c r="T633" s="88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U633" s="19" t="s">
        <v>88</v>
      </c>
    </row>
    <row r="634" s="2" customFormat="1">
      <c r="A634" s="41"/>
      <c r="B634" s="42"/>
      <c r="C634" s="43"/>
      <c r="D634" s="236" t="s">
        <v>206</v>
      </c>
      <c r="E634" s="43"/>
      <c r="F634" s="247" t="s">
        <v>210</v>
      </c>
      <c r="G634" s="43"/>
      <c r="H634" s="248">
        <v>106.8</v>
      </c>
      <c r="I634" s="43"/>
      <c r="J634" s="43"/>
      <c r="K634" s="43"/>
      <c r="L634" s="47"/>
      <c r="M634" s="232"/>
      <c r="N634" s="233"/>
      <c r="O634" s="87"/>
      <c r="P634" s="87"/>
      <c r="Q634" s="87"/>
      <c r="R634" s="87"/>
      <c r="S634" s="87"/>
      <c r="T634" s="88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U634" s="19" t="s">
        <v>88</v>
      </c>
    </row>
    <row r="635" s="2" customFormat="1" ht="24.15" customHeight="1">
      <c r="A635" s="41"/>
      <c r="B635" s="42"/>
      <c r="C635" s="216" t="s">
        <v>641</v>
      </c>
      <c r="D635" s="216" t="s">
        <v>113</v>
      </c>
      <c r="E635" s="217" t="s">
        <v>642</v>
      </c>
      <c r="F635" s="218" t="s">
        <v>643</v>
      </c>
      <c r="G635" s="219" t="s">
        <v>105</v>
      </c>
      <c r="H635" s="220">
        <v>17.088000000000001</v>
      </c>
      <c r="I635" s="221"/>
      <c r="J635" s="222">
        <f>ROUND(I635*H635,2)</f>
        <v>0</v>
      </c>
      <c r="K635" s="218" t="s">
        <v>200</v>
      </c>
      <c r="L635" s="47"/>
      <c r="M635" s="223" t="s">
        <v>32</v>
      </c>
      <c r="N635" s="224" t="s">
        <v>49</v>
      </c>
      <c r="O635" s="87"/>
      <c r="P635" s="225">
        <f>O635*H635</f>
        <v>0</v>
      </c>
      <c r="Q635" s="225">
        <v>0.00018000000000000001</v>
      </c>
      <c r="R635" s="225">
        <f>Q635*H635</f>
        <v>0.0030758400000000003</v>
      </c>
      <c r="S635" s="225">
        <v>0</v>
      </c>
      <c r="T635" s="226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27" t="s">
        <v>289</v>
      </c>
      <c r="AT635" s="227" t="s">
        <v>113</v>
      </c>
      <c r="AU635" s="227" t="s">
        <v>88</v>
      </c>
      <c r="AY635" s="19" t="s">
        <v>195</v>
      </c>
      <c r="BE635" s="228">
        <f>IF(N635="základní",J635,0)</f>
        <v>0</v>
      </c>
      <c r="BF635" s="228">
        <f>IF(N635="snížená",J635,0)</f>
        <v>0</v>
      </c>
      <c r="BG635" s="228">
        <f>IF(N635="zákl. přenesená",J635,0)</f>
        <v>0</v>
      </c>
      <c r="BH635" s="228">
        <f>IF(N635="sníž. přenesená",J635,0)</f>
        <v>0</v>
      </c>
      <c r="BI635" s="228">
        <f>IF(N635="nulová",J635,0)</f>
        <v>0</v>
      </c>
      <c r="BJ635" s="19" t="s">
        <v>86</v>
      </c>
      <c r="BK635" s="228">
        <f>ROUND(I635*H635,2)</f>
        <v>0</v>
      </c>
      <c r="BL635" s="19" t="s">
        <v>289</v>
      </c>
      <c r="BM635" s="227" t="s">
        <v>644</v>
      </c>
    </row>
    <row r="636" s="2" customFormat="1">
      <c r="A636" s="41"/>
      <c r="B636" s="42"/>
      <c r="C636" s="43"/>
      <c r="D636" s="229" t="s">
        <v>202</v>
      </c>
      <c r="E636" s="43"/>
      <c r="F636" s="230" t="s">
        <v>645</v>
      </c>
      <c r="G636" s="43"/>
      <c r="H636" s="43"/>
      <c r="I636" s="231"/>
      <c r="J636" s="43"/>
      <c r="K636" s="43"/>
      <c r="L636" s="47"/>
      <c r="M636" s="232"/>
      <c r="N636" s="233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19" t="s">
        <v>202</v>
      </c>
      <c r="AU636" s="19" t="s">
        <v>88</v>
      </c>
    </row>
    <row r="637" s="13" customFormat="1">
      <c r="A637" s="13"/>
      <c r="B637" s="234"/>
      <c r="C637" s="235"/>
      <c r="D637" s="236" t="s">
        <v>204</v>
      </c>
      <c r="E637" s="237" t="s">
        <v>32</v>
      </c>
      <c r="F637" s="238" t="s">
        <v>640</v>
      </c>
      <c r="G637" s="235"/>
      <c r="H637" s="239">
        <v>17.088000000000001</v>
      </c>
      <c r="I637" s="240"/>
      <c r="J637" s="235"/>
      <c r="K637" s="235"/>
      <c r="L637" s="241"/>
      <c r="M637" s="242"/>
      <c r="N637" s="243"/>
      <c r="O637" s="243"/>
      <c r="P637" s="243"/>
      <c r="Q637" s="243"/>
      <c r="R637" s="243"/>
      <c r="S637" s="243"/>
      <c r="T637" s="24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5" t="s">
        <v>204</v>
      </c>
      <c r="AU637" s="245" t="s">
        <v>88</v>
      </c>
      <c r="AV637" s="13" t="s">
        <v>88</v>
      </c>
      <c r="AW637" s="13" t="s">
        <v>39</v>
      </c>
      <c r="AX637" s="13" t="s">
        <v>86</v>
      </c>
      <c r="AY637" s="245" t="s">
        <v>195</v>
      </c>
    </row>
    <row r="638" s="2" customFormat="1">
      <c r="A638" s="41"/>
      <c r="B638" s="42"/>
      <c r="C638" s="43"/>
      <c r="D638" s="236" t="s">
        <v>206</v>
      </c>
      <c r="E638" s="43"/>
      <c r="F638" s="246" t="s">
        <v>207</v>
      </c>
      <c r="G638" s="43"/>
      <c r="H638" s="43"/>
      <c r="I638" s="43"/>
      <c r="J638" s="43"/>
      <c r="K638" s="43"/>
      <c r="L638" s="47"/>
      <c r="M638" s="232"/>
      <c r="N638" s="233"/>
      <c r="O638" s="87"/>
      <c r="P638" s="87"/>
      <c r="Q638" s="87"/>
      <c r="R638" s="87"/>
      <c r="S638" s="87"/>
      <c r="T638" s="88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U638" s="19" t="s">
        <v>88</v>
      </c>
    </row>
    <row r="639" s="2" customFormat="1">
      <c r="A639" s="41"/>
      <c r="B639" s="42"/>
      <c r="C639" s="43"/>
      <c r="D639" s="236" t="s">
        <v>206</v>
      </c>
      <c r="E639" s="43"/>
      <c r="F639" s="247" t="s">
        <v>208</v>
      </c>
      <c r="G639" s="43"/>
      <c r="H639" s="248">
        <v>0</v>
      </c>
      <c r="I639" s="43"/>
      <c r="J639" s="43"/>
      <c r="K639" s="43"/>
      <c r="L639" s="47"/>
      <c r="M639" s="232"/>
      <c r="N639" s="233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U639" s="19" t="s">
        <v>88</v>
      </c>
    </row>
    <row r="640" s="2" customFormat="1">
      <c r="A640" s="41"/>
      <c r="B640" s="42"/>
      <c r="C640" s="43"/>
      <c r="D640" s="236" t="s">
        <v>206</v>
      </c>
      <c r="E640" s="43"/>
      <c r="F640" s="247" t="s">
        <v>209</v>
      </c>
      <c r="G640" s="43"/>
      <c r="H640" s="248">
        <v>106.8</v>
      </c>
      <c r="I640" s="43"/>
      <c r="J640" s="43"/>
      <c r="K640" s="43"/>
      <c r="L640" s="47"/>
      <c r="M640" s="232"/>
      <c r="N640" s="233"/>
      <c r="O640" s="87"/>
      <c r="P640" s="87"/>
      <c r="Q640" s="87"/>
      <c r="R640" s="87"/>
      <c r="S640" s="87"/>
      <c r="T640" s="88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U640" s="19" t="s">
        <v>88</v>
      </c>
    </row>
    <row r="641" s="2" customFormat="1">
      <c r="A641" s="41"/>
      <c r="B641" s="42"/>
      <c r="C641" s="43"/>
      <c r="D641" s="236" t="s">
        <v>206</v>
      </c>
      <c r="E641" s="43"/>
      <c r="F641" s="247" t="s">
        <v>210</v>
      </c>
      <c r="G641" s="43"/>
      <c r="H641" s="248">
        <v>106.8</v>
      </c>
      <c r="I641" s="43"/>
      <c r="J641" s="43"/>
      <c r="K641" s="43"/>
      <c r="L641" s="47"/>
      <c r="M641" s="232"/>
      <c r="N641" s="233"/>
      <c r="O641" s="87"/>
      <c r="P641" s="87"/>
      <c r="Q641" s="87"/>
      <c r="R641" s="87"/>
      <c r="S641" s="87"/>
      <c r="T641" s="88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U641" s="19" t="s">
        <v>88</v>
      </c>
    </row>
    <row r="642" s="2" customFormat="1" ht="24.15" customHeight="1">
      <c r="A642" s="41"/>
      <c r="B642" s="42"/>
      <c r="C642" s="216" t="s">
        <v>646</v>
      </c>
      <c r="D642" s="216" t="s">
        <v>113</v>
      </c>
      <c r="E642" s="217" t="s">
        <v>647</v>
      </c>
      <c r="F642" s="218" t="s">
        <v>648</v>
      </c>
      <c r="G642" s="219" t="s">
        <v>115</v>
      </c>
      <c r="H642" s="220">
        <v>786.38</v>
      </c>
      <c r="I642" s="221"/>
      <c r="J642" s="222">
        <f>ROUND(I642*H642,2)</f>
        <v>0</v>
      </c>
      <c r="K642" s="218" t="s">
        <v>200</v>
      </c>
      <c r="L642" s="47"/>
      <c r="M642" s="223" t="s">
        <v>32</v>
      </c>
      <c r="N642" s="224" t="s">
        <v>49</v>
      </c>
      <c r="O642" s="87"/>
      <c r="P642" s="225">
        <f>O642*H642</f>
        <v>0</v>
      </c>
      <c r="Q642" s="225">
        <v>1.0000000000000001E-05</v>
      </c>
      <c r="R642" s="225">
        <f>Q642*H642</f>
        <v>0.0078638000000000007</v>
      </c>
      <c r="S642" s="225">
        <v>0</v>
      </c>
      <c r="T642" s="226">
        <f>S642*H642</f>
        <v>0</v>
      </c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R642" s="227" t="s">
        <v>289</v>
      </c>
      <c r="AT642" s="227" t="s">
        <v>113</v>
      </c>
      <c r="AU642" s="227" t="s">
        <v>88</v>
      </c>
      <c r="AY642" s="19" t="s">
        <v>195</v>
      </c>
      <c r="BE642" s="228">
        <f>IF(N642="základní",J642,0)</f>
        <v>0</v>
      </c>
      <c r="BF642" s="228">
        <f>IF(N642="snížená",J642,0)</f>
        <v>0</v>
      </c>
      <c r="BG642" s="228">
        <f>IF(N642="zákl. přenesená",J642,0)</f>
        <v>0</v>
      </c>
      <c r="BH642" s="228">
        <f>IF(N642="sníž. přenesená",J642,0)</f>
        <v>0</v>
      </c>
      <c r="BI642" s="228">
        <f>IF(N642="nulová",J642,0)</f>
        <v>0</v>
      </c>
      <c r="BJ642" s="19" t="s">
        <v>86</v>
      </c>
      <c r="BK642" s="228">
        <f>ROUND(I642*H642,2)</f>
        <v>0</v>
      </c>
      <c r="BL642" s="19" t="s">
        <v>289</v>
      </c>
      <c r="BM642" s="227" t="s">
        <v>649</v>
      </c>
    </row>
    <row r="643" s="2" customFormat="1">
      <c r="A643" s="41"/>
      <c r="B643" s="42"/>
      <c r="C643" s="43"/>
      <c r="D643" s="229" t="s">
        <v>202</v>
      </c>
      <c r="E643" s="43"/>
      <c r="F643" s="230" t="s">
        <v>650</v>
      </c>
      <c r="G643" s="43"/>
      <c r="H643" s="43"/>
      <c r="I643" s="231"/>
      <c r="J643" s="43"/>
      <c r="K643" s="43"/>
      <c r="L643" s="47"/>
      <c r="M643" s="232"/>
      <c r="N643" s="233"/>
      <c r="O643" s="87"/>
      <c r="P643" s="87"/>
      <c r="Q643" s="87"/>
      <c r="R643" s="87"/>
      <c r="S643" s="87"/>
      <c r="T643" s="88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T643" s="19" t="s">
        <v>202</v>
      </c>
      <c r="AU643" s="19" t="s">
        <v>88</v>
      </c>
    </row>
    <row r="644" s="14" customFormat="1">
      <c r="A644" s="14"/>
      <c r="B644" s="259"/>
      <c r="C644" s="260"/>
      <c r="D644" s="236" t="s">
        <v>204</v>
      </c>
      <c r="E644" s="261" t="s">
        <v>32</v>
      </c>
      <c r="F644" s="262" t="s">
        <v>208</v>
      </c>
      <c r="G644" s="260"/>
      <c r="H644" s="261" t="s">
        <v>32</v>
      </c>
      <c r="I644" s="263"/>
      <c r="J644" s="260"/>
      <c r="K644" s="260"/>
      <c r="L644" s="264"/>
      <c r="M644" s="265"/>
      <c r="N644" s="266"/>
      <c r="O644" s="266"/>
      <c r="P644" s="266"/>
      <c r="Q644" s="266"/>
      <c r="R644" s="266"/>
      <c r="S644" s="266"/>
      <c r="T644" s="267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8" t="s">
        <v>204</v>
      </c>
      <c r="AU644" s="268" t="s">
        <v>88</v>
      </c>
      <c r="AV644" s="14" t="s">
        <v>86</v>
      </c>
      <c r="AW644" s="14" t="s">
        <v>39</v>
      </c>
      <c r="AX644" s="14" t="s">
        <v>78</v>
      </c>
      <c r="AY644" s="268" t="s">
        <v>195</v>
      </c>
    </row>
    <row r="645" s="14" customFormat="1">
      <c r="A645" s="14"/>
      <c r="B645" s="259"/>
      <c r="C645" s="260"/>
      <c r="D645" s="236" t="s">
        <v>204</v>
      </c>
      <c r="E645" s="261" t="s">
        <v>32</v>
      </c>
      <c r="F645" s="262" t="s">
        <v>544</v>
      </c>
      <c r="G645" s="260"/>
      <c r="H645" s="261" t="s">
        <v>32</v>
      </c>
      <c r="I645" s="263"/>
      <c r="J645" s="260"/>
      <c r="K645" s="260"/>
      <c r="L645" s="264"/>
      <c r="M645" s="265"/>
      <c r="N645" s="266"/>
      <c r="O645" s="266"/>
      <c r="P645" s="266"/>
      <c r="Q645" s="266"/>
      <c r="R645" s="266"/>
      <c r="S645" s="266"/>
      <c r="T645" s="267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8" t="s">
        <v>204</v>
      </c>
      <c r="AU645" s="268" t="s">
        <v>88</v>
      </c>
      <c r="AV645" s="14" t="s">
        <v>86</v>
      </c>
      <c r="AW645" s="14" t="s">
        <v>39</v>
      </c>
      <c r="AX645" s="14" t="s">
        <v>78</v>
      </c>
      <c r="AY645" s="268" t="s">
        <v>195</v>
      </c>
    </row>
    <row r="646" s="13" customFormat="1">
      <c r="A646" s="13"/>
      <c r="B646" s="234"/>
      <c r="C646" s="235"/>
      <c r="D646" s="236" t="s">
        <v>204</v>
      </c>
      <c r="E646" s="237" t="s">
        <v>32</v>
      </c>
      <c r="F646" s="238" t="s">
        <v>553</v>
      </c>
      <c r="G646" s="235"/>
      <c r="H646" s="239">
        <v>440.29000000000002</v>
      </c>
      <c r="I646" s="240"/>
      <c r="J646" s="235"/>
      <c r="K646" s="235"/>
      <c r="L646" s="241"/>
      <c r="M646" s="242"/>
      <c r="N646" s="243"/>
      <c r="O646" s="243"/>
      <c r="P646" s="243"/>
      <c r="Q646" s="243"/>
      <c r="R646" s="243"/>
      <c r="S646" s="243"/>
      <c r="T646" s="24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5" t="s">
        <v>204</v>
      </c>
      <c r="AU646" s="245" t="s">
        <v>88</v>
      </c>
      <c r="AV646" s="13" t="s">
        <v>88</v>
      </c>
      <c r="AW646" s="13" t="s">
        <v>39</v>
      </c>
      <c r="AX646" s="13" t="s">
        <v>78</v>
      </c>
      <c r="AY646" s="245" t="s">
        <v>195</v>
      </c>
    </row>
    <row r="647" s="14" customFormat="1">
      <c r="A647" s="14"/>
      <c r="B647" s="259"/>
      <c r="C647" s="260"/>
      <c r="D647" s="236" t="s">
        <v>204</v>
      </c>
      <c r="E647" s="261" t="s">
        <v>32</v>
      </c>
      <c r="F647" s="262" t="s">
        <v>546</v>
      </c>
      <c r="G647" s="260"/>
      <c r="H647" s="261" t="s">
        <v>32</v>
      </c>
      <c r="I647" s="263"/>
      <c r="J647" s="260"/>
      <c r="K647" s="260"/>
      <c r="L647" s="264"/>
      <c r="M647" s="265"/>
      <c r="N647" s="266"/>
      <c r="O647" s="266"/>
      <c r="P647" s="266"/>
      <c r="Q647" s="266"/>
      <c r="R647" s="266"/>
      <c r="S647" s="266"/>
      <c r="T647" s="267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8" t="s">
        <v>204</v>
      </c>
      <c r="AU647" s="268" t="s">
        <v>88</v>
      </c>
      <c r="AV647" s="14" t="s">
        <v>86</v>
      </c>
      <c r="AW647" s="14" t="s">
        <v>39</v>
      </c>
      <c r="AX647" s="14" t="s">
        <v>78</v>
      </c>
      <c r="AY647" s="268" t="s">
        <v>195</v>
      </c>
    </row>
    <row r="648" s="13" customFormat="1">
      <c r="A648" s="13"/>
      <c r="B648" s="234"/>
      <c r="C648" s="235"/>
      <c r="D648" s="236" t="s">
        <v>204</v>
      </c>
      <c r="E648" s="237" t="s">
        <v>32</v>
      </c>
      <c r="F648" s="238" t="s">
        <v>651</v>
      </c>
      <c r="G648" s="235"/>
      <c r="H648" s="239">
        <v>346.08999999999997</v>
      </c>
      <c r="I648" s="240"/>
      <c r="J648" s="235"/>
      <c r="K648" s="235"/>
      <c r="L648" s="241"/>
      <c r="M648" s="242"/>
      <c r="N648" s="243"/>
      <c r="O648" s="243"/>
      <c r="P648" s="243"/>
      <c r="Q648" s="243"/>
      <c r="R648" s="243"/>
      <c r="S648" s="243"/>
      <c r="T648" s="24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5" t="s">
        <v>204</v>
      </c>
      <c r="AU648" s="245" t="s">
        <v>88</v>
      </c>
      <c r="AV648" s="13" t="s">
        <v>88</v>
      </c>
      <c r="AW648" s="13" t="s">
        <v>39</v>
      </c>
      <c r="AX648" s="13" t="s">
        <v>78</v>
      </c>
      <c r="AY648" s="245" t="s">
        <v>195</v>
      </c>
    </row>
    <row r="649" s="15" customFormat="1">
      <c r="A649" s="15"/>
      <c r="B649" s="269"/>
      <c r="C649" s="270"/>
      <c r="D649" s="236" t="s">
        <v>204</v>
      </c>
      <c r="E649" s="271" t="s">
        <v>32</v>
      </c>
      <c r="F649" s="272" t="s">
        <v>210</v>
      </c>
      <c r="G649" s="270"/>
      <c r="H649" s="273">
        <v>786.38</v>
      </c>
      <c r="I649" s="274"/>
      <c r="J649" s="270"/>
      <c r="K649" s="270"/>
      <c r="L649" s="275"/>
      <c r="M649" s="276"/>
      <c r="N649" s="277"/>
      <c r="O649" s="277"/>
      <c r="P649" s="277"/>
      <c r="Q649" s="277"/>
      <c r="R649" s="277"/>
      <c r="S649" s="277"/>
      <c r="T649" s="278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79" t="s">
        <v>204</v>
      </c>
      <c r="AU649" s="279" t="s">
        <v>88</v>
      </c>
      <c r="AV649" s="15" t="s">
        <v>111</v>
      </c>
      <c r="AW649" s="15" t="s">
        <v>39</v>
      </c>
      <c r="AX649" s="15" t="s">
        <v>86</v>
      </c>
      <c r="AY649" s="279" t="s">
        <v>195</v>
      </c>
    </row>
    <row r="650" s="2" customFormat="1" ht="16.5" customHeight="1">
      <c r="A650" s="41"/>
      <c r="B650" s="42"/>
      <c r="C650" s="249" t="s">
        <v>652</v>
      </c>
      <c r="D650" s="249" t="s">
        <v>215</v>
      </c>
      <c r="E650" s="250" t="s">
        <v>653</v>
      </c>
      <c r="F650" s="251" t="s">
        <v>654</v>
      </c>
      <c r="G650" s="252" t="s">
        <v>292</v>
      </c>
      <c r="H650" s="253">
        <v>8.6500000000000004</v>
      </c>
      <c r="I650" s="254"/>
      <c r="J650" s="255">
        <f>ROUND(I650*H650,2)</f>
        <v>0</v>
      </c>
      <c r="K650" s="251" t="s">
        <v>200</v>
      </c>
      <c r="L650" s="256"/>
      <c r="M650" s="257" t="s">
        <v>32</v>
      </c>
      <c r="N650" s="258" t="s">
        <v>49</v>
      </c>
      <c r="O650" s="87"/>
      <c r="P650" s="225">
        <f>O650*H650</f>
        <v>0</v>
      </c>
      <c r="Q650" s="225">
        <v>0.55000000000000004</v>
      </c>
      <c r="R650" s="225">
        <f>Q650*H650</f>
        <v>4.7575000000000003</v>
      </c>
      <c r="S650" s="225">
        <v>0</v>
      </c>
      <c r="T650" s="226">
        <f>S650*H650</f>
        <v>0</v>
      </c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R650" s="227" t="s">
        <v>386</v>
      </c>
      <c r="AT650" s="227" t="s">
        <v>215</v>
      </c>
      <c r="AU650" s="227" t="s">
        <v>88</v>
      </c>
      <c r="AY650" s="19" t="s">
        <v>195</v>
      </c>
      <c r="BE650" s="228">
        <f>IF(N650="základní",J650,0)</f>
        <v>0</v>
      </c>
      <c r="BF650" s="228">
        <f>IF(N650="snížená",J650,0)</f>
        <v>0</v>
      </c>
      <c r="BG650" s="228">
        <f>IF(N650="zákl. přenesená",J650,0)</f>
        <v>0</v>
      </c>
      <c r="BH650" s="228">
        <f>IF(N650="sníž. přenesená",J650,0)</f>
        <v>0</v>
      </c>
      <c r="BI650" s="228">
        <f>IF(N650="nulová",J650,0)</f>
        <v>0</v>
      </c>
      <c r="BJ650" s="19" t="s">
        <v>86</v>
      </c>
      <c r="BK650" s="228">
        <f>ROUND(I650*H650,2)</f>
        <v>0</v>
      </c>
      <c r="BL650" s="19" t="s">
        <v>289</v>
      </c>
      <c r="BM650" s="227" t="s">
        <v>655</v>
      </c>
    </row>
    <row r="651" s="13" customFormat="1">
      <c r="A651" s="13"/>
      <c r="B651" s="234"/>
      <c r="C651" s="235"/>
      <c r="D651" s="236" t="s">
        <v>204</v>
      </c>
      <c r="E651" s="235"/>
      <c r="F651" s="238" t="s">
        <v>656</v>
      </c>
      <c r="G651" s="235"/>
      <c r="H651" s="239">
        <v>8.6500000000000004</v>
      </c>
      <c r="I651" s="240"/>
      <c r="J651" s="235"/>
      <c r="K651" s="235"/>
      <c r="L651" s="241"/>
      <c r="M651" s="242"/>
      <c r="N651" s="243"/>
      <c r="O651" s="243"/>
      <c r="P651" s="243"/>
      <c r="Q651" s="243"/>
      <c r="R651" s="243"/>
      <c r="S651" s="243"/>
      <c r="T651" s="24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5" t="s">
        <v>204</v>
      </c>
      <c r="AU651" s="245" t="s">
        <v>88</v>
      </c>
      <c r="AV651" s="13" t="s">
        <v>88</v>
      </c>
      <c r="AW651" s="13" t="s">
        <v>4</v>
      </c>
      <c r="AX651" s="13" t="s">
        <v>86</v>
      </c>
      <c r="AY651" s="245" t="s">
        <v>195</v>
      </c>
    </row>
    <row r="652" s="2" customFormat="1" ht="24.15" customHeight="1">
      <c r="A652" s="41"/>
      <c r="B652" s="42"/>
      <c r="C652" s="216" t="s">
        <v>657</v>
      </c>
      <c r="D652" s="216" t="s">
        <v>113</v>
      </c>
      <c r="E652" s="217" t="s">
        <v>658</v>
      </c>
      <c r="F652" s="218" t="s">
        <v>659</v>
      </c>
      <c r="G652" s="219" t="s">
        <v>105</v>
      </c>
      <c r="H652" s="220">
        <v>184.57900000000001</v>
      </c>
      <c r="I652" s="221"/>
      <c r="J652" s="222">
        <f>ROUND(I652*H652,2)</f>
        <v>0</v>
      </c>
      <c r="K652" s="218" t="s">
        <v>200</v>
      </c>
      <c r="L652" s="47"/>
      <c r="M652" s="223" t="s">
        <v>32</v>
      </c>
      <c r="N652" s="224" t="s">
        <v>49</v>
      </c>
      <c r="O652" s="87"/>
      <c r="P652" s="225">
        <f>O652*H652</f>
        <v>0</v>
      </c>
      <c r="Q652" s="225">
        <v>0</v>
      </c>
      <c r="R652" s="225">
        <f>Q652*H652</f>
        <v>0</v>
      </c>
      <c r="S652" s="225">
        <v>0</v>
      </c>
      <c r="T652" s="226">
        <f>S652*H652</f>
        <v>0</v>
      </c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R652" s="227" t="s">
        <v>111</v>
      </c>
      <c r="AT652" s="227" t="s">
        <v>113</v>
      </c>
      <c r="AU652" s="227" t="s">
        <v>88</v>
      </c>
      <c r="AY652" s="19" t="s">
        <v>195</v>
      </c>
      <c r="BE652" s="228">
        <f>IF(N652="základní",J652,0)</f>
        <v>0</v>
      </c>
      <c r="BF652" s="228">
        <f>IF(N652="snížená",J652,0)</f>
        <v>0</v>
      </c>
      <c r="BG652" s="228">
        <f>IF(N652="zákl. přenesená",J652,0)</f>
        <v>0</v>
      </c>
      <c r="BH652" s="228">
        <f>IF(N652="sníž. přenesená",J652,0)</f>
        <v>0</v>
      </c>
      <c r="BI652" s="228">
        <f>IF(N652="nulová",J652,0)</f>
        <v>0</v>
      </c>
      <c r="BJ652" s="19" t="s">
        <v>86</v>
      </c>
      <c r="BK652" s="228">
        <f>ROUND(I652*H652,2)</f>
        <v>0</v>
      </c>
      <c r="BL652" s="19" t="s">
        <v>111</v>
      </c>
      <c r="BM652" s="227" t="s">
        <v>660</v>
      </c>
    </row>
    <row r="653" s="2" customFormat="1">
      <c r="A653" s="41"/>
      <c r="B653" s="42"/>
      <c r="C653" s="43"/>
      <c r="D653" s="229" t="s">
        <v>202</v>
      </c>
      <c r="E653" s="43"/>
      <c r="F653" s="230" t="s">
        <v>661</v>
      </c>
      <c r="G653" s="43"/>
      <c r="H653" s="43"/>
      <c r="I653" s="231"/>
      <c r="J653" s="43"/>
      <c r="K653" s="43"/>
      <c r="L653" s="47"/>
      <c r="M653" s="232"/>
      <c r="N653" s="233"/>
      <c r="O653" s="87"/>
      <c r="P653" s="87"/>
      <c r="Q653" s="87"/>
      <c r="R653" s="87"/>
      <c r="S653" s="87"/>
      <c r="T653" s="88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T653" s="19" t="s">
        <v>202</v>
      </c>
      <c r="AU653" s="19" t="s">
        <v>88</v>
      </c>
    </row>
    <row r="654" s="14" customFormat="1">
      <c r="A654" s="14"/>
      <c r="B654" s="259"/>
      <c r="C654" s="260"/>
      <c r="D654" s="236" t="s">
        <v>204</v>
      </c>
      <c r="E654" s="261" t="s">
        <v>32</v>
      </c>
      <c r="F654" s="262" t="s">
        <v>662</v>
      </c>
      <c r="G654" s="260"/>
      <c r="H654" s="261" t="s">
        <v>32</v>
      </c>
      <c r="I654" s="263"/>
      <c r="J654" s="260"/>
      <c r="K654" s="260"/>
      <c r="L654" s="264"/>
      <c r="M654" s="265"/>
      <c r="N654" s="266"/>
      <c r="O654" s="266"/>
      <c r="P654" s="266"/>
      <c r="Q654" s="266"/>
      <c r="R654" s="266"/>
      <c r="S654" s="266"/>
      <c r="T654" s="267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8" t="s">
        <v>204</v>
      </c>
      <c r="AU654" s="268" t="s">
        <v>88</v>
      </c>
      <c r="AV654" s="14" t="s">
        <v>86</v>
      </c>
      <c r="AW654" s="14" t="s">
        <v>39</v>
      </c>
      <c r="AX654" s="14" t="s">
        <v>78</v>
      </c>
      <c r="AY654" s="268" t="s">
        <v>195</v>
      </c>
    </row>
    <row r="655" s="13" customFormat="1">
      <c r="A655" s="13"/>
      <c r="B655" s="234"/>
      <c r="C655" s="235"/>
      <c r="D655" s="236" t="s">
        <v>204</v>
      </c>
      <c r="E655" s="237" t="s">
        <v>32</v>
      </c>
      <c r="F655" s="238" t="s">
        <v>663</v>
      </c>
      <c r="G655" s="235"/>
      <c r="H655" s="239">
        <v>184.47900000000001</v>
      </c>
      <c r="I655" s="240"/>
      <c r="J655" s="235"/>
      <c r="K655" s="235"/>
      <c r="L655" s="241"/>
      <c r="M655" s="242"/>
      <c r="N655" s="243"/>
      <c r="O655" s="243"/>
      <c r="P655" s="243"/>
      <c r="Q655" s="243"/>
      <c r="R655" s="243"/>
      <c r="S655" s="243"/>
      <c r="T655" s="244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5" t="s">
        <v>204</v>
      </c>
      <c r="AU655" s="245" t="s">
        <v>88</v>
      </c>
      <c r="AV655" s="13" t="s">
        <v>88</v>
      </c>
      <c r="AW655" s="13" t="s">
        <v>39</v>
      </c>
      <c r="AX655" s="13" t="s">
        <v>78</v>
      </c>
      <c r="AY655" s="245" t="s">
        <v>195</v>
      </c>
    </row>
    <row r="656" s="14" customFormat="1">
      <c r="A656" s="14"/>
      <c r="B656" s="259"/>
      <c r="C656" s="260"/>
      <c r="D656" s="236" t="s">
        <v>204</v>
      </c>
      <c r="E656" s="261" t="s">
        <v>32</v>
      </c>
      <c r="F656" s="262" t="s">
        <v>664</v>
      </c>
      <c r="G656" s="260"/>
      <c r="H656" s="261" t="s">
        <v>32</v>
      </c>
      <c r="I656" s="263"/>
      <c r="J656" s="260"/>
      <c r="K656" s="260"/>
      <c r="L656" s="264"/>
      <c r="M656" s="265"/>
      <c r="N656" s="266"/>
      <c r="O656" s="266"/>
      <c r="P656" s="266"/>
      <c r="Q656" s="266"/>
      <c r="R656" s="266"/>
      <c r="S656" s="266"/>
      <c r="T656" s="267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8" t="s">
        <v>204</v>
      </c>
      <c r="AU656" s="268" t="s">
        <v>88</v>
      </c>
      <c r="AV656" s="14" t="s">
        <v>86</v>
      </c>
      <c r="AW656" s="14" t="s">
        <v>39</v>
      </c>
      <c r="AX656" s="14" t="s">
        <v>78</v>
      </c>
      <c r="AY656" s="268" t="s">
        <v>195</v>
      </c>
    </row>
    <row r="657" s="13" customFormat="1">
      <c r="A657" s="13"/>
      <c r="B657" s="234"/>
      <c r="C657" s="235"/>
      <c r="D657" s="236" t="s">
        <v>204</v>
      </c>
      <c r="E657" s="237" t="s">
        <v>32</v>
      </c>
      <c r="F657" s="238" t="s">
        <v>665</v>
      </c>
      <c r="G657" s="235"/>
      <c r="H657" s="239">
        <v>0.10000000000000001</v>
      </c>
      <c r="I657" s="240"/>
      <c r="J657" s="235"/>
      <c r="K657" s="235"/>
      <c r="L657" s="241"/>
      <c r="M657" s="242"/>
      <c r="N657" s="243"/>
      <c r="O657" s="243"/>
      <c r="P657" s="243"/>
      <c r="Q657" s="243"/>
      <c r="R657" s="243"/>
      <c r="S657" s="243"/>
      <c r="T657" s="24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5" t="s">
        <v>204</v>
      </c>
      <c r="AU657" s="245" t="s">
        <v>88</v>
      </c>
      <c r="AV657" s="13" t="s">
        <v>88</v>
      </c>
      <c r="AW657" s="13" t="s">
        <v>39</v>
      </c>
      <c r="AX657" s="13" t="s">
        <v>78</v>
      </c>
      <c r="AY657" s="245" t="s">
        <v>195</v>
      </c>
    </row>
    <row r="658" s="15" customFormat="1">
      <c r="A658" s="15"/>
      <c r="B658" s="269"/>
      <c r="C658" s="270"/>
      <c r="D658" s="236" t="s">
        <v>204</v>
      </c>
      <c r="E658" s="271" t="s">
        <v>32</v>
      </c>
      <c r="F658" s="272" t="s">
        <v>210</v>
      </c>
      <c r="G658" s="270"/>
      <c r="H658" s="273">
        <v>184.57900000000001</v>
      </c>
      <c r="I658" s="274"/>
      <c r="J658" s="270"/>
      <c r="K658" s="270"/>
      <c r="L658" s="275"/>
      <c r="M658" s="276"/>
      <c r="N658" s="277"/>
      <c r="O658" s="277"/>
      <c r="P658" s="277"/>
      <c r="Q658" s="277"/>
      <c r="R658" s="277"/>
      <c r="S658" s="277"/>
      <c r="T658" s="278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79" t="s">
        <v>204</v>
      </c>
      <c r="AU658" s="279" t="s">
        <v>88</v>
      </c>
      <c r="AV658" s="15" t="s">
        <v>111</v>
      </c>
      <c r="AW658" s="15" t="s">
        <v>39</v>
      </c>
      <c r="AX658" s="15" t="s">
        <v>86</v>
      </c>
      <c r="AY658" s="279" t="s">
        <v>195</v>
      </c>
    </row>
    <row r="659" s="2" customFormat="1">
      <c r="A659" s="41"/>
      <c r="B659" s="42"/>
      <c r="C659" s="43"/>
      <c r="D659" s="236" t="s">
        <v>206</v>
      </c>
      <c r="E659" s="43"/>
      <c r="F659" s="246" t="s">
        <v>561</v>
      </c>
      <c r="G659" s="43"/>
      <c r="H659" s="43"/>
      <c r="I659" s="43"/>
      <c r="J659" s="43"/>
      <c r="K659" s="43"/>
      <c r="L659" s="47"/>
      <c r="M659" s="232"/>
      <c r="N659" s="233"/>
      <c r="O659" s="87"/>
      <c r="P659" s="87"/>
      <c r="Q659" s="87"/>
      <c r="R659" s="87"/>
      <c r="S659" s="87"/>
      <c r="T659" s="88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U659" s="19" t="s">
        <v>88</v>
      </c>
    </row>
    <row r="660" s="2" customFormat="1">
      <c r="A660" s="41"/>
      <c r="B660" s="42"/>
      <c r="C660" s="43"/>
      <c r="D660" s="236" t="s">
        <v>206</v>
      </c>
      <c r="E660" s="43"/>
      <c r="F660" s="247" t="s">
        <v>208</v>
      </c>
      <c r="G660" s="43"/>
      <c r="H660" s="248">
        <v>0</v>
      </c>
      <c r="I660" s="43"/>
      <c r="J660" s="43"/>
      <c r="K660" s="43"/>
      <c r="L660" s="47"/>
      <c r="M660" s="232"/>
      <c r="N660" s="233"/>
      <c r="O660" s="87"/>
      <c r="P660" s="87"/>
      <c r="Q660" s="87"/>
      <c r="R660" s="87"/>
      <c r="S660" s="87"/>
      <c r="T660" s="88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U660" s="19" t="s">
        <v>88</v>
      </c>
    </row>
    <row r="661" s="2" customFormat="1">
      <c r="A661" s="41"/>
      <c r="B661" s="42"/>
      <c r="C661" s="43"/>
      <c r="D661" s="236" t="s">
        <v>206</v>
      </c>
      <c r="E661" s="43"/>
      <c r="F661" s="247" t="s">
        <v>562</v>
      </c>
      <c r="G661" s="43"/>
      <c r="H661" s="248">
        <v>220.14500000000001</v>
      </c>
      <c r="I661" s="43"/>
      <c r="J661" s="43"/>
      <c r="K661" s="43"/>
      <c r="L661" s="47"/>
      <c r="M661" s="232"/>
      <c r="N661" s="233"/>
      <c r="O661" s="87"/>
      <c r="P661" s="87"/>
      <c r="Q661" s="87"/>
      <c r="R661" s="87"/>
      <c r="S661" s="87"/>
      <c r="T661" s="88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U661" s="19" t="s">
        <v>88</v>
      </c>
    </row>
    <row r="662" s="2" customFormat="1">
      <c r="A662" s="41"/>
      <c r="B662" s="42"/>
      <c r="C662" s="43"/>
      <c r="D662" s="236" t="s">
        <v>206</v>
      </c>
      <c r="E662" s="43"/>
      <c r="F662" s="247" t="s">
        <v>563</v>
      </c>
      <c r="G662" s="43"/>
      <c r="H662" s="248">
        <v>87.319999999999993</v>
      </c>
      <c r="I662" s="43"/>
      <c r="J662" s="43"/>
      <c r="K662" s="43"/>
      <c r="L662" s="47"/>
      <c r="M662" s="232"/>
      <c r="N662" s="233"/>
      <c r="O662" s="87"/>
      <c r="P662" s="87"/>
      <c r="Q662" s="87"/>
      <c r="R662" s="87"/>
      <c r="S662" s="87"/>
      <c r="T662" s="88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U662" s="19" t="s">
        <v>88</v>
      </c>
    </row>
    <row r="663" s="2" customFormat="1">
      <c r="A663" s="41"/>
      <c r="B663" s="42"/>
      <c r="C663" s="43"/>
      <c r="D663" s="236" t="s">
        <v>206</v>
      </c>
      <c r="E663" s="43"/>
      <c r="F663" s="247" t="s">
        <v>210</v>
      </c>
      <c r="G663" s="43"/>
      <c r="H663" s="248">
        <v>307.46499999999997</v>
      </c>
      <c r="I663" s="43"/>
      <c r="J663" s="43"/>
      <c r="K663" s="43"/>
      <c r="L663" s="47"/>
      <c r="M663" s="232"/>
      <c r="N663" s="233"/>
      <c r="O663" s="87"/>
      <c r="P663" s="87"/>
      <c r="Q663" s="87"/>
      <c r="R663" s="87"/>
      <c r="S663" s="87"/>
      <c r="T663" s="88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U663" s="19" t="s">
        <v>88</v>
      </c>
    </row>
    <row r="664" s="2" customFormat="1" ht="16.5" customHeight="1">
      <c r="A664" s="41"/>
      <c r="B664" s="42"/>
      <c r="C664" s="249" t="s">
        <v>666</v>
      </c>
      <c r="D664" s="249" t="s">
        <v>215</v>
      </c>
      <c r="E664" s="250" t="s">
        <v>590</v>
      </c>
      <c r="F664" s="251" t="s">
        <v>591</v>
      </c>
      <c r="G664" s="252" t="s">
        <v>292</v>
      </c>
      <c r="H664" s="253">
        <v>4.7990000000000004</v>
      </c>
      <c r="I664" s="254"/>
      <c r="J664" s="255">
        <f>ROUND(I664*H664,2)</f>
        <v>0</v>
      </c>
      <c r="K664" s="251" t="s">
        <v>200</v>
      </c>
      <c r="L664" s="256"/>
      <c r="M664" s="257" t="s">
        <v>32</v>
      </c>
      <c r="N664" s="258" t="s">
        <v>49</v>
      </c>
      <c r="O664" s="87"/>
      <c r="P664" s="225">
        <f>O664*H664</f>
        <v>0</v>
      </c>
      <c r="Q664" s="225">
        <v>0.55000000000000004</v>
      </c>
      <c r="R664" s="225">
        <f>Q664*H664</f>
        <v>2.6394500000000005</v>
      </c>
      <c r="S664" s="225">
        <v>0</v>
      </c>
      <c r="T664" s="226">
        <f>S664*H664</f>
        <v>0</v>
      </c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R664" s="227" t="s">
        <v>218</v>
      </c>
      <c r="AT664" s="227" t="s">
        <v>215</v>
      </c>
      <c r="AU664" s="227" t="s">
        <v>88</v>
      </c>
      <c r="AY664" s="19" t="s">
        <v>195</v>
      </c>
      <c r="BE664" s="228">
        <f>IF(N664="základní",J664,0)</f>
        <v>0</v>
      </c>
      <c r="BF664" s="228">
        <f>IF(N664="snížená",J664,0)</f>
        <v>0</v>
      </c>
      <c r="BG664" s="228">
        <f>IF(N664="zákl. přenesená",J664,0)</f>
        <v>0</v>
      </c>
      <c r="BH664" s="228">
        <f>IF(N664="sníž. přenesená",J664,0)</f>
        <v>0</v>
      </c>
      <c r="BI664" s="228">
        <f>IF(N664="nulová",J664,0)</f>
        <v>0</v>
      </c>
      <c r="BJ664" s="19" t="s">
        <v>86</v>
      </c>
      <c r="BK664" s="228">
        <f>ROUND(I664*H664,2)</f>
        <v>0</v>
      </c>
      <c r="BL664" s="19" t="s">
        <v>111</v>
      </c>
      <c r="BM664" s="227" t="s">
        <v>667</v>
      </c>
    </row>
    <row r="665" s="13" customFormat="1">
      <c r="A665" s="13"/>
      <c r="B665" s="234"/>
      <c r="C665" s="235"/>
      <c r="D665" s="236" t="s">
        <v>204</v>
      </c>
      <c r="E665" s="235"/>
      <c r="F665" s="238" t="s">
        <v>668</v>
      </c>
      <c r="G665" s="235"/>
      <c r="H665" s="239">
        <v>4.7990000000000004</v>
      </c>
      <c r="I665" s="240"/>
      <c r="J665" s="235"/>
      <c r="K665" s="235"/>
      <c r="L665" s="241"/>
      <c r="M665" s="242"/>
      <c r="N665" s="243"/>
      <c r="O665" s="243"/>
      <c r="P665" s="243"/>
      <c r="Q665" s="243"/>
      <c r="R665" s="243"/>
      <c r="S665" s="243"/>
      <c r="T665" s="24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5" t="s">
        <v>204</v>
      </c>
      <c r="AU665" s="245" t="s">
        <v>88</v>
      </c>
      <c r="AV665" s="13" t="s">
        <v>88</v>
      </c>
      <c r="AW665" s="13" t="s">
        <v>4</v>
      </c>
      <c r="AX665" s="13" t="s">
        <v>86</v>
      </c>
      <c r="AY665" s="245" t="s">
        <v>195</v>
      </c>
    </row>
    <row r="666" s="2" customFormat="1" ht="24.15" customHeight="1">
      <c r="A666" s="41"/>
      <c r="B666" s="42"/>
      <c r="C666" s="216" t="s">
        <v>669</v>
      </c>
      <c r="D666" s="216" t="s">
        <v>113</v>
      </c>
      <c r="E666" s="217" t="s">
        <v>670</v>
      </c>
      <c r="F666" s="218" t="s">
        <v>671</v>
      </c>
      <c r="G666" s="219" t="s">
        <v>105</v>
      </c>
      <c r="H666" s="220">
        <v>184.47900000000001</v>
      </c>
      <c r="I666" s="221"/>
      <c r="J666" s="222">
        <f>ROUND(I666*H666,2)</f>
        <v>0</v>
      </c>
      <c r="K666" s="218" t="s">
        <v>200</v>
      </c>
      <c r="L666" s="47"/>
      <c r="M666" s="223" t="s">
        <v>32</v>
      </c>
      <c r="N666" s="224" t="s">
        <v>49</v>
      </c>
      <c r="O666" s="87"/>
      <c r="P666" s="225">
        <f>O666*H666</f>
        <v>0</v>
      </c>
      <c r="Q666" s="225">
        <v>0.00018000000000000001</v>
      </c>
      <c r="R666" s="225">
        <f>Q666*H666</f>
        <v>0.033206220000000002</v>
      </c>
      <c r="S666" s="225">
        <v>0</v>
      </c>
      <c r="T666" s="226">
        <f>S666*H666</f>
        <v>0</v>
      </c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R666" s="227" t="s">
        <v>289</v>
      </c>
      <c r="AT666" s="227" t="s">
        <v>113</v>
      </c>
      <c r="AU666" s="227" t="s">
        <v>88</v>
      </c>
      <c r="AY666" s="19" t="s">
        <v>195</v>
      </c>
      <c r="BE666" s="228">
        <f>IF(N666="základní",J666,0)</f>
        <v>0</v>
      </c>
      <c r="BF666" s="228">
        <f>IF(N666="snížená",J666,0)</f>
        <v>0</v>
      </c>
      <c r="BG666" s="228">
        <f>IF(N666="zákl. přenesená",J666,0)</f>
        <v>0</v>
      </c>
      <c r="BH666" s="228">
        <f>IF(N666="sníž. přenesená",J666,0)</f>
        <v>0</v>
      </c>
      <c r="BI666" s="228">
        <f>IF(N666="nulová",J666,0)</f>
        <v>0</v>
      </c>
      <c r="BJ666" s="19" t="s">
        <v>86</v>
      </c>
      <c r="BK666" s="228">
        <f>ROUND(I666*H666,2)</f>
        <v>0</v>
      </c>
      <c r="BL666" s="19" t="s">
        <v>289</v>
      </c>
      <c r="BM666" s="227" t="s">
        <v>672</v>
      </c>
    </row>
    <row r="667" s="2" customFormat="1">
      <c r="A667" s="41"/>
      <c r="B667" s="42"/>
      <c r="C667" s="43"/>
      <c r="D667" s="229" t="s">
        <v>202</v>
      </c>
      <c r="E667" s="43"/>
      <c r="F667" s="230" t="s">
        <v>673</v>
      </c>
      <c r="G667" s="43"/>
      <c r="H667" s="43"/>
      <c r="I667" s="231"/>
      <c r="J667" s="43"/>
      <c r="K667" s="43"/>
      <c r="L667" s="47"/>
      <c r="M667" s="232"/>
      <c r="N667" s="233"/>
      <c r="O667" s="87"/>
      <c r="P667" s="87"/>
      <c r="Q667" s="87"/>
      <c r="R667" s="87"/>
      <c r="S667" s="87"/>
      <c r="T667" s="88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T667" s="19" t="s">
        <v>202</v>
      </c>
      <c r="AU667" s="19" t="s">
        <v>88</v>
      </c>
    </row>
    <row r="668" s="13" customFormat="1">
      <c r="A668" s="13"/>
      <c r="B668" s="234"/>
      <c r="C668" s="235"/>
      <c r="D668" s="236" t="s">
        <v>204</v>
      </c>
      <c r="E668" s="237" t="s">
        <v>32</v>
      </c>
      <c r="F668" s="238" t="s">
        <v>663</v>
      </c>
      <c r="G668" s="235"/>
      <c r="H668" s="239">
        <v>184.47900000000001</v>
      </c>
      <c r="I668" s="240"/>
      <c r="J668" s="235"/>
      <c r="K668" s="235"/>
      <c r="L668" s="241"/>
      <c r="M668" s="242"/>
      <c r="N668" s="243"/>
      <c r="O668" s="243"/>
      <c r="P668" s="243"/>
      <c r="Q668" s="243"/>
      <c r="R668" s="243"/>
      <c r="S668" s="243"/>
      <c r="T668" s="244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5" t="s">
        <v>204</v>
      </c>
      <c r="AU668" s="245" t="s">
        <v>88</v>
      </c>
      <c r="AV668" s="13" t="s">
        <v>88</v>
      </c>
      <c r="AW668" s="13" t="s">
        <v>39</v>
      </c>
      <c r="AX668" s="13" t="s">
        <v>86</v>
      </c>
      <c r="AY668" s="245" t="s">
        <v>195</v>
      </c>
    </row>
    <row r="669" s="2" customFormat="1">
      <c r="A669" s="41"/>
      <c r="B669" s="42"/>
      <c r="C669" s="43"/>
      <c r="D669" s="236" t="s">
        <v>206</v>
      </c>
      <c r="E669" s="43"/>
      <c r="F669" s="246" t="s">
        <v>561</v>
      </c>
      <c r="G669" s="43"/>
      <c r="H669" s="43"/>
      <c r="I669" s="43"/>
      <c r="J669" s="43"/>
      <c r="K669" s="43"/>
      <c r="L669" s="47"/>
      <c r="M669" s="232"/>
      <c r="N669" s="233"/>
      <c r="O669" s="87"/>
      <c r="P669" s="87"/>
      <c r="Q669" s="87"/>
      <c r="R669" s="87"/>
      <c r="S669" s="87"/>
      <c r="T669" s="88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U669" s="19" t="s">
        <v>88</v>
      </c>
    </row>
    <row r="670" s="2" customFormat="1">
      <c r="A670" s="41"/>
      <c r="B670" s="42"/>
      <c r="C670" s="43"/>
      <c r="D670" s="236" t="s">
        <v>206</v>
      </c>
      <c r="E670" s="43"/>
      <c r="F670" s="247" t="s">
        <v>208</v>
      </c>
      <c r="G670" s="43"/>
      <c r="H670" s="248">
        <v>0</v>
      </c>
      <c r="I670" s="43"/>
      <c r="J670" s="43"/>
      <c r="K670" s="43"/>
      <c r="L670" s="47"/>
      <c r="M670" s="232"/>
      <c r="N670" s="233"/>
      <c r="O670" s="87"/>
      <c r="P670" s="87"/>
      <c r="Q670" s="87"/>
      <c r="R670" s="87"/>
      <c r="S670" s="87"/>
      <c r="T670" s="88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U670" s="19" t="s">
        <v>88</v>
      </c>
    </row>
    <row r="671" s="2" customFormat="1">
      <c r="A671" s="41"/>
      <c r="B671" s="42"/>
      <c r="C671" s="43"/>
      <c r="D671" s="236" t="s">
        <v>206</v>
      </c>
      <c r="E671" s="43"/>
      <c r="F671" s="247" t="s">
        <v>562</v>
      </c>
      <c r="G671" s="43"/>
      <c r="H671" s="248">
        <v>220.14500000000001</v>
      </c>
      <c r="I671" s="43"/>
      <c r="J671" s="43"/>
      <c r="K671" s="43"/>
      <c r="L671" s="47"/>
      <c r="M671" s="232"/>
      <c r="N671" s="233"/>
      <c r="O671" s="87"/>
      <c r="P671" s="87"/>
      <c r="Q671" s="87"/>
      <c r="R671" s="87"/>
      <c r="S671" s="87"/>
      <c r="T671" s="88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U671" s="19" t="s">
        <v>88</v>
      </c>
    </row>
    <row r="672" s="2" customFormat="1">
      <c r="A672" s="41"/>
      <c r="B672" s="42"/>
      <c r="C672" s="43"/>
      <c r="D672" s="236" t="s">
        <v>206</v>
      </c>
      <c r="E672" s="43"/>
      <c r="F672" s="247" t="s">
        <v>563</v>
      </c>
      <c r="G672" s="43"/>
      <c r="H672" s="248">
        <v>87.319999999999993</v>
      </c>
      <c r="I672" s="43"/>
      <c r="J672" s="43"/>
      <c r="K672" s="43"/>
      <c r="L672" s="47"/>
      <c r="M672" s="232"/>
      <c r="N672" s="233"/>
      <c r="O672" s="87"/>
      <c r="P672" s="87"/>
      <c r="Q672" s="87"/>
      <c r="R672" s="87"/>
      <c r="S672" s="87"/>
      <c r="T672" s="88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U672" s="19" t="s">
        <v>88</v>
      </c>
    </row>
    <row r="673" s="2" customFormat="1">
      <c r="A673" s="41"/>
      <c r="B673" s="42"/>
      <c r="C673" s="43"/>
      <c r="D673" s="236" t="s">
        <v>206</v>
      </c>
      <c r="E673" s="43"/>
      <c r="F673" s="247" t="s">
        <v>210</v>
      </c>
      <c r="G673" s="43"/>
      <c r="H673" s="248">
        <v>307.46499999999997</v>
      </c>
      <c r="I673" s="43"/>
      <c r="J673" s="43"/>
      <c r="K673" s="43"/>
      <c r="L673" s="47"/>
      <c r="M673" s="232"/>
      <c r="N673" s="233"/>
      <c r="O673" s="87"/>
      <c r="P673" s="87"/>
      <c r="Q673" s="87"/>
      <c r="R673" s="87"/>
      <c r="S673" s="87"/>
      <c r="T673" s="88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U673" s="19" t="s">
        <v>88</v>
      </c>
    </row>
    <row r="674" s="2" customFormat="1" ht="49.05" customHeight="1">
      <c r="A674" s="41"/>
      <c r="B674" s="42"/>
      <c r="C674" s="216" t="s">
        <v>674</v>
      </c>
      <c r="D674" s="216" t="s">
        <v>113</v>
      </c>
      <c r="E674" s="217" t="s">
        <v>675</v>
      </c>
      <c r="F674" s="218" t="s">
        <v>676</v>
      </c>
      <c r="G674" s="219" t="s">
        <v>326</v>
      </c>
      <c r="H674" s="220">
        <v>56.491</v>
      </c>
      <c r="I674" s="221"/>
      <c r="J674" s="222">
        <f>ROUND(I674*H674,2)</f>
        <v>0</v>
      </c>
      <c r="K674" s="218" t="s">
        <v>200</v>
      </c>
      <c r="L674" s="47"/>
      <c r="M674" s="223" t="s">
        <v>32</v>
      </c>
      <c r="N674" s="224" t="s">
        <v>49</v>
      </c>
      <c r="O674" s="87"/>
      <c r="P674" s="225">
        <f>O674*H674</f>
        <v>0</v>
      </c>
      <c r="Q674" s="225">
        <v>0</v>
      </c>
      <c r="R674" s="225">
        <f>Q674*H674</f>
        <v>0</v>
      </c>
      <c r="S674" s="225">
        <v>0</v>
      </c>
      <c r="T674" s="226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27" t="s">
        <v>289</v>
      </c>
      <c r="AT674" s="227" t="s">
        <v>113</v>
      </c>
      <c r="AU674" s="227" t="s">
        <v>88</v>
      </c>
      <c r="AY674" s="19" t="s">
        <v>195</v>
      </c>
      <c r="BE674" s="228">
        <f>IF(N674="základní",J674,0)</f>
        <v>0</v>
      </c>
      <c r="BF674" s="228">
        <f>IF(N674="snížená",J674,0)</f>
        <v>0</v>
      </c>
      <c r="BG674" s="228">
        <f>IF(N674="zákl. přenesená",J674,0)</f>
        <v>0</v>
      </c>
      <c r="BH674" s="228">
        <f>IF(N674="sníž. přenesená",J674,0)</f>
        <v>0</v>
      </c>
      <c r="BI674" s="228">
        <f>IF(N674="nulová",J674,0)</f>
        <v>0</v>
      </c>
      <c r="BJ674" s="19" t="s">
        <v>86</v>
      </c>
      <c r="BK674" s="228">
        <f>ROUND(I674*H674,2)</f>
        <v>0</v>
      </c>
      <c r="BL674" s="19" t="s">
        <v>289</v>
      </c>
      <c r="BM674" s="227" t="s">
        <v>677</v>
      </c>
    </row>
    <row r="675" s="2" customFormat="1">
      <c r="A675" s="41"/>
      <c r="B675" s="42"/>
      <c r="C675" s="43"/>
      <c r="D675" s="229" t="s">
        <v>202</v>
      </c>
      <c r="E675" s="43"/>
      <c r="F675" s="230" t="s">
        <v>678</v>
      </c>
      <c r="G675" s="43"/>
      <c r="H675" s="43"/>
      <c r="I675" s="231"/>
      <c r="J675" s="43"/>
      <c r="K675" s="43"/>
      <c r="L675" s="47"/>
      <c r="M675" s="232"/>
      <c r="N675" s="233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19" t="s">
        <v>202</v>
      </c>
      <c r="AU675" s="19" t="s">
        <v>88</v>
      </c>
    </row>
    <row r="676" s="12" customFormat="1" ht="22.8" customHeight="1">
      <c r="A676" s="12"/>
      <c r="B676" s="200"/>
      <c r="C676" s="201"/>
      <c r="D676" s="202" t="s">
        <v>77</v>
      </c>
      <c r="E676" s="214" t="s">
        <v>679</v>
      </c>
      <c r="F676" s="214" t="s">
        <v>680</v>
      </c>
      <c r="G676" s="201"/>
      <c r="H676" s="201"/>
      <c r="I676" s="204"/>
      <c r="J676" s="215">
        <f>BK676</f>
        <v>0</v>
      </c>
      <c r="K676" s="201"/>
      <c r="L676" s="206"/>
      <c r="M676" s="207"/>
      <c r="N676" s="208"/>
      <c r="O676" s="208"/>
      <c r="P676" s="209">
        <f>SUM(P677:P888)</f>
        <v>0</v>
      </c>
      <c r="Q676" s="208"/>
      <c r="R676" s="209">
        <f>SUM(R677:R888)</f>
        <v>12.4692294</v>
      </c>
      <c r="S676" s="208"/>
      <c r="T676" s="210">
        <f>SUM(T677:T888)</f>
        <v>7.8172199200000003</v>
      </c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R676" s="211" t="s">
        <v>88</v>
      </c>
      <c r="AT676" s="212" t="s">
        <v>77</v>
      </c>
      <c r="AU676" s="212" t="s">
        <v>86</v>
      </c>
      <c r="AY676" s="211" t="s">
        <v>195</v>
      </c>
      <c r="BK676" s="213">
        <f>SUM(BK677:BK888)</f>
        <v>0</v>
      </c>
    </row>
    <row r="677" s="2" customFormat="1" ht="24.15" customHeight="1">
      <c r="A677" s="41"/>
      <c r="B677" s="42"/>
      <c r="C677" s="216" t="s">
        <v>681</v>
      </c>
      <c r="D677" s="216" t="s">
        <v>113</v>
      </c>
      <c r="E677" s="217" t="s">
        <v>682</v>
      </c>
      <c r="F677" s="218" t="s">
        <v>683</v>
      </c>
      <c r="G677" s="219" t="s">
        <v>105</v>
      </c>
      <c r="H677" s="220">
        <v>809.72000000000003</v>
      </c>
      <c r="I677" s="221"/>
      <c r="J677" s="222">
        <f>ROUND(I677*H677,2)</f>
        <v>0</v>
      </c>
      <c r="K677" s="218" t="s">
        <v>200</v>
      </c>
      <c r="L677" s="47"/>
      <c r="M677" s="223" t="s">
        <v>32</v>
      </c>
      <c r="N677" s="224" t="s">
        <v>49</v>
      </c>
      <c r="O677" s="87"/>
      <c r="P677" s="225">
        <f>O677*H677</f>
        <v>0</v>
      </c>
      <c r="Q677" s="225">
        <v>0</v>
      </c>
      <c r="R677" s="225">
        <f>Q677*H677</f>
        <v>0</v>
      </c>
      <c r="S677" s="225">
        <v>0.00594</v>
      </c>
      <c r="T677" s="226">
        <f>S677*H677</f>
        <v>4.8097368000000005</v>
      </c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R677" s="227" t="s">
        <v>289</v>
      </c>
      <c r="AT677" s="227" t="s">
        <v>113</v>
      </c>
      <c r="AU677" s="227" t="s">
        <v>88</v>
      </c>
      <c r="AY677" s="19" t="s">
        <v>195</v>
      </c>
      <c r="BE677" s="228">
        <f>IF(N677="základní",J677,0)</f>
        <v>0</v>
      </c>
      <c r="BF677" s="228">
        <f>IF(N677="snížená",J677,0)</f>
        <v>0</v>
      </c>
      <c r="BG677" s="228">
        <f>IF(N677="zákl. přenesená",J677,0)</f>
        <v>0</v>
      </c>
      <c r="BH677" s="228">
        <f>IF(N677="sníž. přenesená",J677,0)</f>
        <v>0</v>
      </c>
      <c r="BI677" s="228">
        <f>IF(N677="nulová",J677,0)</f>
        <v>0</v>
      </c>
      <c r="BJ677" s="19" t="s">
        <v>86</v>
      </c>
      <c r="BK677" s="228">
        <f>ROUND(I677*H677,2)</f>
        <v>0</v>
      </c>
      <c r="BL677" s="19" t="s">
        <v>289</v>
      </c>
      <c r="BM677" s="227" t="s">
        <v>684</v>
      </c>
    </row>
    <row r="678" s="2" customFormat="1">
      <c r="A678" s="41"/>
      <c r="B678" s="42"/>
      <c r="C678" s="43"/>
      <c r="D678" s="229" t="s">
        <v>202</v>
      </c>
      <c r="E678" s="43"/>
      <c r="F678" s="230" t="s">
        <v>685</v>
      </c>
      <c r="G678" s="43"/>
      <c r="H678" s="43"/>
      <c r="I678" s="231"/>
      <c r="J678" s="43"/>
      <c r="K678" s="43"/>
      <c r="L678" s="47"/>
      <c r="M678" s="232"/>
      <c r="N678" s="233"/>
      <c r="O678" s="87"/>
      <c r="P678" s="87"/>
      <c r="Q678" s="87"/>
      <c r="R678" s="87"/>
      <c r="S678" s="87"/>
      <c r="T678" s="88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T678" s="19" t="s">
        <v>202</v>
      </c>
      <c r="AU678" s="19" t="s">
        <v>88</v>
      </c>
    </row>
    <row r="679" s="13" customFormat="1">
      <c r="A679" s="13"/>
      <c r="B679" s="234"/>
      <c r="C679" s="235"/>
      <c r="D679" s="236" t="s">
        <v>204</v>
      </c>
      <c r="E679" s="237" t="s">
        <v>32</v>
      </c>
      <c r="F679" s="238" t="s">
        <v>121</v>
      </c>
      <c r="G679" s="235"/>
      <c r="H679" s="239">
        <v>809.72000000000003</v>
      </c>
      <c r="I679" s="240"/>
      <c r="J679" s="235"/>
      <c r="K679" s="235"/>
      <c r="L679" s="241"/>
      <c r="M679" s="242"/>
      <c r="N679" s="243"/>
      <c r="O679" s="243"/>
      <c r="P679" s="243"/>
      <c r="Q679" s="243"/>
      <c r="R679" s="243"/>
      <c r="S679" s="243"/>
      <c r="T679" s="24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5" t="s">
        <v>204</v>
      </c>
      <c r="AU679" s="245" t="s">
        <v>88</v>
      </c>
      <c r="AV679" s="13" t="s">
        <v>88</v>
      </c>
      <c r="AW679" s="13" t="s">
        <v>39</v>
      </c>
      <c r="AX679" s="13" t="s">
        <v>86</v>
      </c>
      <c r="AY679" s="245" t="s">
        <v>195</v>
      </c>
    </row>
    <row r="680" s="2" customFormat="1">
      <c r="A680" s="41"/>
      <c r="B680" s="42"/>
      <c r="C680" s="43"/>
      <c r="D680" s="236" t="s">
        <v>206</v>
      </c>
      <c r="E680" s="43"/>
      <c r="F680" s="246" t="s">
        <v>371</v>
      </c>
      <c r="G680" s="43"/>
      <c r="H680" s="43"/>
      <c r="I680" s="43"/>
      <c r="J680" s="43"/>
      <c r="K680" s="43"/>
      <c r="L680" s="47"/>
      <c r="M680" s="232"/>
      <c r="N680" s="233"/>
      <c r="O680" s="87"/>
      <c r="P680" s="87"/>
      <c r="Q680" s="87"/>
      <c r="R680" s="87"/>
      <c r="S680" s="87"/>
      <c r="T680" s="88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U680" s="19" t="s">
        <v>88</v>
      </c>
    </row>
    <row r="681" s="2" customFormat="1">
      <c r="A681" s="41"/>
      <c r="B681" s="42"/>
      <c r="C681" s="43"/>
      <c r="D681" s="236" t="s">
        <v>206</v>
      </c>
      <c r="E681" s="43"/>
      <c r="F681" s="247" t="s">
        <v>208</v>
      </c>
      <c r="G681" s="43"/>
      <c r="H681" s="248">
        <v>0</v>
      </c>
      <c r="I681" s="43"/>
      <c r="J681" s="43"/>
      <c r="K681" s="43"/>
      <c r="L681" s="47"/>
      <c r="M681" s="232"/>
      <c r="N681" s="233"/>
      <c r="O681" s="87"/>
      <c r="P681" s="87"/>
      <c r="Q681" s="87"/>
      <c r="R681" s="87"/>
      <c r="S681" s="87"/>
      <c r="T681" s="88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U681" s="19" t="s">
        <v>88</v>
      </c>
    </row>
    <row r="682" s="2" customFormat="1">
      <c r="A682" s="41"/>
      <c r="B682" s="42"/>
      <c r="C682" s="43"/>
      <c r="D682" s="236" t="s">
        <v>206</v>
      </c>
      <c r="E682" s="43"/>
      <c r="F682" s="247" t="s">
        <v>372</v>
      </c>
      <c r="G682" s="43"/>
      <c r="H682" s="248">
        <v>809.72000000000003</v>
      </c>
      <c r="I682" s="43"/>
      <c r="J682" s="43"/>
      <c r="K682" s="43"/>
      <c r="L682" s="47"/>
      <c r="M682" s="232"/>
      <c r="N682" s="233"/>
      <c r="O682" s="87"/>
      <c r="P682" s="87"/>
      <c r="Q682" s="87"/>
      <c r="R682" s="87"/>
      <c r="S682" s="87"/>
      <c r="T682" s="88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U682" s="19" t="s">
        <v>88</v>
      </c>
    </row>
    <row r="683" s="2" customFormat="1">
      <c r="A683" s="41"/>
      <c r="B683" s="42"/>
      <c r="C683" s="43"/>
      <c r="D683" s="236" t="s">
        <v>206</v>
      </c>
      <c r="E683" s="43"/>
      <c r="F683" s="247" t="s">
        <v>210</v>
      </c>
      <c r="G683" s="43"/>
      <c r="H683" s="248">
        <v>809.72000000000003</v>
      </c>
      <c r="I683" s="43"/>
      <c r="J683" s="43"/>
      <c r="K683" s="43"/>
      <c r="L683" s="47"/>
      <c r="M683" s="232"/>
      <c r="N683" s="233"/>
      <c r="O683" s="87"/>
      <c r="P683" s="87"/>
      <c r="Q683" s="87"/>
      <c r="R683" s="87"/>
      <c r="S683" s="87"/>
      <c r="T683" s="88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U683" s="19" t="s">
        <v>88</v>
      </c>
    </row>
    <row r="684" s="2" customFormat="1" ht="24.15" customHeight="1">
      <c r="A684" s="41"/>
      <c r="B684" s="42"/>
      <c r="C684" s="216" t="s">
        <v>686</v>
      </c>
      <c r="D684" s="216" t="s">
        <v>113</v>
      </c>
      <c r="E684" s="217" t="s">
        <v>687</v>
      </c>
      <c r="F684" s="218" t="s">
        <v>688</v>
      </c>
      <c r="G684" s="219" t="s">
        <v>105</v>
      </c>
      <c r="H684" s="220">
        <v>379.726</v>
      </c>
      <c r="I684" s="221"/>
      <c r="J684" s="222">
        <f>ROUND(I684*H684,2)</f>
        <v>0</v>
      </c>
      <c r="K684" s="218" t="s">
        <v>200</v>
      </c>
      <c r="L684" s="47"/>
      <c r="M684" s="223" t="s">
        <v>32</v>
      </c>
      <c r="N684" s="224" t="s">
        <v>49</v>
      </c>
      <c r="O684" s="87"/>
      <c r="P684" s="225">
        <f>O684*H684</f>
        <v>0</v>
      </c>
      <c r="Q684" s="225">
        <v>0</v>
      </c>
      <c r="R684" s="225">
        <f>Q684*H684</f>
        <v>0</v>
      </c>
      <c r="S684" s="225">
        <v>0.0031199999999999999</v>
      </c>
      <c r="T684" s="226">
        <f>S684*H684</f>
        <v>1.1847451199999999</v>
      </c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R684" s="227" t="s">
        <v>289</v>
      </c>
      <c r="AT684" s="227" t="s">
        <v>113</v>
      </c>
      <c r="AU684" s="227" t="s">
        <v>88</v>
      </c>
      <c r="AY684" s="19" t="s">
        <v>195</v>
      </c>
      <c r="BE684" s="228">
        <f>IF(N684="základní",J684,0)</f>
        <v>0</v>
      </c>
      <c r="BF684" s="228">
        <f>IF(N684="snížená",J684,0)</f>
        <v>0</v>
      </c>
      <c r="BG684" s="228">
        <f>IF(N684="zákl. přenesená",J684,0)</f>
        <v>0</v>
      </c>
      <c r="BH684" s="228">
        <f>IF(N684="sníž. přenesená",J684,0)</f>
        <v>0</v>
      </c>
      <c r="BI684" s="228">
        <f>IF(N684="nulová",J684,0)</f>
        <v>0</v>
      </c>
      <c r="BJ684" s="19" t="s">
        <v>86</v>
      </c>
      <c r="BK684" s="228">
        <f>ROUND(I684*H684,2)</f>
        <v>0</v>
      </c>
      <c r="BL684" s="19" t="s">
        <v>289</v>
      </c>
      <c r="BM684" s="227" t="s">
        <v>689</v>
      </c>
    </row>
    <row r="685" s="2" customFormat="1">
      <c r="A685" s="41"/>
      <c r="B685" s="42"/>
      <c r="C685" s="43"/>
      <c r="D685" s="229" t="s">
        <v>202</v>
      </c>
      <c r="E685" s="43"/>
      <c r="F685" s="230" t="s">
        <v>690</v>
      </c>
      <c r="G685" s="43"/>
      <c r="H685" s="43"/>
      <c r="I685" s="231"/>
      <c r="J685" s="43"/>
      <c r="K685" s="43"/>
      <c r="L685" s="47"/>
      <c r="M685" s="232"/>
      <c r="N685" s="233"/>
      <c r="O685" s="87"/>
      <c r="P685" s="87"/>
      <c r="Q685" s="87"/>
      <c r="R685" s="87"/>
      <c r="S685" s="87"/>
      <c r="T685" s="88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T685" s="19" t="s">
        <v>202</v>
      </c>
      <c r="AU685" s="19" t="s">
        <v>88</v>
      </c>
    </row>
    <row r="686" s="13" customFormat="1">
      <c r="A686" s="13"/>
      <c r="B686" s="234"/>
      <c r="C686" s="235"/>
      <c r="D686" s="236" t="s">
        <v>204</v>
      </c>
      <c r="E686" s="237" t="s">
        <v>32</v>
      </c>
      <c r="F686" s="238" t="s">
        <v>124</v>
      </c>
      <c r="G686" s="235"/>
      <c r="H686" s="239">
        <v>379.726</v>
      </c>
      <c r="I686" s="240"/>
      <c r="J686" s="235"/>
      <c r="K686" s="235"/>
      <c r="L686" s="241"/>
      <c r="M686" s="242"/>
      <c r="N686" s="243"/>
      <c r="O686" s="243"/>
      <c r="P686" s="243"/>
      <c r="Q686" s="243"/>
      <c r="R686" s="243"/>
      <c r="S686" s="243"/>
      <c r="T686" s="24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5" t="s">
        <v>204</v>
      </c>
      <c r="AU686" s="245" t="s">
        <v>88</v>
      </c>
      <c r="AV686" s="13" t="s">
        <v>88</v>
      </c>
      <c r="AW686" s="13" t="s">
        <v>39</v>
      </c>
      <c r="AX686" s="13" t="s">
        <v>86</v>
      </c>
      <c r="AY686" s="245" t="s">
        <v>195</v>
      </c>
    </row>
    <row r="687" s="2" customFormat="1">
      <c r="A687" s="41"/>
      <c r="B687" s="42"/>
      <c r="C687" s="43"/>
      <c r="D687" s="236" t="s">
        <v>206</v>
      </c>
      <c r="E687" s="43"/>
      <c r="F687" s="246" t="s">
        <v>373</v>
      </c>
      <c r="G687" s="43"/>
      <c r="H687" s="43"/>
      <c r="I687" s="43"/>
      <c r="J687" s="43"/>
      <c r="K687" s="43"/>
      <c r="L687" s="47"/>
      <c r="M687" s="232"/>
      <c r="N687" s="233"/>
      <c r="O687" s="87"/>
      <c r="P687" s="87"/>
      <c r="Q687" s="87"/>
      <c r="R687" s="87"/>
      <c r="S687" s="87"/>
      <c r="T687" s="88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U687" s="19" t="s">
        <v>88</v>
      </c>
    </row>
    <row r="688" s="2" customFormat="1">
      <c r="A688" s="41"/>
      <c r="B688" s="42"/>
      <c r="C688" s="43"/>
      <c r="D688" s="236" t="s">
        <v>206</v>
      </c>
      <c r="E688" s="43"/>
      <c r="F688" s="247" t="s">
        <v>208</v>
      </c>
      <c r="G688" s="43"/>
      <c r="H688" s="248">
        <v>0</v>
      </c>
      <c r="I688" s="43"/>
      <c r="J688" s="43"/>
      <c r="K688" s="43"/>
      <c r="L688" s="47"/>
      <c r="M688" s="232"/>
      <c r="N688" s="233"/>
      <c r="O688" s="87"/>
      <c r="P688" s="87"/>
      <c r="Q688" s="87"/>
      <c r="R688" s="87"/>
      <c r="S688" s="87"/>
      <c r="T688" s="88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U688" s="19" t="s">
        <v>88</v>
      </c>
    </row>
    <row r="689" s="2" customFormat="1">
      <c r="A689" s="41"/>
      <c r="B689" s="42"/>
      <c r="C689" s="43"/>
      <c r="D689" s="236" t="s">
        <v>206</v>
      </c>
      <c r="E689" s="43"/>
      <c r="F689" s="247" t="s">
        <v>374</v>
      </c>
      <c r="G689" s="43"/>
      <c r="H689" s="248">
        <v>189.863</v>
      </c>
      <c r="I689" s="43"/>
      <c r="J689" s="43"/>
      <c r="K689" s="43"/>
      <c r="L689" s="47"/>
      <c r="M689" s="232"/>
      <c r="N689" s="233"/>
      <c r="O689" s="87"/>
      <c r="P689" s="87"/>
      <c r="Q689" s="87"/>
      <c r="R689" s="87"/>
      <c r="S689" s="87"/>
      <c r="T689" s="88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U689" s="19" t="s">
        <v>88</v>
      </c>
    </row>
    <row r="690" s="2" customFormat="1">
      <c r="A690" s="41"/>
      <c r="B690" s="42"/>
      <c r="C690" s="43"/>
      <c r="D690" s="236" t="s">
        <v>206</v>
      </c>
      <c r="E690" s="43"/>
      <c r="F690" s="247" t="s">
        <v>374</v>
      </c>
      <c r="G690" s="43"/>
      <c r="H690" s="248">
        <v>189.863</v>
      </c>
      <c r="I690" s="43"/>
      <c r="J690" s="43"/>
      <c r="K690" s="43"/>
      <c r="L690" s="47"/>
      <c r="M690" s="232"/>
      <c r="N690" s="233"/>
      <c r="O690" s="87"/>
      <c r="P690" s="87"/>
      <c r="Q690" s="87"/>
      <c r="R690" s="87"/>
      <c r="S690" s="87"/>
      <c r="T690" s="88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U690" s="19" t="s">
        <v>88</v>
      </c>
    </row>
    <row r="691" s="2" customFormat="1">
      <c r="A691" s="41"/>
      <c r="B691" s="42"/>
      <c r="C691" s="43"/>
      <c r="D691" s="236" t="s">
        <v>206</v>
      </c>
      <c r="E691" s="43"/>
      <c r="F691" s="247" t="s">
        <v>210</v>
      </c>
      <c r="G691" s="43"/>
      <c r="H691" s="248">
        <v>379.726</v>
      </c>
      <c r="I691" s="43"/>
      <c r="J691" s="43"/>
      <c r="K691" s="43"/>
      <c r="L691" s="47"/>
      <c r="M691" s="232"/>
      <c r="N691" s="233"/>
      <c r="O691" s="87"/>
      <c r="P691" s="87"/>
      <c r="Q691" s="87"/>
      <c r="R691" s="87"/>
      <c r="S691" s="87"/>
      <c r="T691" s="88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U691" s="19" t="s">
        <v>88</v>
      </c>
    </row>
    <row r="692" s="2" customFormat="1" ht="37.8" customHeight="1">
      <c r="A692" s="41"/>
      <c r="B692" s="42"/>
      <c r="C692" s="216" t="s">
        <v>691</v>
      </c>
      <c r="D692" s="216" t="s">
        <v>113</v>
      </c>
      <c r="E692" s="217" t="s">
        <v>692</v>
      </c>
      <c r="F692" s="218" t="s">
        <v>693</v>
      </c>
      <c r="G692" s="219" t="s">
        <v>115</v>
      </c>
      <c r="H692" s="220">
        <v>32.649999999999999</v>
      </c>
      <c r="I692" s="221"/>
      <c r="J692" s="222">
        <f>ROUND(I692*H692,2)</f>
        <v>0</v>
      </c>
      <c r="K692" s="218" t="s">
        <v>200</v>
      </c>
      <c r="L692" s="47"/>
      <c r="M692" s="223" t="s">
        <v>32</v>
      </c>
      <c r="N692" s="224" t="s">
        <v>49</v>
      </c>
      <c r="O692" s="87"/>
      <c r="P692" s="225">
        <f>O692*H692</f>
        <v>0</v>
      </c>
      <c r="Q692" s="225">
        <v>0</v>
      </c>
      <c r="R692" s="225">
        <f>Q692*H692</f>
        <v>0</v>
      </c>
      <c r="S692" s="225">
        <v>0.0033800000000000002</v>
      </c>
      <c r="T692" s="226">
        <f>S692*H692</f>
        <v>0.110357</v>
      </c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R692" s="227" t="s">
        <v>289</v>
      </c>
      <c r="AT692" s="227" t="s">
        <v>113</v>
      </c>
      <c r="AU692" s="227" t="s">
        <v>88</v>
      </c>
      <c r="AY692" s="19" t="s">
        <v>195</v>
      </c>
      <c r="BE692" s="228">
        <f>IF(N692="základní",J692,0)</f>
        <v>0</v>
      </c>
      <c r="BF692" s="228">
        <f>IF(N692="snížená",J692,0)</f>
        <v>0</v>
      </c>
      <c r="BG692" s="228">
        <f>IF(N692="zákl. přenesená",J692,0)</f>
        <v>0</v>
      </c>
      <c r="BH692" s="228">
        <f>IF(N692="sníž. přenesená",J692,0)</f>
        <v>0</v>
      </c>
      <c r="BI692" s="228">
        <f>IF(N692="nulová",J692,0)</f>
        <v>0</v>
      </c>
      <c r="BJ692" s="19" t="s">
        <v>86</v>
      </c>
      <c r="BK692" s="228">
        <f>ROUND(I692*H692,2)</f>
        <v>0</v>
      </c>
      <c r="BL692" s="19" t="s">
        <v>289</v>
      </c>
      <c r="BM692" s="227" t="s">
        <v>694</v>
      </c>
    </row>
    <row r="693" s="2" customFormat="1">
      <c r="A693" s="41"/>
      <c r="B693" s="42"/>
      <c r="C693" s="43"/>
      <c r="D693" s="229" t="s">
        <v>202</v>
      </c>
      <c r="E693" s="43"/>
      <c r="F693" s="230" t="s">
        <v>695</v>
      </c>
      <c r="G693" s="43"/>
      <c r="H693" s="43"/>
      <c r="I693" s="231"/>
      <c r="J693" s="43"/>
      <c r="K693" s="43"/>
      <c r="L693" s="47"/>
      <c r="M693" s="232"/>
      <c r="N693" s="233"/>
      <c r="O693" s="87"/>
      <c r="P693" s="87"/>
      <c r="Q693" s="87"/>
      <c r="R693" s="87"/>
      <c r="S693" s="87"/>
      <c r="T693" s="88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T693" s="19" t="s">
        <v>202</v>
      </c>
      <c r="AU693" s="19" t="s">
        <v>88</v>
      </c>
    </row>
    <row r="694" s="13" customFormat="1">
      <c r="A694" s="13"/>
      <c r="B694" s="234"/>
      <c r="C694" s="235"/>
      <c r="D694" s="236" t="s">
        <v>204</v>
      </c>
      <c r="E694" s="237" t="s">
        <v>32</v>
      </c>
      <c r="F694" s="238" t="s">
        <v>134</v>
      </c>
      <c r="G694" s="235"/>
      <c r="H694" s="239">
        <v>32.649999999999999</v>
      </c>
      <c r="I694" s="240"/>
      <c r="J694" s="235"/>
      <c r="K694" s="235"/>
      <c r="L694" s="241"/>
      <c r="M694" s="242"/>
      <c r="N694" s="243"/>
      <c r="O694" s="243"/>
      <c r="P694" s="243"/>
      <c r="Q694" s="243"/>
      <c r="R694" s="243"/>
      <c r="S694" s="243"/>
      <c r="T694" s="24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5" t="s">
        <v>204</v>
      </c>
      <c r="AU694" s="245" t="s">
        <v>88</v>
      </c>
      <c r="AV694" s="13" t="s">
        <v>88</v>
      </c>
      <c r="AW694" s="13" t="s">
        <v>39</v>
      </c>
      <c r="AX694" s="13" t="s">
        <v>86</v>
      </c>
      <c r="AY694" s="245" t="s">
        <v>195</v>
      </c>
    </row>
    <row r="695" s="2" customFormat="1">
      <c r="A695" s="41"/>
      <c r="B695" s="42"/>
      <c r="C695" s="43"/>
      <c r="D695" s="236" t="s">
        <v>206</v>
      </c>
      <c r="E695" s="43"/>
      <c r="F695" s="246" t="s">
        <v>696</v>
      </c>
      <c r="G695" s="43"/>
      <c r="H695" s="43"/>
      <c r="I695" s="43"/>
      <c r="J695" s="43"/>
      <c r="K695" s="43"/>
      <c r="L695" s="47"/>
      <c r="M695" s="232"/>
      <c r="N695" s="233"/>
      <c r="O695" s="87"/>
      <c r="P695" s="87"/>
      <c r="Q695" s="87"/>
      <c r="R695" s="87"/>
      <c r="S695" s="87"/>
      <c r="T695" s="88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U695" s="19" t="s">
        <v>88</v>
      </c>
    </row>
    <row r="696" s="2" customFormat="1">
      <c r="A696" s="41"/>
      <c r="B696" s="42"/>
      <c r="C696" s="43"/>
      <c r="D696" s="236" t="s">
        <v>206</v>
      </c>
      <c r="E696" s="43"/>
      <c r="F696" s="247" t="s">
        <v>208</v>
      </c>
      <c r="G696" s="43"/>
      <c r="H696" s="248">
        <v>0</v>
      </c>
      <c r="I696" s="43"/>
      <c r="J696" s="43"/>
      <c r="K696" s="43"/>
      <c r="L696" s="47"/>
      <c r="M696" s="232"/>
      <c r="N696" s="233"/>
      <c r="O696" s="87"/>
      <c r="P696" s="87"/>
      <c r="Q696" s="87"/>
      <c r="R696" s="87"/>
      <c r="S696" s="87"/>
      <c r="T696" s="88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U696" s="19" t="s">
        <v>88</v>
      </c>
    </row>
    <row r="697" s="2" customFormat="1">
      <c r="A697" s="41"/>
      <c r="B697" s="42"/>
      <c r="C697" s="43"/>
      <c r="D697" s="236" t="s">
        <v>206</v>
      </c>
      <c r="E697" s="43"/>
      <c r="F697" s="247" t="s">
        <v>136</v>
      </c>
      <c r="G697" s="43"/>
      <c r="H697" s="248">
        <v>32.649999999999999</v>
      </c>
      <c r="I697" s="43"/>
      <c r="J697" s="43"/>
      <c r="K697" s="43"/>
      <c r="L697" s="47"/>
      <c r="M697" s="232"/>
      <c r="N697" s="233"/>
      <c r="O697" s="87"/>
      <c r="P697" s="87"/>
      <c r="Q697" s="87"/>
      <c r="R697" s="87"/>
      <c r="S697" s="87"/>
      <c r="T697" s="88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U697" s="19" t="s">
        <v>88</v>
      </c>
    </row>
    <row r="698" s="2" customFormat="1">
      <c r="A698" s="41"/>
      <c r="B698" s="42"/>
      <c r="C698" s="43"/>
      <c r="D698" s="236" t="s">
        <v>206</v>
      </c>
      <c r="E698" s="43"/>
      <c r="F698" s="247" t="s">
        <v>210</v>
      </c>
      <c r="G698" s="43"/>
      <c r="H698" s="248">
        <v>32.649999999999999</v>
      </c>
      <c r="I698" s="43"/>
      <c r="J698" s="43"/>
      <c r="K698" s="43"/>
      <c r="L698" s="47"/>
      <c r="M698" s="232"/>
      <c r="N698" s="233"/>
      <c r="O698" s="87"/>
      <c r="P698" s="87"/>
      <c r="Q698" s="87"/>
      <c r="R698" s="87"/>
      <c r="S698" s="87"/>
      <c r="T698" s="88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U698" s="19" t="s">
        <v>88</v>
      </c>
    </row>
    <row r="699" s="2" customFormat="1" ht="24.15" customHeight="1">
      <c r="A699" s="41"/>
      <c r="B699" s="42"/>
      <c r="C699" s="216" t="s">
        <v>697</v>
      </c>
      <c r="D699" s="216" t="s">
        <v>113</v>
      </c>
      <c r="E699" s="217" t="s">
        <v>698</v>
      </c>
      <c r="F699" s="218" t="s">
        <v>699</v>
      </c>
      <c r="G699" s="219" t="s">
        <v>115</v>
      </c>
      <c r="H699" s="220">
        <v>106.8</v>
      </c>
      <c r="I699" s="221"/>
      <c r="J699" s="222">
        <f>ROUND(I699*H699,2)</f>
        <v>0</v>
      </c>
      <c r="K699" s="218" t="s">
        <v>200</v>
      </c>
      <c r="L699" s="47"/>
      <c r="M699" s="223" t="s">
        <v>32</v>
      </c>
      <c r="N699" s="224" t="s">
        <v>49</v>
      </c>
      <c r="O699" s="87"/>
      <c r="P699" s="225">
        <f>O699*H699</f>
        <v>0</v>
      </c>
      <c r="Q699" s="225">
        <v>0</v>
      </c>
      <c r="R699" s="225">
        <f>Q699*H699</f>
        <v>0</v>
      </c>
      <c r="S699" s="225">
        <v>0.0017700000000000001</v>
      </c>
      <c r="T699" s="226">
        <f>S699*H699</f>
        <v>0.18903600000000001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27" t="s">
        <v>289</v>
      </c>
      <c r="AT699" s="227" t="s">
        <v>113</v>
      </c>
      <c r="AU699" s="227" t="s">
        <v>88</v>
      </c>
      <c r="AY699" s="19" t="s">
        <v>195</v>
      </c>
      <c r="BE699" s="228">
        <f>IF(N699="základní",J699,0)</f>
        <v>0</v>
      </c>
      <c r="BF699" s="228">
        <f>IF(N699="snížená",J699,0)</f>
        <v>0</v>
      </c>
      <c r="BG699" s="228">
        <f>IF(N699="zákl. přenesená",J699,0)</f>
        <v>0</v>
      </c>
      <c r="BH699" s="228">
        <f>IF(N699="sníž. přenesená",J699,0)</f>
        <v>0</v>
      </c>
      <c r="BI699" s="228">
        <f>IF(N699="nulová",J699,0)</f>
        <v>0</v>
      </c>
      <c r="BJ699" s="19" t="s">
        <v>86</v>
      </c>
      <c r="BK699" s="228">
        <f>ROUND(I699*H699,2)</f>
        <v>0</v>
      </c>
      <c r="BL699" s="19" t="s">
        <v>289</v>
      </c>
      <c r="BM699" s="227" t="s">
        <v>700</v>
      </c>
    </row>
    <row r="700" s="2" customFormat="1">
      <c r="A700" s="41"/>
      <c r="B700" s="42"/>
      <c r="C700" s="43"/>
      <c r="D700" s="229" t="s">
        <v>202</v>
      </c>
      <c r="E700" s="43"/>
      <c r="F700" s="230" t="s">
        <v>701</v>
      </c>
      <c r="G700" s="43"/>
      <c r="H700" s="43"/>
      <c r="I700" s="231"/>
      <c r="J700" s="43"/>
      <c r="K700" s="43"/>
      <c r="L700" s="47"/>
      <c r="M700" s="232"/>
      <c r="N700" s="233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19" t="s">
        <v>202</v>
      </c>
      <c r="AU700" s="19" t="s">
        <v>88</v>
      </c>
    </row>
    <row r="701" s="13" customFormat="1">
      <c r="A701" s="13"/>
      <c r="B701" s="234"/>
      <c r="C701" s="235"/>
      <c r="D701" s="236" t="s">
        <v>204</v>
      </c>
      <c r="E701" s="237" t="s">
        <v>32</v>
      </c>
      <c r="F701" s="238" t="s">
        <v>77</v>
      </c>
      <c r="G701" s="235"/>
      <c r="H701" s="239">
        <v>106.8</v>
      </c>
      <c r="I701" s="240"/>
      <c r="J701" s="235"/>
      <c r="K701" s="235"/>
      <c r="L701" s="241"/>
      <c r="M701" s="242"/>
      <c r="N701" s="243"/>
      <c r="O701" s="243"/>
      <c r="P701" s="243"/>
      <c r="Q701" s="243"/>
      <c r="R701" s="243"/>
      <c r="S701" s="243"/>
      <c r="T701" s="244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5" t="s">
        <v>204</v>
      </c>
      <c r="AU701" s="245" t="s">
        <v>88</v>
      </c>
      <c r="AV701" s="13" t="s">
        <v>88</v>
      </c>
      <c r="AW701" s="13" t="s">
        <v>39</v>
      </c>
      <c r="AX701" s="13" t="s">
        <v>86</v>
      </c>
      <c r="AY701" s="245" t="s">
        <v>195</v>
      </c>
    </row>
    <row r="702" s="2" customFormat="1">
      <c r="A702" s="41"/>
      <c r="B702" s="42"/>
      <c r="C702" s="43"/>
      <c r="D702" s="236" t="s">
        <v>206</v>
      </c>
      <c r="E702" s="43"/>
      <c r="F702" s="246" t="s">
        <v>207</v>
      </c>
      <c r="G702" s="43"/>
      <c r="H702" s="43"/>
      <c r="I702" s="43"/>
      <c r="J702" s="43"/>
      <c r="K702" s="43"/>
      <c r="L702" s="47"/>
      <c r="M702" s="232"/>
      <c r="N702" s="233"/>
      <c r="O702" s="87"/>
      <c r="P702" s="87"/>
      <c r="Q702" s="87"/>
      <c r="R702" s="87"/>
      <c r="S702" s="87"/>
      <c r="T702" s="88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U702" s="19" t="s">
        <v>88</v>
      </c>
    </row>
    <row r="703" s="2" customFormat="1">
      <c r="A703" s="41"/>
      <c r="B703" s="42"/>
      <c r="C703" s="43"/>
      <c r="D703" s="236" t="s">
        <v>206</v>
      </c>
      <c r="E703" s="43"/>
      <c r="F703" s="247" t="s">
        <v>208</v>
      </c>
      <c r="G703" s="43"/>
      <c r="H703" s="248">
        <v>0</v>
      </c>
      <c r="I703" s="43"/>
      <c r="J703" s="43"/>
      <c r="K703" s="43"/>
      <c r="L703" s="47"/>
      <c r="M703" s="232"/>
      <c r="N703" s="233"/>
      <c r="O703" s="87"/>
      <c r="P703" s="87"/>
      <c r="Q703" s="87"/>
      <c r="R703" s="87"/>
      <c r="S703" s="87"/>
      <c r="T703" s="88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U703" s="19" t="s">
        <v>88</v>
      </c>
    </row>
    <row r="704" s="2" customFormat="1">
      <c r="A704" s="41"/>
      <c r="B704" s="42"/>
      <c r="C704" s="43"/>
      <c r="D704" s="236" t="s">
        <v>206</v>
      </c>
      <c r="E704" s="43"/>
      <c r="F704" s="247" t="s">
        <v>209</v>
      </c>
      <c r="G704" s="43"/>
      <c r="H704" s="248">
        <v>106.8</v>
      </c>
      <c r="I704" s="43"/>
      <c r="J704" s="43"/>
      <c r="K704" s="43"/>
      <c r="L704" s="47"/>
      <c r="M704" s="232"/>
      <c r="N704" s="233"/>
      <c r="O704" s="87"/>
      <c r="P704" s="87"/>
      <c r="Q704" s="87"/>
      <c r="R704" s="87"/>
      <c r="S704" s="87"/>
      <c r="T704" s="88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U704" s="19" t="s">
        <v>88</v>
      </c>
    </row>
    <row r="705" s="2" customFormat="1">
      <c r="A705" s="41"/>
      <c r="B705" s="42"/>
      <c r="C705" s="43"/>
      <c r="D705" s="236" t="s">
        <v>206</v>
      </c>
      <c r="E705" s="43"/>
      <c r="F705" s="247" t="s">
        <v>210</v>
      </c>
      <c r="G705" s="43"/>
      <c r="H705" s="248">
        <v>106.8</v>
      </c>
      <c r="I705" s="43"/>
      <c r="J705" s="43"/>
      <c r="K705" s="43"/>
      <c r="L705" s="47"/>
      <c r="M705" s="232"/>
      <c r="N705" s="233"/>
      <c r="O705" s="87"/>
      <c r="P705" s="87"/>
      <c r="Q705" s="87"/>
      <c r="R705" s="87"/>
      <c r="S705" s="87"/>
      <c r="T705" s="88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U705" s="19" t="s">
        <v>88</v>
      </c>
    </row>
    <row r="706" s="2" customFormat="1" ht="24.15" customHeight="1">
      <c r="A706" s="41"/>
      <c r="B706" s="42"/>
      <c r="C706" s="216" t="s">
        <v>702</v>
      </c>
      <c r="D706" s="216" t="s">
        <v>113</v>
      </c>
      <c r="E706" s="217" t="s">
        <v>703</v>
      </c>
      <c r="F706" s="218" t="s">
        <v>704</v>
      </c>
      <c r="G706" s="219" t="s">
        <v>119</v>
      </c>
      <c r="H706" s="220">
        <v>4</v>
      </c>
      <c r="I706" s="221"/>
      <c r="J706" s="222">
        <f>ROUND(I706*H706,2)</f>
        <v>0</v>
      </c>
      <c r="K706" s="218" t="s">
        <v>200</v>
      </c>
      <c r="L706" s="47"/>
      <c r="M706" s="223" t="s">
        <v>32</v>
      </c>
      <c r="N706" s="224" t="s">
        <v>49</v>
      </c>
      <c r="O706" s="87"/>
      <c r="P706" s="225">
        <f>O706*H706</f>
        <v>0</v>
      </c>
      <c r="Q706" s="225">
        <v>0</v>
      </c>
      <c r="R706" s="225">
        <f>Q706*H706</f>
        <v>0</v>
      </c>
      <c r="S706" s="225">
        <v>0.014999999999999999</v>
      </c>
      <c r="T706" s="226">
        <f>S706*H706</f>
        <v>0.059999999999999998</v>
      </c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R706" s="227" t="s">
        <v>289</v>
      </c>
      <c r="AT706" s="227" t="s">
        <v>113</v>
      </c>
      <c r="AU706" s="227" t="s">
        <v>88</v>
      </c>
      <c r="AY706" s="19" t="s">
        <v>195</v>
      </c>
      <c r="BE706" s="228">
        <f>IF(N706="základní",J706,0)</f>
        <v>0</v>
      </c>
      <c r="BF706" s="228">
        <f>IF(N706="snížená",J706,0)</f>
        <v>0</v>
      </c>
      <c r="BG706" s="228">
        <f>IF(N706="zákl. přenesená",J706,0)</f>
        <v>0</v>
      </c>
      <c r="BH706" s="228">
        <f>IF(N706="sníž. přenesená",J706,0)</f>
        <v>0</v>
      </c>
      <c r="BI706" s="228">
        <f>IF(N706="nulová",J706,0)</f>
        <v>0</v>
      </c>
      <c r="BJ706" s="19" t="s">
        <v>86</v>
      </c>
      <c r="BK706" s="228">
        <f>ROUND(I706*H706,2)</f>
        <v>0</v>
      </c>
      <c r="BL706" s="19" t="s">
        <v>289</v>
      </c>
      <c r="BM706" s="227" t="s">
        <v>705</v>
      </c>
    </row>
    <row r="707" s="2" customFormat="1">
      <c r="A707" s="41"/>
      <c r="B707" s="42"/>
      <c r="C707" s="43"/>
      <c r="D707" s="229" t="s">
        <v>202</v>
      </c>
      <c r="E707" s="43"/>
      <c r="F707" s="230" t="s">
        <v>706</v>
      </c>
      <c r="G707" s="43"/>
      <c r="H707" s="43"/>
      <c r="I707" s="231"/>
      <c r="J707" s="43"/>
      <c r="K707" s="43"/>
      <c r="L707" s="47"/>
      <c r="M707" s="232"/>
      <c r="N707" s="233"/>
      <c r="O707" s="87"/>
      <c r="P707" s="87"/>
      <c r="Q707" s="87"/>
      <c r="R707" s="87"/>
      <c r="S707" s="87"/>
      <c r="T707" s="88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T707" s="19" t="s">
        <v>202</v>
      </c>
      <c r="AU707" s="19" t="s">
        <v>88</v>
      </c>
    </row>
    <row r="708" s="14" customFormat="1">
      <c r="A708" s="14"/>
      <c r="B708" s="259"/>
      <c r="C708" s="260"/>
      <c r="D708" s="236" t="s">
        <v>204</v>
      </c>
      <c r="E708" s="261" t="s">
        <v>32</v>
      </c>
      <c r="F708" s="262" t="s">
        <v>707</v>
      </c>
      <c r="G708" s="260"/>
      <c r="H708" s="261" t="s">
        <v>32</v>
      </c>
      <c r="I708" s="263"/>
      <c r="J708" s="260"/>
      <c r="K708" s="260"/>
      <c r="L708" s="264"/>
      <c r="M708" s="265"/>
      <c r="N708" s="266"/>
      <c r="O708" s="266"/>
      <c r="P708" s="266"/>
      <c r="Q708" s="266"/>
      <c r="R708" s="266"/>
      <c r="S708" s="266"/>
      <c r="T708" s="267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8" t="s">
        <v>204</v>
      </c>
      <c r="AU708" s="268" t="s">
        <v>88</v>
      </c>
      <c r="AV708" s="14" t="s">
        <v>86</v>
      </c>
      <c r="AW708" s="14" t="s">
        <v>39</v>
      </c>
      <c r="AX708" s="14" t="s">
        <v>78</v>
      </c>
      <c r="AY708" s="268" t="s">
        <v>195</v>
      </c>
    </row>
    <row r="709" s="13" customFormat="1">
      <c r="A709" s="13"/>
      <c r="B709" s="234"/>
      <c r="C709" s="235"/>
      <c r="D709" s="236" t="s">
        <v>204</v>
      </c>
      <c r="E709" s="237" t="s">
        <v>32</v>
      </c>
      <c r="F709" s="238" t="s">
        <v>88</v>
      </c>
      <c r="G709" s="235"/>
      <c r="H709" s="239">
        <v>2</v>
      </c>
      <c r="I709" s="240"/>
      <c r="J709" s="235"/>
      <c r="K709" s="235"/>
      <c r="L709" s="241"/>
      <c r="M709" s="242"/>
      <c r="N709" s="243"/>
      <c r="O709" s="243"/>
      <c r="P709" s="243"/>
      <c r="Q709" s="243"/>
      <c r="R709" s="243"/>
      <c r="S709" s="243"/>
      <c r="T709" s="244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5" t="s">
        <v>204</v>
      </c>
      <c r="AU709" s="245" t="s">
        <v>88</v>
      </c>
      <c r="AV709" s="13" t="s">
        <v>88</v>
      </c>
      <c r="AW709" s="13" t="s">
        <v>39</v>
      </c>
      <c r="AX709" s="13" t="s">
        <v>78</v>
      </c>
      <c r="AY709" s="245" t="s">
        <v>195</v>
      </c>
    </row>
    <row r="710" s="14" customFormat="1">
      <c r="A710" s="14"/>
      <c r="B710" s="259"/>
      <c r="C710" s="260"/>
      <c r="D710" s="236" t="s">
        <v>204</v>
      </c>
      <c r="E710" s="261" t="s">
        <v>32</v>
      </c>
      <c r="F710" s="262" t="s">
        <v>708</v>
      </c>
      <c r="G710" s="260"/>
      <c r="H710" s="261" t="s">
        <v>32</v>
      </c>
      <c r="I710" s="263"/>
      <c r="J710" s="260"/>
      <c r="K710" s="260"/>
      <c r="L710" s="264"/>
      <c r="M710" s="265"/>
      <c r="N710" s="266"/>
      <c r="O710" s="266"/>
      <c r="P710" s="266"/>
      <c r="Q710" s="266"/>
      <c r="R710" s="266"/>
      <c r="S710" s="266"/>
      <c r="T710" s="267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8" t="s">
        <v>204</v>
      </c>
      <c r="AU710" s="268" t="s">
        <v>88</v>
      </c>
      <c r="AV710" s="14" t="s">
        <v>86</v>
      </c>
      <c r="AW710" s="14" t="s">
        <v>39</v>
      </c>
      <c r="AX710" s="14" t="s">
        <v>78</v>
      </c>
      <c r="AY710" s="268" t="s">
        <v>195</v>
      </c>
    </row>
    <row r="711" s="13" customFormat="1">
      <c r="A711" s="13"/>
      <c r="B711" s="234"/>
      <c r="C711" s="235"/>
      <c r="D711" s="236" t="s">
        <v>204</v>
      </c>
      <c r="E711" s="237" t="s">
        <v>32</v>
      </c>
      <c r="F711" s="238" t="s">
        <v>88</v>
      </c>
      <c r="G711" s="235"/>
      <c r="H711" s="239">
        <v>2</v>
      </c>
      <c r="I711" s="240"/>
      <c r="J711" s="235"/>
      <c r="K711" s="235"/>
      <c r="L711" s="241"/>
      <c r="M711" s="242"/>
      <c r="N711" s="243"/>
      <c r="O711" s="243"/>
      <c r="P711" s="243"/>
      <c r="Q711" s="243"/>
      <c r="R711" s="243"/>
      <c r="S711" s="243"/>
      <c r="T711" s="244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5" t="s">
        <v>204</v>
      </c>
      <c r="AU711" s="245" t="s">
        <v>88</v>
      </c>
      <c r="AV711" s="13" t="s">
        <v>88</v>
      </c>
      <c r="AW711" s="13" t="s">
        <v>39</v>
      </c>
      <c r="AX711" s="13" t="s">
        <v>78</v>
      </c>
      <c r="AY711" s="245" t="s">
        <v>195</v>
      </c>
    </row>
    <row r="712" s="15" customFormat="1">
      <c r="A712" s="15"/>
      <c r="B712" s="269"/>
      <c r="C712" s="270"/>
      <c r="D712" s="236" t="s">
        <v>204</v>
      </c>
      <c r="E712" s="271" t="s">
        <v>32</v>
      </c>
      <c r="F712" s="272" t="s">
        <v>210</v>
      </c>
      <c r="G712" s="270"/>
      <c r="H712" s="273">
        <v>4</v>
      </c>
      <c r="I712" s="274"/>
      <c r="J712" s="270"/>
      <c r="K712" s="270"/>
      <c r="L712" s="275"/>
      <c r="M712" s="276"/>
      <c r="N712" s="277"/>
      <c r="O712" s="277"/>
      <c r="P712" s="277"/>
      <c r="Q712" s="277"/>
      <c r="R712" s="277"/>
      <c r="S712" s="277"/>
      <c r="T712" s="278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79" t="s">
        <v>204</v>
      </c>
      <c r="AU712" s="279" t="s">
        <v>88</v>
      </c>
      <c r="AV712" s="15" t="s">
        <v>111</v>
      </c>
      <c r="AW712" s="15" t="s">
        <v>39</v>
      </c>
      <c r="AX712" s="15" t="s">
        <v>86</v>
      </c>
      <c r="AY712" s="279" t="s">
        <v>195</v>
      </c>
    </row>
    <row r="713" s="2" customFormat="1" ht="24.15" customHeight="1">
      <c r="A713" s="41"/>
      <c r="B713" s="42"/>
      <c r="C713" s="216" t="s">
        <v>709</v>
      </c>
      <c r="D713" s="216" t="s">
        <v>113</v>
      </c>
      <c r="E713" s="217" t="s">
        <v>710</v>
      </c>
      <c r="F713" s="218" t="s">
        <v>711</v>
      </c>
      <c r="G713" s="219" t="s">
        <v>115</v>
      </c>
      <c r="H713" s="220">
        <v>19.850000000000001</v>
      </c>
      <c r="I713" s="221"/>
      <c r="J713" s="222">
        <f>ROUND(I713*H713,2)</f>
        <v>0</v>
      </c>
      <c r="K713" s="218" t="s">
        <v>200</v>
      </c>
      <c r="L713" s="47"/>
      <c r="M713" s="223" t="s">
        <v>32</v>
      </c>
      <c r="N713" s="224" t="s">
        <v>49</v>
      </c>
      <c r="O713" s="87"/>
      <c r="P713" s="225">
        <f>O713*H713</f>
        <v>0</v>
      </c>
      <c r="Q713" s="225">
        <v>0</v>
      </c>
      <c r="R713" s="225">
        <f>Q713*H713</f>
        <v>0</v>
      </c>
      <c r="S713" s="225">
        <v>0.002</v>
      </c>
      <c r="T713" s="226">
        <f>S713*H713</f>
        <v>0.039700000000000006</v>
      </c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R713" s="227" t="s">
        <v>289</v>
      </c>
      <c r="AT713" s="227" t="s">
        <v>113</v>
      </c>
      <c r="AU713" s="227" t="s">
        <v>88</v>
      </c>
      <c r="AY713" s="19" t="s">
        <v>195</v>
      </c>
      <c r="BE713" s="228">
        <f>IF(N713="základní",J713,0)</f>
        <v>0</v>
      </c>
      <c r="BF713" s="228">
        <f>IF(N713="snížená",J713,0)</f>
        <v>0</v>
      </c>
      <c r="BG713" s="228">
        <f>IF(N713="zákl. přenesená",J713,0)</f>
        <v>0</v>
      </c>
      <c r="BH713" s="228">
        <f>IF(N713="sníž. přenesená",J713,0)</f>
        <v>0</v>
      </c>
      <c r="BI713" s="228">
        <f>IF(N713="nulová",J713,0)</f>
        <v>0</v>
      </c>
      <c r="BJ713" s="19" t="s">
        <v>86</v>
      </c>
      <c r="BK713" s="228">
        <f>ROUND(I713*H713,2)</f>
        <v>0</v>
      </c>
      <c r="BL713" s="19" t="s">
        <v>289</v>
      </c>
      <c r="BM713" s="227" t="s">
        <v>712</v>
      </c>
    </row>
    <row r="714" s="2" customFormat="1">
      <c r="A714" s="41"/>
      <c r="B714" s="42"/>
      <c r="C714" s="43"/>
      <c r="D714" s="229" t="s">
        <v>202</v>
      </c>
      <c r="E714" s="43"/>
      <c r="F714" s="230" t="s">
        <v>713</v>
      </c>
      <c r="G714" s="43"/>
      <c r="H714" s="43"/>
      <c r="I714" s="231"/>
      <c r="J714" s="43"/>
      <c r="K714" s="43"/>
      <c r="L714" s="47"/>
      <c r="M714" s="232"/>
      <c r="N714" s="233"/>
      <c r="O714" s="87"/>
      <c r="P714" s="87"/>
      <c r="Q714" s="87"/>
      <c r="R714" s="87"/>
      <c r="S714" s="87"/>
      <c r="T714" s="88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T714" s="19" t="s">
        <v>202</v>
      </c>
      <c r="AU714" s="19" t="s">
        <v>88</v>
      </c>
    </row>
    <row r="715" s="14" customFormat="1">
      <c r="A715" s="14"/>
      <c r="B715" s="259"/>
      <c r="C715" s="260"/>
      <c r="D715" s="236" t="s">
        <v>204</v>
      </c>
      <c r="E715" s="261" t="s">
        <v>32</v>
      </c>
      <c r="F715" s="262" t="s">
        <v>714</v>
      </c>
      <c r="G715" s="260"/>
      <c r="H715" s="261" t="s">
        <v>32</v>
      </c>
      <c r="I715" s="263"/>
      <c r="J715" s="260"/>
      <c r="K715" s="260"/>
      <c r="L715" s="264"/>
      <c r="M715" s="265"/>
      <c r="N715" s="266"/>
      <c r="O715" s="266"/>
      <c r="P715" s="266"/>
      <c r="Q715" s="266"/>
      <c r="R715" s="266"/>
      <c r="S715" s="266"/>
      <c r="T715" s="267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8" t="s">
        <v>204</v>
      </c>
      <c r="AU715" s="268" t="s">
        <v>88</v>
      </c>
      <c r="AV715" s="14" t="s">
        <v>86</v>
      </c>
      <c r="AW715" s="14" t="s">
        <v>39</v>
      </c>
      <c r="AX715" s="14" t="s">
        <v>78</v>
      </c>
      <c r="AY715" s="268" t="s">
        <v>195</v>
      </c>
    </row>
    <row r="716" s="13" customFormat="1">
      <c r="A716" s="13"/>
      <c r="B716" s="234"/>
      <c r="C716" s="235"/>
      <c r="D716" s="236" t="s">
        <v>204</v>
      </c>
      <c r="E716" s="237" t="s">
        <v>32</v>
      </c>
      <c r="F716" s="238" t="s">
        <v>715</v>
      </c>
      <c r="G716" s="235"/>
      <c r="H716" s="239">
        <v>19.850000000000001</v>
      </c>
      <c r="I716" s="240"/>
      <c r="J716" s="235"/>
      <c r="K716" s="235"/>
      <c r="L716" s="241"/>
      <c r="M716" s="242"/>
      <c r="N716" s="243"/>
      <c r="O716" s="243"/>
      <c r="P716" s="243"/>
      <c r="Q716" s="243"/>
      <c r="R716" s="243"/>
      <c r="S716" s="243"/>
      <c r="T716" s="24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5" t="s">
        <v>204</v>
      </c>
      <c r="AU716" s="245" t="s">
        <v>88</v>
      </c>
      <c r="AV716" s="13" t="s">
        <v>88</v>
      </c>
      <c r="AW716" s="13" t="s">
        <v>39</v>
      </c>
      <c r="AX716" s="13" t="s">
        <v>86</v>
      </c>
      <c r="AY716" s="245" t="s">
        <v>195</v>
      </c>
    </row>
    <row r="717" s="2" customFormat="1" ht="24.15" customHeight="1">
      <c r="A717" s="41"/>
      <c r="B717" s="42"/>
      <c r="C717" s="216" t="s">
        <v>716</v>
      </c>
      <c r="D717" s="216" t="s">
        <v>113</v>
      </c>
      <c r="E717" s="217" t="s">
        <v>717</v>
      </c>
      <c r="F717" s="218" t="s">
        <v>718</v>
      </c>
      <c r="G717" s="219" t="s">
        <v>115</v>
      </c>
      <c r="H717" s="220">
        <v>92.700000000000003</v>
      </c>
      <c r="I717" s="221"/>
      <c r="J717" s="222">
        <f>ROUND(I717*H717,2)</f>
        <v>0</v>
      </c>
      <c r="K717" s="218" t="s">
        <v>200</v>
      </c>
      <c r="L717" s="47"/>
      <c r="M717" s="223" t="s">
        <v>32</v>
      </c>
      <c r="N717" s="224" t="s">
        <v>49</v>
      </c>
      <c r="O717" s="87"/>
      <c r="P717" s="225">
        <f>O717*H717</f>
        <v>0</v>
      </c>
      <c r="Q717" s="225">
        <v>0</v>
      </c>
      <c r="R717" s="225">
        <f>Q717*H717</f>
        <v>0</v>
      </c>
      <c r="S717" s="225">
        <v>0.00191</v>
      </c>
      <c r="T717" s="226">
        <f>S717*H717</f>
        <v>0.17705700000000002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27" t="s">
        <v>289</v>
      </c>
      <c r="AT717" s="227" t="s">
        <v>113</v>
      </c>
      <c r="AU717" s="227" t="s">
        <v>88</v>
      </c>
      <c r="AY717" s="19" t="s">
        <v>195</v>
      </c>
      <c r="BE717" s="228">
        <f>IF(N717="základní",J717,0)</f>
        <v>0</v>
      </c>
      <c r="BF717" s="228">
        <f>IF(N717="snížená",J717,0)</f>
        <v>0</v>
      </c>
      <c r="BG717" s="228">
        <f>IF(N717="zákl. přenesená",J717,0)</f>
        <v>0</v>
      </c>
      <c r="BH717" s="228">
        <f>IF(N717="sníž. přenesená",J717,0)</f>
        <v>0</v>
      </c>
      <c r="BI717" s="228">
        <f>IF(N717="nulová",J717,0)</f>
        <v>0</v>
      </c>
      <c r="BJ717" s="19" t="s">
        <v>86</v>
      </c>
      <c r="BK717" s="228">
        <f>ROUND(I717*H717,2)</f>
        <v>0</v>
      </c>
      <c r="BL717" s="19" t="s">
        <v>289</v>
      </c>
      <c r="BM717" s="227" t="s">
        <v>719</v>
      </c>
    </row>
    <row r="718" s="2" customFormat="1">
      <c r="A718" s="41"/>
      <c r="B718" s="42"/>
      <c r="C718" s="43"/>
      <c r="D718" s="229" t="s">
        <v>202</v>
      </c>
      <c r="E718" s="43"/>
      <c r="F718" s="230" t="s">
        <v>720</v>
      </c>
      <c r="G718" s="43"/>
      <c r="H718" s="43"/>
      <c r="I718" s="231"/>
      <c r="J718" s="43"/>
      <c r="K718" s="43"/>
      <c r="L718" s="47"/>
      <c r="M718" s="232"/>
      <c r="N718" s="233"/>
      <c r="O718" s="87"/>
      <c r="P718" s="87"/>
      <c r="Q718" s="87"/>
      <c r="R718" s="87"/>
      <c r="S718" s="87"/>
      <c r="T718" s="88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T718" s="19" t="s">
        <v>202</v>
      </c>
      <c r="AU718" s="19" t="s">
        <v>88</v>
      </c>
    </row>
    <row r="719" s="13" customFormat="1">
      <c r="A719" s="13"/>
      <c r="B719" s="234"/>
      <c r="C719" s="235"/>
      <c r="D719" s="236" t="s">
        <v>204</v>
      </c>
      <c r="E719" s="237" t="s">
        <v>32</v>
      </c>
      <c r="F719" s="238" t="s">
        <v>140</v>
      </c>
      <c r="G719" s="235"/>
      <c r="H719" s="239">
        <v>92.700000000000003</v>
      </c>
      <c r="I719" s="240"/>
      <c r="J719" s="235"/>
      <c r="K719" s="235"/>
      <c r="L719" s="241"/>
      <c r="M719" s="242"/>
      <c r="N719" s="243"/>
      <c r="O719" s="243"/>
      <c r="P719" s="243"/>
      <c r="Q719" s="243"/>
      <c r="R719" s="243"/>
      <c r="S719" s="243"/>
      <c r="T719" s="244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5" t="s">
        <v>204</v>
      </c>
      <c r="AU719" s="245" t="s">
        <v>88</v>
      </c>
      <c r="AV719" s="13" t="s">
        <v>88</v>
      </c>
      <c r="AW719" s="13" t="s">
        <v>39</v>
      </c>
      <c r="AX719" s="13" t="s">
        <v>86</v>
      </c>
      <c r="AY719" s="245" t="s">
        <v>195</v>
      </c>
    </row>
    <row r="720" s="2" customFormat="1">
      <c r="A720" s="41"/>
      <c r="B720" s="42"/>
      <c r="C720" s="43"/>
      <c r="D720" s="236" t="s">
        <v>206</v>
      </c>
      <c r="E720" s="43"/>
      <c r="F720" s="246" t="s">
        <v>399</v>
      </c>
      <c r="G720" s="43"/>
      <c r="H720" s="43"/>
      <c r="I720" s="43"/>
      <c r="J720" s="43"/>
      <c r="K720" s="43"/>
      <c r="L720" s="47"/>
      <c r="M720" s="232"/>
      <c r="N720" s="233"/>
      <c r="O720" s="87"/>
      <c r="P720" s="87"/>
      <c r="Q720" s="87"/>
      <c r="R720" s="87"/>
      <c r="S720" s="87"/>
      <c r="T720" s="88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U720" s="19" t="s">
        <v>88</v>
      </c>
    </row>
    <row r="721" s="2" customFormat="1">
      <c r="A721" s="41"/>
      <c r="B721" s="42"/>
      <c r="C721" s="43"/>
      <c r="D721" s="236" t="s">
        <v>206</v>
      </c>
      <c r="E721" s="43"/>
      <c r="F721" s="247" t="s">
        <v>208</v>
      </c>
      <c r="G721" s="43"/>
      <c r="H721" s="248">
        <v>0</v>
      </c>
      <c r="I721" s="43"/>
      <c r="J721" s="43"/>
      <c r="K721" s="43"/>
      <c r="L721" s="47"/>
      <c r="M721" s="232"/>
      <c r="N721" s="233"/>
      <c r="O721" s="87"/>
      <c r="P721" s="87"/>
      <c r="Q721" s="87"/>
      <c r="R721" s="87"/>
      <c r="S721" s="87"/>
      <c r="T721" s="88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U721" s="19" t="s">
        <v>88</v>
      </c>
    </row>
    <row r="722" s="2" customFormat="1">
      <c r="A722" s="41"/>
      <c r="B722" s="42"/>
      <c r="C722" s="43"/>
      <c r="D722" s="236" t="s">
        <v>206</v>
      </c>
      <c r="E722" s="43"/>
      <c r="F722" s="247" t="s">
        <v>400</v>
      </c>
      <c r="G722" s="43"/>
      <c r="H722" s="248">
        <v>92.700000000000003</v>
      </c>
      <c r="I722" s="43"/>
      <c r="J722" s="43"/>
      <c r="K722" s="43"/>
      <c r="L722" s="47"/>
      <c r="M722" s="232"/>
      <c r="N722" s="233"/>
      <c r="O722" s="87"/>
      <c r="P722" s="87"/>
      <c r="Q722" s="87"/>
      <c r="R722" s="87"/>
      <c r="S722" s="87"/>
      <c r="T722" s="88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U722" s="19" t="s">
        <v>88</v>
      </c>
    </row>
    <row r="723" s="2" customFormat="1">
      <c r="A723" s="41"/>
      <c r="B723" s="42"/>
      <c r="C723" s="43"/>
      <c r="D723" s="236" t="s">
        <v>206</v>
      </c>
      <c r="E723" s="43"/>
      <c r="F723" s="247" t="s">
        <v>210</v>
      </c>
      <c r="G723" s="43"/>
      <c r="H723" s="248">
        <v>92.700000000000003</v>
      </c>
      <c r="I723" s="43"/>
      <c r="J723" s="43"/>
      <c r="K723" s="43"/>
      <c r="L723" s="47"/>
      <c r="M723" s="232"/>
      <c r="N723" s="233"/>
      <c r="O723" s="87"/>
      <c r="P723" s="87"/>
      <c r="Q723" s="87"/>
      <c r="R723" s="87"/>
      <c r="S723" s="87"/>
      <c r="T723" s="88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U723" s="19" t="s">
        <v>88</v>
      </c>
    </row>
    <row r="724" s="2" customFormat="1" ht="24.15" customHeight="1">
      <c r="A724" s="41"/>
      <c r="B724" s="42"/>
      <c r="C724" s="216" t="s">
        <v>721</v>
      </c>
      <c r="D724" s="216" t="s">
        <v>113</v>
      </c>
      <c r="E724" s="217" t="s">
        <v>722</v>
      </c>
      <c r="F724" s="218" t="s">
        <v>723</v>
      </c>
      <c r="G724" s="219" t="s">
        <v>115</v>
      </c>
      <c r="H724" s="220">
        <v>54.700000000000003</v>
      </c>
      <c r="I724" s="221"/>
      <c r="J724" s="222">
        <f>ROUND(I724*H724,2)</f>
        <v>0</v>
      </c>
      <c r="K724" s="218" t="s">
        <v>200</v>
      </c>
      <c r="L724" s="47"/>
      <c r="M724" s="223" t="s">
        <v>32</v>
      </c>
      <c r="N724" s="224" t="s">
        <v>49</v>
      </c>
      <c r="O724" s="87"/>
      <c r="P724" s="225">
        <f>O724*H724</f>
        <v>0</v>
      </c>
      <c r="Q724" s="225">
        <v>0</v>
      </c>
      <c r="R724" s="225">
        <f>Q724*H724</f>
        <v>0</v>
      </c>
      <c r="S724" s="225">
        <v>0.0022300000000000002</v>
      </c>
      <c r="T724" s="226">
        <f>S724*H724</f>
        <v>0.12198100000000002</v>
      </c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R724" s="227" t="s">
        <v>289</v>
      </c>
      <c r="AT724" s="227" t="s">
        <v>113</v>
      </c>
      <c r="AU724" s="227" t="s">
        <v>88</v>
      </c>
      <c r="AY724" s="19" t="s">
        <v>195</v>
      </c>
      <c r="BE724" s="228">
        <f>IF(N724="základní",J724,0)</f>
        <v>0</v>
      </c>
      <c r="BF724" s="228">
        <f>IF(N724="snížená",J724,0)</f>
        <v>0</v>
      </c>
      <c r="BG724" s="228">
        <f>IF(N724="zákl. přenesená",J724,0)</f>
        <v>0</v>
      </c>
      <c r="BH724" s="228">
        <f>IF(N724="sníž. přenesená",J724,0)</f>
        <v>0</v>
      </c>
      <c r="BI724" s="228">
        <f>IF(N724="nulová",J724,0)</f>
        <v>0</v>
      </c>
      <c r="BJ724" s="19" t="s">
        <v>86</v>
      </c>
      <c r="BK724" s="228">
        <f>ROUND(I724*H724,2)</f>
        <v>0</v>
      </c>
      <c r="BL724" s="19" t="s">
        <v>289</v>
      </c>
      <c r="BM724" s="227" t="s">
        <v>724</v>
      </c>
    </row>
    <row r="725" s="2" customFormat="1">
      <c r="A725" s="41"/>
      <c r="B725" s="42"/>
      <c r="C725" s="43"/>
      <c r="D725" s="229" t="s">
        <v>202</v>
      </c>
      <c r="E725" s="43"/>
      <c r="F725" s="230" t="s">
        <v>725</v>
      </c>
      <c r="G725" s="43"/>
      <c r="H725" s="43"/>
      <c r="I725" s="231"/>
      <c r="J725" s="43"/>
      <c r="K725" s="43"/>
      <c r="L725" s="47"/>
      <c r="M725" s="232"/>
      <c r="N725" s="233"/>
      <c r="O725" s="87"/>
      <c r="P725" s="87"/>
      <c r="Q725" s="87"/>
      <c r="R725" s="87"/>
      <c r="S725" s="87"/>
      <c r="T725" s="88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T725" s="19" t="s">
        <v>202</v>
      </c>
      <c r="AU725" s="19" t="s">
        <v>88</v>
      </c>
    </row>
    <row r="726" s="14" customFormat="1">
      <c r="A726" s="14"/>
      <c r="B726" s="259"/>
      <c r="C726" s="260"/>
      <c r="D726" s="236" t="s">
        <v>204</v>
      </c>
      <c r="E726" s="261" t="s">
        <v>32</v>
      </c>
      <c r="F726" s="262" t="s">
        <v>726</v>
      </c>
      <c r="G726" s="260"/>
      <c r="H726" s="261" t="s">
        <v>32</v>
      </c>
      <c r="I726" s="263"/>
      <c r="J726" s="260"/>
      <c r="K726" s="260"/>
      <c r="L726" s="264"/>
      <c r="M726" s="265"/>
      <c r="N726" s="266"/>
      <c r="O726" s="266"/>
      <c r="P726" s="266"/>
      <c r="Q726" s="266"/>
      <c r="R726" s="266"/>
      <c r="S726" s="266"/>
      <c r="T726" s="267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8" t="s">
        <v>204</v>
      </c>
      <c r="AU726" s="268" t="s">
        <v>88</v>
      </c>
      <c r="AV726" s="14" t="s">
        <v>86</v>
      </c>
      <c r="AW726" s="14" t="s">
        <v>39</v>
      </c>
      <c r="AX726" s="14" t="s">
        <v>78</v>
      </c>
      <c r="AY726" s="268" t="s">
        <v>195</v>
      </c>
    </row>
    <row r="727" s="13" customFormat="1">
      <c r="A727" s="13"/>
      <c r="B727" s="234"/>
      <c r="C727" s="235"/>
      <c r="D727" s="236" t="s">
        <v>204</v>
      </c>
      <c r="E727" s="237" t="s">
        <v>32</v>
      </c>
      <c r="F727" s="238" t="s">
        <v>727</v>
      </c>
      <c r="G727" s="235"/>
      <c r="H727" s="239">
        <v>54.700000000000003</v>
      </c>
      <c r="I727" s="240"/>
      <c r="J727" s="235"/>
      <c r="K727" s="235"/>
      <c r="L727" s="241"/>
      <c r="M727" s="242"/>
      <c r="N727" s="243"/>
      <c r="O727" s="243"/>
      <c r="P727" s="243"/>
      <c r="Q727" s="243"/>
      <c r="R727" s="243"/>
      <c r="S727" s="243"/>
      <c r="T727" s="244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5" t="s">
        <v>204</v>
      </c>
      <c r="AU727" s="245" t="s">
        <v>88</v>
      </c>
      <c r="AV727" s="13" t="s">
        <v>88</v>
      </c>
      <c r="AW727" s="13" t="s">
        <v>39</v>
      </c>
      <c r="AX727" s="13" t="s">
        <v>78</v>
      </c>
      <c r="AY727" s="245" t="s">
        <v>195</v>
      </c>
    </row>
    <row r="728" s="15" customFormat="1">
      <c r="A728" s="15"/>
      <c r="B728" s="269"/>
      <c r="C728" s="270"/>
      <c r="D728" s="236" t="s">
        <v>204</v>
      </c>
      <c r="E728" s="271" t="s">
        <v>32</v>
      </c>
      <c r="F728" s="272" t="s">
        <v>210</v>
      </c>
      <c r="G728" s="270"/>
      <c r="H728" s="273">
        <v>54.700000000000003</v>
      </c>
      <c r="I728" s="274"/>
      <c r="J728" s="270"/>
      <c r="K728" s="270"/>
      <c r="L728" s="275"/>
      <c r="M728" s="276"/>
      <c r="N728" s="277"/>
      <c r="O728" s="277"/>
      <c r="P728" s="277"/>
      <c r="Q728" s="277"/>
      <c r="R728" s="277"/>
      <c r="S728" s="277"/>
      <c r="T728" s="278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79" t="s">
        <v>204</v>
      </c>
      <c r="AU728" s="279" t="s">
        <v>88</v>
      </c>
      <c r="AV728" s="15" t="s">
        <v>111</v>
      </c>
      <c r="AW728" s="15" t="s">
        <v>39</v>
      </c>
      <c r="AX728" s="15" t="s">
        <v>86</v>
      </c>
      <c r="AY728" s="279" t="s">
        <v>195</v>
      </c>
    </row>
    <row r="729" s="2" customFormat="1" ht="21.75" customHeight="1">
      <c r="A729" s="41"/>
      <c r="B729" s="42"/>
      <c r="C729" s="216" t="s">
        <v>728</v>
      </c>
      <c r="D729" s="216" t="s">
        <v>113</v>
      </c>
      <c r="E729" s="217" t="s">
        <v>729</v>
      </c>
      <c r="F729" s="218" t="s">
        <v>730</v>
      </c>
      <c r="G729" s="219" t="s">
        <v>115</v>
      </c>
      <c r="H729" s="220">
        <v>36.899999999999999</v>
      </c>
      <c r="I729" s="221"/>
      <c r="J729" s="222">
        <f>ROUND(I729*H729,2)</f>
        <v>0</v>
      </c>
      <c r="K729" s="218" t="s">
        <v>200</v>
      </c>
      <c r="L729" s="47"/>
      <c r="M729" s="223" t="s">
        <v>32</v>
      </c>
      <c r="N729" s="224" t="s">
        <v>49</v>
      </c>
      <c r="O729" s="87"/>
      <c r="P729" s="225">
        <f>O729*H729</f>
        <v>0</v>
      </c>
      <c r="Q729" s="225">
        <v>0</v>
      </c>
      <c r="R729" s="225">
        <f>Q729*H729</f>
        <v>0</v>
      </c>
      <c r="S729" s="225">
        <v>0.00175</v>
      </c>
      <c r="T729" s="226">
        <f>S729*H729</f>
        <v>0.064574999999999994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27" t="s">
        <v>289</v>
      </c>
      <c r="AT729" s="227" t="s">
        <v>113</v>
      </c>
      <c r="AU729" s="227" t="s">
        <v>88</v>
      </c>
      <c r="AY729" s="19" t="s">
        <v>195</v>
      </c>
      <c r="BE729" s="228">
        <f>IF(N729="základní",J729,0)</f>
        <v>0</v>
      </c>
      <c r="BF729" s="228">
        <f>IF(N729="snížená",J729,0)</f>
        <v>0</v>
      </c>
      <c r="BG729" s="228">
        <f>IF(N729="zákl. přenesená",J729,0)</f>
        <v>0</v>
      </c>
      <c r="BH729" s="228">
        <f>IF(N729="sníž. přenesená",J729,0)</f>
        <v>0</v>
      </c>
      <c r="BI729" s="228">
        <f>IF(N729="nulová",J729,0)</f>
        <v>0</v>
      </c>
      <c r="BJ729" s="19" t="s">
        <v>86</v>
      </c>
      <c r="BK729" s="228">
        <f>ROUND(I729*H729,2)</f>
        <v>0</v>
      </c>
      <c r="BL729" s="19" t="s">
        <v>289</v>
      </c>
      <c r="BM729" s="227" t="s">
        <v>731</v>
      </c>
    </row>
    <row r="730" s="2" customFormat="1">
      <c r="A730" s="41"/>
      <c r="B730" s="42"/>
      <c r="C730" s="43"/>
      <c r="D730" s="229" t="s">
        <v>202</v>
      </c>
      <c r="E730" s="43"/>
      <c r="F730" s="230" t="s">
        <v>732</v>
      </c>
      <c r="G730" s="43"/>
      <c r="H730" s="43"/>
      <c r="I730" s="231"/>
      <c r="J730" s="43"/>
      <c r="K730" s="43"/>
      <c r="L730" s="47"/>
      <c r="M730" s="232"/>
      <c r="N730" s="233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19" t="s">
        <v>202</v>
      </c>
      <c r="AU730" s="19" t="s">
        <v>88</v>
      </c>
    </row>
    <row r="731" s="13" customFormat="1">
      <c r="A731" s="13"/>
      <c r="B731" s="234"/>
      <c r="C731" s="235"/>
      <c r="D731" s="236" t="s">
        <v>204</v>
      </c>
      <c r="E731" s="237" t="s">
        <v>32</v>
      </c>
      <c r="F731" s="238" t="s">
        <v>137</v>
      </c>
      <c r="G731" s="235"/>
      <c r="H731" s="239">
        <v>36.899999999999999</v>
      </c>
      <c r="I731" s="240"/>
      <c r="J731" s="235"/>
      <c r="K731" s="235"/>
      <c r="L731" s="241"/>
      <c r="M731" s="242"/>
      <c r="N731" s="243"/>
      <c r="O731" s="243"/>
      <c r="P731" s="243"/>
      <c r="Q731" s="243"/>
      <c r="R731" s="243"/>
      <c r="S731" s="243"/>
      <c r="T731" s="24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5" t="s">
        <v>204</v>
      </c>
      <c r="AU731" s="245" t="s">
        <v>88</v>
      </c>
      <c r="AV731" s="13" t="s">
        <v>88</v>
      </c>
      <c r="AW731" s="13" t="s">
        <v>39</v>
      </c>
      <c r="AX731" s="13" t="s">
        <v>86</v>
      </c>
      <c r="AY731" s="245" t="s">
        <v>195</v>
      </c>
    </row>
    <row r="732" s="2" customFormat="1">
      <c r="A732" s="41"/>
      <c r="B732" s="42"/>
      <c r="C732" s="43"/>
      <c r="D732" s="236" t="s">
        <v>206</v>
      </c>
      <c r="E732" s="43"/>
      <c r="F732" s="246" t="s">
        <v>397</v>
      </c>
      <c r="G732" s="43"/>
      <c r="H732" s="43"/>
      <c r="I732" s="43"/>
      <c r="J732" s="43"/>
      <c r="K732" s="43"/>
      <c r="L732" s="47"/>
      <c r="M732" s="232"/>
      <c r="N732" s="233"/>
      <c r="O732" s="87"/>
      <c r="P732" s="87"/>
      <c r="Q732" s="87"/>
      <c r="R732" s="87"/>
      <c r="S732" s="87"/>
      <c r="T732" s="88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U732" s="19" t="s">
        <v>88</v>
      </c>
    </row>
    <row r="733" s="2" customFormat="1">
      <c r="A733" s="41"/>
      <c r="B733" s="42"/>
      <c r="C733" s="43"/>
      <c r="D733" s="236" t="s">
        <v>206</v>
      </c>
      <c r="E733" s="43"/>
      <c r="F733" s="247" t="s">
        <v>208</v>
      </c>
      <c r="G733" s="43"/>
      <c r="H733" s="248">
        <v>0</v>
      </c>
      <c r="I733" s="43"/>
      <c r="J733" s="43"/>
      <c r="K733" s="43"/>
      <c r="L733" s="47"/>
      <c r="M733" s="232"/>
      <c r="N733" s="233"/>
      <c r="O733" s="87"/>
      <c r="P733" s="87"/>
      <c r="Q733" s="87"/>
      <c r="R733" s="87"/>
      <c r="S733" s="87"/>
      <c r="T733" s="88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U733" s="19" t="s">
        <v>88</v>
      </c>
    </row>
    <row r="734" s="2" customFormat="1">
      <c r="A734" s="41"/>
      <c r="B734" s="42"/>
      <c r="C734" s="43"/>
      <c r="D734" s="236" t="s">
        <v>206</v>
      </c>
      <c r="E734" s="43"/>
      <c r="F734" s="247" t="s">
        <v>398</v>
      </c>
      <c r="G734" s="43"/>
      <c r="H734" s="248">
        <v>36.899999999999999</v>
      </c>
      <c r="I734" s="43"/>
      <c r="J734" s="43"/>
      <c r="K734" s="43"/>
      <c r="L734" s="47"/>
      <c r="M734" s="232"/>
      <c r="N734" s="233"/>
      <c r="O734" s="87"/>
      <c r="P734" s="87"/>
      <c r="Q734" s="87"/>
      <c r="R734" s="87"/>
      <c r="S734" s="87"/>
      <c r="T734" s="88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U734" s="19" t="s">
        <v>88</v>
      </c>
    </row>
    <row r="735" s="2" customFormat="1">
      <c r="A735" s="41"/>
      <c r="B735" s="42"/>
      <c r="C735" s="43"/>
      <c r="D735" s="236" t="s">
        <v>206</v>
      </c>
      <c r="E735" s="43"/>
      <c r="F735" s="247" t="s">
        <v>210</v>
      </c>
      <c r="G735" s="43"/>
      <c r="H735" s="248">
        <v>36.899999999999999</v>
      </c>
      <c r="I735" s="43"/>
      <c r="J735" s="43"/>
      <c r="K735" s="43"/>
      <c r="L735" s="47"/>
      <c r="M735" s="232"/>
      <c r="N735" s="233"/>
      <c r="O735" s="87"/>
      <c r="P735" s="87"/>
      <c r="Q735" s="87"/>
      <c r="R735" s="87"/>
      <c r="S735" s="87"/>
      <c r="T735" s="88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U735" s="19" t="s">
        <v>88</v>
      </c>
    </row>
    <row r="736" s="2" customFormat="1" ht="24.15" customHeight="1">
      <c r="A736" s="41"/>
      <c r="B736" s="42"/>
      <c r="C736" s="216" t="s">
        <v>733</v>
      </c>
      <c r="D736" s="216" t="s">
        <v>113</v>
      </c>
      <c r="E736" s="217" t="s">
        <v>734</v>
      </c>
      <c r="F736" s="218" t="s">
        <v>735</v>
      </c>
      <c r="G736" s="219" t="s">
        <v>105</v>
      </c>
      <c r="H736" s="220">
        <v>0.90000000000000002</v>
      </c>
      <c r="I736" s="221"/>
      <c r="J736" s="222">
        <f>ROUND(I736*H736,2)</f>
        <v>0</v>
      </c>
      <c r="K736" s="218" t="s">
        <v>200</v>
      </c>
      <c r="L736" s="47"/>
      <c r="M736" s="223" t="s">
        <v>32</v>
      </c>
      <c r="N736" s="224" t="s">
        <v>49</v>
      </c>
      <c r="O736" s="87"/>
      <c r="P736" s="225">
        <f>O736*H736</f>
        <v>0</v>
      </c>
      <c r="Q736" s="225">
        <v>0</v>
      </c>
      <c r="R736" s="225">
        <f>Q736*H736</f>
        <v>0</v>
      </c>
      <c r="S736" s="225">
        <v>0.0058399999999999997</v>
      </c>
      <c r="T736" s="226">
        <f>S736*H736</f>
        <v>0.0052560000000000003</v>
      </c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R736" s="227" t="s">
        <v>289</v>
      </c>
      <c r="AT736" s="227" t="s">
        <v>113</v>
      </c>
      <c r="AU736" s="227" t="s">
        <v>88</v>
      </c>
      <c r="AY736" s="19" t="s">
        <v>195</v>
      </c>
      <c r="BE736" s="228">
        <f>IF(N736="základní",J736,0)</f>
        <v>0</v>
      </c>
      <c r="BF736" s="228">
        <f>IF(N736="snížená",J736,0)</f>
        <v>0</v>
      </c>
      <c r="BG736" s="228">
        <f>IF(N736="zákl. přenesená",J736,0)</f>
        <v>0</v>
      </c>
      <c r="BH736" s="228">
        <f>IF(N736="sníž. přenesená",J736,0)</f>
        <v>0</v>
      </c>
      <c r="BI736" s="228">
        <f>IF(N736="nulová",J736,0)</f>
        <v>0</v>
      </c>
      <c r="BJ736" s="19" t="s">
        <v>86</v>
      </c>
      <c r="BK736" s="228">
        <f>ROUND(I736*H736,2)</f>
        <v>0</v>
      </c>
      <c r="BL736" s="19" t="s">
        <v>289</v>
      </c>
      <c r="BM736" s="227" t="s">
        <v>736</v>
      </c>
    </row>
    <row r="737" s="2" customFormat="1">
      <c r="A737" s="41"/>
      <c r="B737" s="42"/>
      <c r="C737" s="43"/>
      <c r="D737" s="229" t="s">
        <v>202</v>
      </c>
      <c r="E737" s="43"/>
      <c r="F737" s="230" t="s">
        <v>737</v>
      </c>
      <c r="G737" s="43"/>
      <c r="H737" s="43"/>
      <c r="I737" s="231"/>
      <c r="J737" s="43"/>
      <c r="K737" s="43"/>
      <c r="L737" s="47"/>
      <c r="M737" s="232"/>
      <c r="N737" s="233"/>
      <c r="O737" s="87"/>
      <c r="P737" s="87"/>
      <c r="Q737" s="87"/>
      <c r="R737" s="87"/>
      <c r="S737" s="87"/>
      <c r="T737" s="88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T737" s="19" t="s">
        <v>202</v>
      </c>
      <c r="AU737" s="19" t="s">
        <v>88</v>
      </c>
    </row>
    <row r="738" s="14" customFormat="1">
      <c r="A738" s="14"/>
      <c r="B738" s="259"/>
      <c r="C738" s="260"/>
      <c r="D738" s="236" t="s">
        <v>204</v>
      </c>
      <c r="E738" s="261" t="s">
        <v>32</v>
      </c>
      <c r="F738" s="262" t="s">
        <v>441</v>
      </c>
      <c r="G738" s="260"/>
      <c r="H738" s="261" t="s">
        <v>32</v>
      </c>
      <c r="I738" s="263"/>
      <c r="J738" s="260"/>
      <c r="K738" s="260"/>
      <c r="L738" s="264"/>
      <c r="M738" s="265"/>
      <c r="N738" s="266"/>
      <c r="O738" s="266"/>
      <c r="P738" s="266"/>
      <c r="Q738" s="266"/>
      <c r="R738" s="266"/>
      <c r="S738" s="266"/>
      <c r="T738" s="267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68" t="s">
        <v>204</v>
      </c>
      <c r="AU738" s="268" t="s">
        <v>88</v>
      </c>
      <c r="AV738" s="14" t="s">
        <v>86</v>
      </c>
      <c r="AW738" s="14" t="s">
        <v>39</v>
      </c>
      <c r="AX738" s="14" t="s">
        <v>78</v>
      </c>
      <c r="AY738" s="268" t="s">
        <v>195</v>
      </c>
    </row>
    <row r="739" s="13" customFormat="1">
      <c r="A739" s="13"/>
      <c r="B739" s="234"/>
      <c r="C739" s="235"/>
      <c r="D739" s="236" t="s">
        <v>204</v>
      </c>
      <c r="E739" s="237" t="s">
        <v>32</v>
      </c>
      <c r="F739" s="238" t="s">
        <v>738</v>
      </c>
      <c r="G739" s="235"/>
      <c r="H739" s="239">
        <v>0.90000000000000002</v>
      </c>
      <c r="I739" s="240"/>
      <c r="J739" s="235"/>
      <c r="K739" s="235"/>
      <c r="L739" s="241"/>
      <c r="M739" s="242"/>
      <c r="N739" s="243"/>
      <c r="O739" s="243"/>
      <c r="P739" s="243"/>
      <c r="Q739" s="243"/>
      <c r="R739" s="243"/>
      <c r="S739" s="243"/>
      <c r="T739" s="244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5" t="s">
        <v>204</v>
      </c>
      <c r="AU739" s="245" t="s">
        <v>88</v>
      </c>
      <c r="AV739" s="13" t="s">
        <v>88</v>
      </c>
      <c r="AW739" s="13" t="s">
        <v>39</v>
      </c>
      <c r="AX739" s="13" t="s">
        <v>86</v>
      </c>
      <c r="AY739" s="245" t="s">
        <v>195</v>
      </c>
    </row>
    <row r="740" s="2" customFormat="1" ht="24.15" customHeight="1">
      <c r="A740" s="41"/>
      <c r="B740" s="42"/>
      <c r="C740" s="216" t="s">
        <v>739</v>
      </c>
      <c r="D740" s="216" t="s">
        <v>113</v>
      </c>
      <c r="E740" s="217" t="s">
        <v>740</v>
      </c>
      <c r="F740" s="218" t="s">
        <v>741</v>
      </c>
      <c r="G740" s="219" t="s">
        <v>115</v>
      </c>
      <c r="H740" s="220">
        <v>106.8</v>
      </c>
      <c r="I740" s="221"/>
      <c r="J740" s="222">
        <f>ROUND(I740*H740,2)</f>
        <v>0</v>
      </c>
      <c r="K740" s="218" t="s">
        <v>200</v>
      </c>
      <c r="L740" s="47"/>
      <c r="M740" s="223" t="s">
        <v>32</v>
      </c>
      <c r="N740" s="224" t="s">
        <v>49</v>
      </c>
      <c r="O740" s="87"/>
      <c r="P740" s="225">
        <f>O740*H740</f>
        <v>0</v>
      </c>
      <c r="Q740" s="225">
        <v>0</v>
      </c>
      <c r="R740" s="225">
        <f>Q740*H740</f>
        <v>0</v>
      </c>
      <c r="S740" s="225">
        <v>0.0025999999999999999</v>
      </c>
      <c r="T740" s="226">
        <f>S740*H740</f>
        <v>0.27767999999999998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27" t="s">
        <v>289</v>
      </c>
      <c r="AT740" s="227" t="s">
        <v>113</v>
      </c>
      <c r="AU740" s="227" t="s">
        <v>88</v>
      </c>
      <c r="AY740" s="19" t="s">
        <v>195</v>
      </c>
      <c r="BE740" s="228">
        <f>IF(N740="základní",J740,0)</f>
        <v>0</v>
      </c>
      <c r="BF740" s="228">
        <f>IF(N740="snížená",J740,0)</f>
        <v>0</v>
      </c>
      <c r="BG740" s="228">
        <f>IF(N740="zákl. přenesená",J740,0)</f>
        <v>0</v>
      </c>
      <c r="BH740" s="228">
        <f>IF(N740="sníž. přenesená",J740,0)</f>
        <v>0</v>
      </c>
      <c r="BI740" s="228">
        <f>IF(N740="nulová",J740,0)</f>
        <v>0</v>
      </c>
      <c r="BJ740" s="19" t="s">
        <v>86</v>
      </c>
      <c r="BK740" s="228">
        <f>ROUND(I740*H740,2)</f>
        <v>0</v>
      </c>
      <c r="BL740" s="19" t="s">
        <v>289</v>
      </c>
      <c r="BM740" s="227" t="s">
        <v>742</v>
      </c>
    </row>
    <row r="741" s="2" customFormat="1">
      <c r="A741" s="41"/>
      <c r="B741" s="42"/>
      <c r="C741" s="43"/>
      <c r="D741" s="229" t="s">
        <v>202</v>
      </c>
      <c r="E741" s="43"/>
      <c r="F741" s="230" t="s">
        <v>743</v>
      </c>
      <c r="G741" s="43"/>
      <c r="H741" s="43"/>
      <c r="I741" s="231"/>
      <c r="J741" s="43"/>
      <c r="K741" s="43"/>
      <c r="L741" s="47"/>
      <c r="M741" s="232"/>
      <c r="N741" s="233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T741" s="19" t="s">
        <v>202</v>
      </c>
      <c r="AU741" s="19" t="s">
        <v>88</v>
      </c>
    </row>
    <row r="742" s="13" customFormat="1">
      <c r="A742" s="13"/>
      <c r="B742" s="234"/>
      <c r="C742" s="235"/>
      <c r="D742" s="236" t="s">
        <v>204</v>
      </c>
      <c r="E742" s="237" t="s">
        <v>32</v>
      </c>
      <c r="F742" s="238" t="s">
        <v>77</v>
      </c>
      <c r="G742" s="235"/>
      <c r="H742" s="239">
        <v>106.8</v>
      </c>
      <c r="I742" s="240"/>
      <c r="J742" s="235"/>
      <c r="K742" s="235"/>
      <c r="L742" s="241"/>
      <c r="M742" s="242"/>
      <c r="N742" s="243"/>
      <c r="O742" s="243"/>
      <c r="P742" s="243"/>
      <c r="Q742" s="243"/>
      <c r="R742" s="243"/>
      <c r="S742" s="243"/>
      <c r="T742" s="24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5" t="s">
        <v>204</v>
      </c>
      <c r="AU742" s="245" t="s">
        <v>88</v>
      </c>
      <c r="AV742" s="13" t="s">
        <v>88</v>
      </c>
      <c r="AW742" s="13" t="s">
        <v>39</v>
      </c>
      <c r="AX742" s="13" t="s">
        <v>86</v>
      </c>
      <c r="AY742" s="245" t="s">
        <v>195</v>
      </c>
    </row>
    <row r="743" s="2" customFormat="1">
      <c r="A743" s="41"/>
      <c r="B743" s="42"/>
      <c r="C743" s="43"/>
      <c r="D743" s="236" t="s">
        <v>206</v>
      </c>
      <c r="E743" s="43"/>
      <c r="F743" s="246" t="s">
        <v>207</v>
      </c>
      <c r="G743" s="43"/>
      <c r="H743" s="43"/>
      <c r="I743" s="43"/>
      <c r="J743" s="43"/>
      <c r="K743" s="43"/>
      <c r="L743" s="47"/>
      <c r="M743" s="232"/>
      <c r="N743" s="233"/>
      <c r="O743" s="87"/>
      <c r="P743" s="87"/>
      <c r="Q743" s="87"/>
      <c r="R743" s="87"/>
      <c r="S743" s="87"/>
      <c r="T743" s="88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U743" s="19" t="s">
        <v>88</v>
      </c>
    </row>
    <row r="744" s="2" customFormat="1">
      <c r="A744" s="41"/>
      <c r="B744" s="42"/>
      <c r="C744" s="43"/>
      <c r="D744" s="236" t="s">
        <v>206</v>
      </c>
      <c r="E744" s="43"/>
      <c r="F744" s="247" t="s">
        <v>208</v>
      </c>
      <c r="G744" s="43"/>
      <c r="H744" s="248">
        <v>0</v>
      </c>
      <c r="I744" s="43"/>
      <c r="J744" s="43"/>
      <c r="K744" s="43"/>
      <c r="L744" s="47"/>
      <c r="M744" s="232"/>
      <c r="N744" s="233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U744" s="19" t="s">
        <v>88</v>
      </c>
    </row>
    <row r="745" s="2" customFormat="1">
      <c r="A745" s="41"/>
      <c r="B745" s="42"/>
      <c r="C745" s="43"/>
      <c r="D745" s="236" t="s">
        <v>206</v>
      </c>
      <c r="E745" s="43"/>
      <c r="F745" s="247" t="s">
        <v>209</v>
      </c>
      <c r="G745" s="43"/>
      <c r="H745" s="248">
        <v>106.8</v>
      </c>
      <c r="I745" s="43"/>
      <c r="J745" s="43"/>
      <c r="K745" s="43"/>
      <c r="L745" s="47"/>
      <c r="M745" s="232"/>
      <c r="N745" s="233"/>
      <c r="O745" s="87"/>
      <c r="P745" s="87"/>
      <c r="Q745" s="87"/>
      <c r="R745" s="87"/>
      <c r="S745" s="87"/>
      <c r="T745" s="88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U745" s="19" t="s">
        <v>88</v>
      </c>
    </row>
    <row r="746" s="2" customFormat="1">
      <c r="A746" s="41"/>
      <c r="B746" s="42"/>
      <c r="C746" s="43"/>
      <c r="D746" s="236" t="s">
        <v>206</v>
      </c>
      <c r="E746" s="43"/>
      <c r="F746" s="247" t="s">
        <v>210</v>
      </c>
      <c r="G746" s="43"/>
      <c r="H746" s="248">
        <v>106.8</v>
      </c>
      <c r="I746" s="43"/>
      <c r="J746" s="43"/>
      <c r="K746" s="43"/>
      <c r="L746" s="47"/>
      <c r="M746" s="232"/>
      <c r="N746" s="233"/>
      <c r="O746" s="87"/>
      <c r="P746" s="87"/>
      <c r="Q746" s="87"/>
      <c r="R746" s="87"/>
      <c r="S746" s="87"/>
      <c r="T746" s="88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U746" s="19" t="s">
        <v>88</v>
      </c>
    </row>
    <row r="747" s="2" customFormat="1" ht="16.5" customHeight="1">
      <c r="A747" s="41"/>
      <c r="B747" s="42"/>
      <c r="C747" s="216" t="s">
        <v>744</v>
      </c>
      <c r="D747" s="216" t="s">
        <v>113</v>
      </c>
      <c r="E747" s="217" t="s">
        <v>745</v>
      </c>
      <c r="F747" s="218" t="s">
        <v>746</v>
      </c>
      <c r="G747" s="219" t="s">
        <v>119</v>
      </c>
      <c r="H747" s="220">
        <v>54</v>
      </c>
      <c r="I747" s="221"/>
      <c r="J747" s="222">
        <f>ROUND(I747*H747,2)</f>
        <v>0</v>
      </c>
      <c r="K747" s="218" t="s">
        <v>200</v>
      </c>
      <c r="L747" s="47"/>
      <c r="M747" s="223" t="s">
        <v>32</v>
      </c>
      <c r="N747" s="224" t="s">
        <v>49</v>
      </c>
      <c r="O747" s="87"/>
      <c r="P747" s="225">
        <f>O747*H747</f>
        <v>0</v>
      </c>
      <c r="Q747" s="225">
        <v>0</v>
      </c>
      <c r="R747" s="225">
        <f>Q747*H747</f>
        <v>0</v>
      </c>
      <c r="S747" s="225">
        <v>0.0094000000000000004</v>
      </c>
      <c r="T747" s="226">
        <f>S747*H747</f>
        <v>0.50760000000000005</v>
      </c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R747" s="227" t="s">
        <v>289</v>
      </c>
      <c r="AT747" s="227" t="s">
        <v>113</v>
      </c>
      <c r="AU747" s="227" t="s">
        <v>88</v>
      </c>
      <c r="AY747" s="19" t="s">
        <v>195</v>
      </c>
      <c r="BE747" s="228">
        <f>IF(N747="základní",J747,0)</f>
        <v>0</v>
      </c>
      <c r="BF747" s="228">
        <f>IF(N747="snížená",J747,0)</f>
        <v>0</v>
      </c>
      <c r="BG747" s="228">
        <f>IF(N747="zákl. přenesená",J747,0)</f>
        <v>0</v>
      </c>
      <c r="BH747" s="228">
        <f>IF(N747="sníž. přenesená",J747,0)</f>
        <v>0</v>
      </c>
      <c r="BI747" s="228">
        <f>IF(N747="nulová",J747,0)</f>
        <v>0</v>
      </c>
      <c r="BJ747" s="19" t="s">
        <v>86</v>
      </c>
      <c r="BK747" s="228">
        <f>ROUND(I747*H747,2)</f>
        <v>0</v>
      </c>
      <c r="BL747" s="19" t="s">
        <v>289</v>
      </c>
      <c r="BM747" s="227" t="s">
        <v>747</v>
      </c>
    </row>
    <row r="748" s="2" customFormat="1">
      <c r="A748" s="41"/>
      <c r="B748" s="42"/>
      <c r="C748" s="43"/>
      <c r="D748" s="229" t="s">
        <v>202</v>
      </c>
      <c r="E748" s="43"/>
      <c r="F748" s="230" t="s">
        <v>748</v>
      </c>
      <c r="G748" s="43"/>
      <c r="H748" s="43"/>
      <c r="I748" s="231"/>
      <c r="J748" s="43"/>
      <c r="K748" s="43"/>
      <c r="L748" s="47"/>
      <c r="M748" s="232"/>
      <c r="N748" s="233"/>
      <c r="O748" s="87"/>
      <c r="P748" s="87"/>
      <c r="Q748" s="87"/>
      <c r="R748" s="87"/>
      <c r="S748" s="87"/>
      <c r="T748" s="88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T748" s="19" t="s">
        <v>202</v>
      </c>
      <c r="AU748" s="19" t="s">
        <v>88</v>
      </c>
    </row>
    <row r="749" s="13" customFormat="1">
      <c r="A749" s="13"/>
      <c r="B749" s="234"/>
      <c r="C749" s="235"/>
      <c r="D749" s="236" t="s">
        <v>204</v>
      </c>
      <c r="E749" s="237" t="s">
        <v>32</v>
      </c>
      <c r="F749" s="238" t="s">
        <v>556</v>
      </c>
      <c r="G749" s="235"/>
      <c r="H749" s="239">
        <v>54</v>
      </c>
      <c r="I749" s="240"/>
      <c r="J749" s="235"/>
      <c r="K749" s="235"/>
      <c r="L749" s="241"/>
      <c r="M749" s="242"/>
      <c r="N749" s="243"/>
      <c r="O749" s="243"/>
      <c r="P749" s="243"/>
      <c r="Q749" s="243"/>
      <c r="R749" s="243"/>
      <c r="S749" s="243"/>
      <c r="T749" s="244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5" t="s">
        <v>204</v>
      </c>
      <c r="AU749" s="245" t="s">
        <v>88</v>
      </c>
      <c r="AV749" s="13" t="s">
        <v>88</v>
      </c>
      <c r="AW749" s="13" t="s">
        <v>39</v>
      </c>
      <c r="AX749" s="13" t="s">
        <v>86</v>
      </c>
      <c r="AY749" s="245" t="s">
        <v>195</v>
      </c>
    </row>
    <row r="750" s="2" customFormat="1" ht="16.5" customHeight="1">
      <c r="A750" s="41"/>
      <c r="B750" s="42"/>
      <c r="C750" s="216" t="s">
        <v>749</v>
      </c>
      <c r="D750" s="216" t="s">
        <v>113</v>
      </c>
      <c r="E750" s="217" t="s">
        <v>750</v>
      </c>
      <c r="F750" s="218" t="s">
        <v>751</v>
      </c>
      <c r="G750" s="219" t="s">
        <v>115</v>
      </c>
      <c r="H750" s="220">
        <v>68.400000000000006</v>
      </c>
      <c r="I750" s="221"/>
      <c r="J750" s="222">
        <f>ROUND(I750*H750,2)</f>
        <v>0</v>
      </c>
      <c r="K750" s="218" t="s">
        <v>200</v>
      </c>
      <c r="L750" s="47"/>
      <c r="M750" s="223" t="s">
        <v>32</v>
      </c>
      <c r="N750" s="224" t="s">
        <v>49</v>
      </c>
      <c r="O750" s="87"/>
      <c r="P750" s="225">
        <f>O750*H750</f>
        <v>0</v>
      </c>
      <c r="Q750" s="225">
        <v>0</v>
      </c>
      <c r="R750" s="225">
        <f>Q750*H750</f>
        <v>0</v>
      </c>
      <c r="S750" s="225">
        <v>0.0039399999999999999</v>
      </c>
      <c r="T750" s="226">
        <f>S750*H750</f>
        <v>0.26949600000000001</v>
      </c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R750" s="227" t="s">
        <v>289</v>
      </c>
      <c r="AT750" s="227" t="s">
        <v>113</v>
      </c>
      <c r="AU750" s="227" t="s">
        <v>88</v>
      </c>
      <c r="AY750" s="19" t="s">
        <v>195</v>
      </c>
      <c r="BE750" s="228">
        <f>IF(N750="základní",J750,0)</f>
        <v>0</v>
      </c>
      <c r="BF750" s="228">
        <f>IF(N750="snížená",J750,0)</f>
        <v>0</v>
      </c>
      <c r="BG750" s="228">
        <f>IF(N750="zákl. přenesená",J750,0)</f>
        <v>0</v>
      </c>
      <c r="BH750" s="228">
        <f>IF(N750="sníž. přenesená",J750,0)</f>
        <v>0</v>
      </c>
      <c r="BI750" s="228">
        <f>IF(N750="nulová",J750,0)</f>
        <v>0</v>
      </c>
      <c r="BJ750" s="19" t="s">
        <v>86</v>
      </c>
      <c r="BK750" s="228">
        <f>ROUND(I750*H750,2)</f>
        <v>0</v>
      </c>
      <c r="BL750" s="19" t="s">
        <v>289</v>
      </c>
      <c r="BM750" s="227" t="s">
        <v>752</v>
      </c>
    </row>
    <row r="751" s="2" customFormat="1">
      <c r="A751" s="41"/>
      <c r="B751" s="42"/>
      <c r="C751" s="43"/>
      <c r="D751" s="229" t="s">
        <v>202</v>
      </c>
      <c r="E751" s="43"/>
      <c r="F751" s="230" t="s">
        <v>753</v>
      </c>
      <c r="G751" s="43"/>
      <c r="H751" s="43"/>
      <c r="I751" s="231"/>
      <c r="J751" s="43"/>
      <c r="K751" s="43"/>
      <c r="L751" s="47"/>
      <c r="M751" s="232"/>
      <c r="N751" s="233"/>
      <c r="O751" s="87"/>
      <c r="P751" s="87"/>
      <c r="Q751" s="87"/>
      <c r="R751" s="87"/>
      <c r="S751" s="87"/>
      <c r="T751" s="88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T751" s="19" t="s">
        <v>202</v>
      </c>
      <c r="AU751" s="19" t="s">
        <v>88</v>
      </c>
    </row>
    <row r="752" s="14" customFormat="1">
      <c r="A752" s="14"/>
      <c r="B752" s="259"/>
      <c r="C752" s="260"/>
      <c r="D752" s="236" t="s">
        <v>204</v>
      </c>
      <c r="E752" s="261" t="s">
        <v>32</v>
      </c>
      <c r="F752" s="262" t="s">
        <v>754</v>
      </c>
      <c r="G752" s="260"/>
      <c r="H752" s="261" t="s">
        <v>32</v>
      </c>
      <c r="I752" s="263"/>
      <c r="J752" s="260"/>
      <c r="K752" s="260"/>
      <c r="L752" s="264"/>
      <c r="M752" s="265"/>
      <c r="N752" s="266"/>
      <c r="O752" s="266"/>
      <c r="P752" s="266"/>
      <c r="Q752" s="266"/>
      <c r="R752" s="266"/>
      <c r="S752" s="266"/>
      <c r="T752" s="267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8" t="s">
        <v>204</v>
      </c>
      <c r="AU752" s="268" t="s">
        <v>88</v>
      </c>
      <c r="AV752" s="14" t="s">
        <v>86</v>
      </c>
      <c r="AW752" s="14" t="s">
        <v>39</v>
      </c>
      <c r="AX752" s="14" t="s">
        <v>78</v>
      </c>
      <c r="AY752" s="268" t="s">
        <v>195</v>
      </c>
    </row>
    <row r="753" s="13" customFormat="1">
      <c r="A753" s="13"/>
      <c r="B753" s="234"/>
      <c r="C753" s="235"/>
      <c r="D753" s="236" t="s">
        <v>204</v>
      </c>
      <c r="E753" s="237" t="s">
        <v>32</v>
      </c>
      <c r="F753" s="238" t="s">
        <v>755</v>
      </c>
      <c r="G753" s="235"/>
      <c r="H753" s="239">
        <v>68.400000000000006</v>
      </c>
      <c r="I753" s="240"/>
      <c r="J753" s="235"/>
      <c r="K753" s="235"/>
      <c r="L753" s="241"/>
      <c r="M753" s="242"/>
      <c r="N753" s="243"/>
      <c r="O753" s="243"/>
      <c r="P753" s="243"/>
      <c r="Q753" s="243"/>
      <c r="R753" s="243"/>
      <c r="S753" s="243"/>
      <c r="T753" s="244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5" t="s">
        <v>204</v>
      </c>
      <c r="AU753" s="245" t="s">
        <v>88</v>
      </c>
      <c r="AV753" s="13" t="s">
        <v>88</v>
      </c>
      <c r="AW753" s="13" t="s">
        <v>39</v>
      </c>
      <c r="AX753" s="13" t="s">
        <v>86</v>
      </c>
      <c r="AY753" s="245" t="s">
        <v>195</v>
      </c>
    </row>
    <row r="754" s="2" customFormat="1" ht="37.8" customHeight="1">
      <c r="A754" s="41"/>
      <c r="B754" s="42"/>
      <c r="C754" s="216" t="s">
        <v>756</v>
      </c>
      <c r="D754" s="216" t="s">
        <v>113</v>
      </c>
      <c r="E754" s="217" t="s">
        <v>757</v>
      </c>
      <c r="F754" s="218" t="s">
        <v>758</v>
      </c>
      <c r="G754" s="219" t="s">
        <v>119</v>
      </c>
      <c r="H754" s="220">
        <v>50</v>
      </c>
      <c r="I754" s="221"/>
      <c r="J754" s="222">
        <f>ROUND(I754*H754,2)</f>
        <v>0</v>
      </c>
      <c r="K754" s="218" t="s">
        <v>200</v>
      </c>
      <c r="L754" s="47"/>
      <c r="M754" s="223" t="s">
        <v>32</v>
      </c>
      <c r="N754" s="224" t="s">
        <v>49</v>
      </c>
      <c r="O754" s="87"/>
      <c r="P754" s="225">
        <f>O754*H754</f>
        <v>0</v>
      </c>
      <c r="Q754" s="225">
        <v>0</v>
      </c>
      <c r="R754" s="225">
        <f>Q754*H754</f>
        <v>0</v>
      </c>
      <c r="S754" s="225">
        <v>0</v>
      </c>
      <c r="T754" s="226">
        <f>S754*H754</f>
        <v>0</v>
      </c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R754" s="227" t="s">
        <v>289</v>
      </c>
      <c r="AT754" s="227" t="s">
        <v>113</v>
      </c>
      <c r="AU754" s="227" t="s">
        <v>88</v>
      </c>
      <c r="AY754" s="19" t="s">
        <v>195</v>
      </c>
      <c r="BE754" s="228">
        <f>IF(N754="základní",J754,0)</f>
        <v>0</v>
      </c>
      <c r="BF754" s="228">
        <f>IF(N754="snížená",J754,0)</f>
        <v>0</v>
      </c>
      <c r="BG754" s="228">
        <f>IF(N754="zákl. přenesená",J754,0)</f>
        <v>0</v>
      </c>
      <c r="BH754" s="228">
        <f>IF(N754="sníž. přenesená",J754,0)</f>
        <v>0</v>
      </c>
      <c r="BI754" s="228">
        <f>IF(N754="nulová",J754,0)</f>
        <v>0</v>
      </c>
      <c r="BJ754" s="19" t="s">
        <v>86</v>
      </c>
      <c r="BK754" s="228">
        <f>ROUND(I754*H754,2)</f>
        <v>0</v>
      </c>
      <c r="BL754" s="19" t="s">
        <v>289</v>
      </c>
      <c r="BM754" s="227" t="s">
        <v>759</v>
      </c>
    </row>
    <row r="755" s="2" customFormat="1">
      <c r="A755" s="41"/>
      <c r="B755" s="42"/>
      <c r="C755" s="43"/>
      <c r="D755" s="229" t="s">
        <v>202</v>
      </c>
      <c r="E755" s="43"/>
      <c r="F755" s="230" t="s">
        <v>760</v>
      </c>
      <c r="G755" s="43"/>
      <c r="H755" s="43"/>
      <c r="I755" s="231"/>
      <c r="J755" s="43"/>
      <c r="K755" s="43"/>
      <c r="L755" s="47"/>
      <c r="M755" s="232"/>
      <c r="N755" s="233"/>
      <c r="O755" s="87"/>
      <c r="P755" s="87"/>
      <c r="Q755" s="87"/>
      <c r="R755" s="87"/>
      <c r="S755" s="87"/>
      <c r="T755" s="88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T755" s="19" t="s">
        <v>202</v>
      </c>
      <c r="AU755" s="19" t="s">
        <v>88</v>
      </c>
    </row>
    <row r="756" s="14" customFormat="1">
      <c r="A756" s="14"/>
      <c r="B756" s="259"/>
      <c r="C756" s="260"/>
      <c r="D756" s="236" t="s">
        <v>204</v>
      </c>
      <c r="E756" s="261" t="s">
        <v>32</v>
      </c>
      <c r="F756" s="262" t="s">
        <v>754</v>
      </c>
      <c r="G756" s="260"/>
      <c r="H756" s="261" t="s">
        <v>32</v>
      </c>
      <c r="I756" s="263"/>
      <c r="J756" s="260"/>
      <c r="K756" s="260"/>
      <c r="L756" s="264"/>
      <c r="M756" s="265"/>
      <c r="N756" s="266"/>
      <c r="O756" s="266"/>
      <c r="P756" s="266"/>
      <c r="Q756" s="266"/>
      <c r="R756" s="266"/>
      <c r="S756" s="266"/>
      <c r="T756" s="267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8" t="s">
        <v>204</v>
      </c>
      <c r="AU756" s="268" t="s">
        <v>88</v>
      </c>
      <c r="AV756" s="14" t="s">
        <v>86</v>
      </c>
      <c r="AW756" s="14" t="s">
        <v>39</v>
      </c>
      <c r="AX756" s="14" t="s">
        <v>78</v>
      </c>
      <c r="AY756" s="268" t="s">
        <v>195</v>
      </c>
    </row>
    <row r="757" s="13" customFormat="1">
      <c r="A757" s="13"/>
      <c r="B757" s="234"/>
      <c r="C757" s="235"/>
      <c r="D757" s="236" t="s">
        <v>204</v>
      </c>
      <c r="E757" s="237" t="s">
        <v>32</v>
      </c>
      <c r="F757" s="238" t="s">
        <v>514</v>
      </c>
      <c r="G757" s="235"/>
      <c r="H757" s="239">
        <v>50</v>
      </c>
      <c r="I757" s="240"/>
      <c r="J757" s="235"/>
      <c r="K757" s="235"/>
      <c r="L757" s="241"/>
      <c r="M757" s="242"/>
      <c r="N757" s="243"/>
      <c r="O757" s="243"/>
      <c r="P757" s="243"/>
      <c r="Q757" s="243"/>
      <c r="R757" s="243"/>
      <c r="S757" s="243"/>
      <c r="T757" s="244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5" t="s">
        <v>204</v>
      </c>
      <c r="AU757" s="245" t="s">
        <v>88</v>
      </c>
      <c r="AV757" s="13" t="s">
        <v>88</v>
      </c>
      <c r="AW757" s="13" t="s">
        <v>39</v>
      </c>
      <c r="AX757" s="13" t="s">
        <v>86</v>
      </c>
      <c r="AY757" s="245" t="s">
        <v>195</v>
      </c>
    </row>
    <row r="758" s="2" customFormat="1" ht="24.15" customHeight="1">
      <c r="A758" s="41"/>
      <c r="B758" s="42"/>
      <c r="C758" s="216" t="s">
        <v>761</v>
      </c>
      <c r="D758" s="216" t="s">
        <v>113</v>
      </c>
      <c r="E758" s="217" t="s">
        <v>762</v>
      </c>
      <c r="F758" s="218" t="s">
        <v>763</v>
      </c>
      <c r="G758" s="219" t="s">
        <v>115</v>
      </c>
      <c r="H758" s="220">
        <v>251.40000000000001</v>
      </c>
      <c r="I758" s="221"/>
      <c r="J758" s="222">
        <f>ROUND(I758*H758,2)</f>
        <v>0</v>
      </c>
      <c r="K758" s="218" t="s">
        <v>200</v>
      </c>
      <c r="L758" s="47"/>
      <c r="M758" s="223" t="s">
        <v>32</v>
      </c>
      <c r="N758" s="224" t="s">
        <v>49</v>
      </c>
      <c r="O758" s="87"/>
      <c r="P758" s="225">
        <f>O758*H758</f>
        <v>0</v>
      </c>
      <c r="Q758" s="225">
        <v>0.00081999999999999998</v>
      </c>
      <c r="R758" s="225">
        <f>Q758*H758</f>
        <v>0.206148</v>
      </c>
      <c r="S758" s="225">
        <v>0</v>
      </c>
      <c r="T758" s="226">
        <f>S758*H758</f>
        <v>0</v>
      </c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R758" s="227" t="s">
        <v>289</v>
      </c>
      <c r="AT758" s="227" t="s">
        <v>113</v>
      </c>
      <c r="AU758" s="227" t="s">
        <v>88</v>
      </c>
      <c r="AY758" s="19" t="s">
        <v>195</v>
      </c>
      <c r="BE758" s="228">
        <f>IF(N758="základní",J758,0)</f>
        <v>0</v>
      </c>
      <c r="BF758" s="228">
        <f>IF(N758="snížená",J758,0)</f>
        <v>0</v>
      </c>
      <c r="BG758" s="228">
        <f>IF(N758="zákl. přenesená",J758,0)</f>
        <v>0</v>
      </c>
      <c r="BH758" s="228">
        <f>IF(N758="sníž. přenesená",J758,0)</f>
        <v>0</v>
      </c>
      <c r="BI758" s="228">
        <f>IF(N758="nulová",J758,0)</f>
        <v>0</v>
      </c>
      <c r="BJ758" s="19" t="s">
        <v>86</v>
      </c>
      <c r="BK758" s="228">
        <f>ROUND(I758*H758,2)</f>
        <v>0</v>
      </c>
      <c r="BL758" s="19" t="s">
        <v>289</v>
      </c>
      <c r="BM758" s="227" t="s">
        <v>764</v>
      </c>
    </row>
    <row r="759" s="2" customFormat="1">
      <c r="A759" s="41"/>
      <c r="B759" s="42"/>
      <c r="C759" s="43"/>
      <c r="D759" s="229" t="s">
        <v>202</v>
      </c>
      <c r="E759" s="43"/>
      <c r="F759" s="230" t="s">
        <v>765</v>
      </c>
      <c r="G759" s="43"/>
      <c r="H759" s="43"/>
      <c r="I759" s="231"/>
      <c r="J759" s="43"/>
      <c r="K759" s="43"/>
      <c r="L759" s="47"/>
      <c r="M759" s="232"/>
      <c r="N759" s="233"/>
      <c r="O759" s="87"/>
      <c r="P759" s="87"/>
      <c r="Q759" s="87"/>
      <c r="R759" s="87"/>
      <c r="S759" s="87"/>
      <c r="T759" s="88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T759" s="19" t="s">
        <v>202</v>
      </c>
      <c r="AU759" s="19" t="s">
        <v>88</v>
      </c>
    </row>
    <row r="760" s="14" customFormat="1">
      <c r="A760" s="14"/>
      <c r="B760" s="259"/>
      <c r="C760" s="260"/>
      <c r="D760" s="236" t="s">
        <v>204</v>
      </c>
      <c r="E760" s="261" t="s">
        <v>32</v>
      </c>
      <c r="F760" s="262" t="s">
        <v>766</v>
      </c>
      <c r="G760" s="260"/>
      <c r="H760" s="261" t="s">
        <v>32</v>
      </c>
      <c r="I760" s="263"/>
      <c r="J760" s="260"/>
      <c r="K760" s="260"/>
      <c r="L760" s="264"/>
      <c r="M760" s="265"/>
      <c r="N760" s="266"/>
      <c r="O760" s="266"/>
      <c r="P760" s="266"/>
      <c r="Q760" s="266"/>
      <c r="R760" s="266"/>
      <c r="S760" s="266"/>
      <c r="T760" s="267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8" t="s">
        <v>204</v>
      </c>
      <c r="AU760" s="268" t="s">
        <v>88</v>
      </c>
      <c r="AV760" s="14" t="s">
        <v>86</v>
      </c>
      <c r="AW760" s="14" t="s">
        <v>39</v>
      </c>
      <c r="AX760" s="14" t="s">
        <v>78</v>
      </c>
      <c r="AY760" s="268" t="s">
        <v>195</v>
      </c>
    </row>
    <row r="761" s="13" customFormat="1">
      <c r="A761" s="13"/>
      <c r="B761" s="234"/>
      <c r="C761" s="235"/>
      <c r="D761" s="236" t="s">
        <v>204</v>
      </c>
      <c r="E761" s="237" t="s">
        <v>32</v>
      </c>
      <c r="F761" s="238" t="s">
        <v>767</v>
      </c>
      <c r="G761" s="235"/>
      <c r="H761" s="239">
        <v>251.40000000000001</v>
      </c>
      <c r="I761" s="240"/>
      <c r="J761" s="235"/>
      <c r="K761" s="235"/>
      <c r="L761" s="241"/>
      <c r="M761" s="242"/>
      <c r="N761" s="243"/>
      <c r="O761" s="243"/>
      <c r="P761" s="243"/>
      <c r="Q761" s="243"/>
      <c r="R761" s="243"/>
      <c r="S761" s="243"/>
      <c r="T761" s="244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5" t="s">
        <v>204</v>
      </c>
      <c r="AU761" s="245" t="s">
        <v>88</v>
      </c>
      <c r="AV761" s="13" t="s">
        <v>88</v>
      </c>
      <c r="AW761" s="13" t="s">
        <v>39</v>
      </c>
      <c r="AX761" s="13" t="s">
        <v>86</v>
      </c>
      <c r="AY761" s="245" t="s">
        <v>195</v>
      </c>
    </row>
    <row r="762" s="2" customFormat="1" ht="33" customHeight="1">
      <c r="A762" s="41"/>
      <c r="B762" s="42"/>
      <c r="C762" s="216" t="s">
        <v>768</v>
      </c>
      <c r="D762" s="216" t="s">
        <v>113</v>
      </c>
      <c r="E762" s="217" t="s">
        <v>769</v>
      </c>
      <c r="F762" s="218" t="s">
        <v>770</v>
      </c>
      <c r="G762" s="219" t="s">
        <v>115</v>
      </c>
      <c r="H762" s="220">
        <v>85</v>
      </c>
      <c r="I762" s="221"/>
      <c r="J762" s="222">
        <f>ROUND(I762*H762,2)</f>
        <v>0</v>
      </c>
      <c r="K762" s="218" t="s">
        <v>200</v>
      </c>
      <c r="L762" s="47"/>
      <c r="M762" s="223" t="s">
        <v>32</v>
      </c>
      <c r="N762" s="224" t="s">
        <v>49</v>
      </c>
      <c r="O762" s="87"/>
      <c r="P762" s="225">
        <f>O762*H762</f>
        <v>0</v>
      </c>
      <c r="Q762" s="225">
        <v>0.0011100000000000001</v>
      </c>
      <c r="R762" s="225">
        <f>Q762*H762</f>
        <v>0.094350000000000003</v>
      </c>
      <c r="S762" s="225">
        <v>0</v>
      </c>
      <c r="T762" s="226">
        <f>S762*H762</f>
        <v>0</v>
      </c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R762" s="227" t="s">
        <v>289</v>
      </c>
      <c r="AT762" s="227" t="s">
        <v>113</v>
      </c>
      <c r="AU762" s="227" t="s">
        <v>88</v>
      </c>
      <c r="AY762" s="19" t="s">
        <v>195</v>
      </c>
      <c r="BE762" s="228">
        <f>IF(N762="základní",J762,0)</f>
        <v>0</v>
      </c>
      <c r="BF762" s="228">
        <f>IF(N762="snížená",J762,0)</f>
        <v>0</v>
      </c>
      <c r="BG762" s="228">
        <f>IF(N762="zákl. přenesená",J762,0)</f>
        <v>0</v>
      </c>
      <c r="BH762" s="228">
        <f>IF(N762="sníž. přenesená",J762,0)</f>
        <v>0</v>
      </c>
      <c r="BI762" s="228">
        <f>IF(N762="nulová",J762,0)</f>
        <v>0</v>
      </c>
      <c r="BJ762" s="19" t="s">
        <v>86</v>
      </c>
      <c r="BK762" s="228">
        <f>ROUND(I762*H762,2)</f>
        <v>0</v>
      </c>
      <c r="BL762" s="19" t="s">
        <v>289</v>
      </c>
      <c r="BM762" s="227" t="s">
        <v>771</v>
      </c>
    </row>
    <row r="763" s="2" customFormat="1">
      <c r="A763" s="41"/>
      <c r="B763" s="42"/>
      <c r="C763" s="43"/>
      <c r="D763" s="229" t="s">
        <v>202</v>
      </c>
      <c r="E763" s="43"/>
      <c r="F763" s="230" t="s">
        <v>772</v>
      </c>
      <c r="G763" s="43"/>
      <c r="H763" s="43"/>
      <c r="I763" s="231"/>
      <c r="J763" s="43"/>
      <c r="K763" s="43"/>
      <c r="L763" s="47"/>
      <c r="M763" s="232"/>
      <c r="N763" s="233"/>
      <c r="O763" s="87"/>
      <c r="P763" s="87"/>
      <c r="Q763" s="87"/>
      <c r="R763" s="87"/>
      <c r="S763" s="87"/>
      <c r="T763" s="88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T763" s="19" t="s">
        <v>202</v>
      </c>
      <c r="AU763" s="19" t="s">
        <v>88</v>
      </c>
    </row>
    <row r="764" s="14" customFormat="1">
      <c r="A764" s="14"/>
      <c r="B764" s="259"/>
      <c r="C764" s="260"/>
      <c r="D764" s="236" t="s">
        <v>204</v>
      </c>
      <c r="E764" s="261" t="s">
        <v>32</v>
      </c>
      <c r="F764" s="262" t="s">
        <v>773</v>
      </c>
      <c r="G764" s="260"/>
      <c r="H764" s="261" t="s">
        <v>32</v>
      </c>
      <c r="I764" s="263"/>
      <c r="J764" s="260"/>
      <c r="K764" s="260"/>
      <c r="L764" s="264"/>
      <c r="M764" s="265"/>
      <c r="N764" s="266"/>
      <c r="O764" s="266"/>
      <c r="P764" s="266"/>
      <c r="Q764" s="266"/>
      <c r="R764" s="266"/>
      <c r="S764" s="266"/>
      <c r="T764" s="267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68" t="s">
        <v>204</v>
      </c>
      <c r="AU764" s="268" t="s">
        <v>88</v>
      </c>
      <c r="AV764" s="14" t="s">
        <v>86</v>
      </c>
      <c r="AW764" s="14" t="s">
        <v>39</v>
      </c>
      <c r="AX764" s="14" t="s">
        <v>78</v>
      </c>
      <c r="AY764" s="268" t="s">
        <v>195</v>
      </c>
    </row>
    <row r="765" s="13" customFormat="1">
      <c r="A765" s="13"/>
      <c r="B765" s="234"/>
      <c r="C765" s="235"/>
      <c r="D765" s="236" t="s">
        <v>204</v>
      </c>
      <c r="E765" s="237" t="s">
        <v>32</v>
      </c>
      <c r="F765" s="238" t="s">
        <v>744</v>
      </c>
      <c r="G765" s="235"/>
      <c r="H765" s="239">
        <v>85</v>
      </c>
      <c r="I765" s="240"/>
      <c r="J765" s="235"/>
      <c r="K765" s="235"/>
      <c r="L765" s="241"/>
      <c r="M765" s="242"/>
      <c r="N765" s="243"/>
      <c r="O765" s="243"/>
      <c r="P765" s="243"/>
      <c r="Q765" s="243"/>
      <c r="R765" s="243"/>
      <c r="S765" s="243"/>
      <c r="T765" s="244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5" t="s">
        <v>204</v>
      </c>
      <c r="AU765" s="245" t="s">
        <v>88</v>
      </c>
      <c r="AV765" s="13" t="s">
        <v>88</v>
      </c>
      <c r="AW765" s="13" t="s">
        <v>39</v>
      </c>
      <c r="AX765" s="13" t="s">
        <v>86</v>
      </c>
      <c r="AY765" s="245" t="s">
        <v>195</v>
      </c>
    </row>
    <row r="766" s="2" customFormat="1" ht="33" customHeight="1">
      <c r="A766" s="41"/>
      <c r="B766" s="42"/>
      <c r="C766" s="216" t="s">
        <v>774</v>
      </c>
      <c r="D766" s="216" t="s">
        <v>113</v>
      </c>
      <c r="E766" s="217" t="s">
        <v>775</v>
      </c>
      <c r="F766" s="218" t="s">
        <v>776</v>
      </c>
      <c r="G766" s="219" t="s">
        <v>115</v>
      </c>
      <c r="H766" s="220">
        <v>95</v>
      </c>
      <c r="I766" s="221"/>
      <c r="J766" s="222">
        <f>ROUND(I766*H766,2)</f>
        <v>0</v>
      </c>
      <c r="K766" s="218" t="s">
        <v>200</v>
      </c>
      <c r="L766" s="47"/>
      <c r="M766" s="223" t="s">
        <v>32</v>
      </c>
      <c r="N766" s="224" t="s">
        <v>49</v>
      </c>
      <c r="O766" s="87"/>
      <c r="P766" s="225">
        <f>O766*H766</f>
        <v>0</v>
      </c>
      <c r="Q766" s="225">
        <v>0.0013600000000000001</v>
      </c>
      <c r="R766" s="225">
        <f>Q766*H766</f>
        <v>0.12920000000000001</v>
      </c>
      <c r="S766" s="225">
        <v>0</v>
      </c>
      <c r="T766" s="226">
        <f>S766*H766</f>
        <v>0</v>
      </c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R766" s="227" t="s">
        <v>289</v>
      </c>
      <c r="AT766" s="227" t="s">
        <v>113</v>
      </c>
      <c r="AU766" s="227" t="s">
        <v>88</v>
      </c>
      <c r="AY766" s="19" t="s">
        <v>195</v>
      </c>
      <c r="BE766" s="228">
        <f>IF(N766="základní",J766,0)</f>
        <v>0</v>
      </c>
      <c r="BF766" s="228">
        <f>IF(N766="snížená",J766,0)</f>
        <v>0</v>
      </c>
      <c r="BG766" s="228">
        <f>IF(N766="zákl. přenesená",J766,0)</f>
        <v>0</v>
      </c>
      <c r="BH766" s="228">
        <f>IF(N766="sníž. přenesená",J766,0)</f>
        <v>0</v>
      </c>
      <c r="BI766" s="228">
        <f>IF(N766="nulová",J766,0)</f>
        <v>0</v>
      </c>
      <c r="BJ766" s="19" t="s">
        <v>86</v>
      </c>
      <c r="BK766" s="228">
        <f>ROUND(I766*H766,2)</f>
        <v>0</v>
      </c>
      <c r="BL766" s="19" t="s">
        <v>289</v>
      </c>
      <c r="BM766" s="227" t="s">
        <v>777</v>
      </c>
    </row>
    <row r="767" s="2" customFormat="1">
      <c r="A767" s="41"/>
      <c r="B767" s="42"/>
      <c r="C767" s="43"/>
      <c r="D767" s="229" t="s">
        <v>202</v>
      </c>
      <c r="E767" s="43"/>
      <c r="F767" s="230" t="s">
        <v>778</v>
      </c>
      <c r="G767" s="43"/>
      <c r="H767" s="43"/>
      <c r="I767" s="231"/>
      <c r="J767" s="43"/>
      <c r="K767" s="43"/>
      <c r="L767" s="47"/>
      <c r="M767" s="232"/>
      <c r="N767" s="233"/>
      <c r="O767" s="87"/>
      <c r="P767" s="87"/>
      <c r="Q767" s="87"/>
      <c r="R767" s="87"/>
      <c r="S767" s="87"/>
      <c r="T767" s="88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T767" s="19" t="s">
        <v>202</v>
      </c>
      <c r="AU767" s="19" t="s">
        <v>88</v>
      </c>
    </row>
    <row r="768" s="14" customFormat="1">
      <c r="A768" s="14"/>
      <c r="B768" s="259"/>
      <c r="C768" s="260"/>
      <c r="D768" s="236" t="s">
        <v>204</v>
      </c>
      <c r="E768" s="261" t="s">
        <v>32</v>
      </c>
      <c r="F768" s="262" t="s">
        <v>779</v>
      </c>
      <c r="G768" s="260"/>
      <c r="H768" s="261" t="s">
        <v>32</v>
      </c>
      <c r="I768" s="263"/>
      <c r="J768" s="260"/>
      <c r="K768" s="260"/>
      <c r="L768" s="264"/>
      <c r="M768" s="265"/>
      <c r="N768" s="266"/>
      <c r="O768" s="266"/>
      <c r="P768" s="266"/>
      <c r="Q768" s="266"/>
      <c r="R768" s="266"/>
      <c r="S768" s="266"/>
      <c r="T768" s="267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8" t="s">
        <v>204</v>
      </c>
      <c r="AU768" s="268" t="s">
        <v>88</v>
      </c>
      <c r="AV768" s="14" t="s">
        <v>86</v>
      </c>
      <c r="AW768" s="14" t="s">
        <v>39</v>
      </c>
      <c r="AX768" s="14" t="s">
        <v>78</v>
      </c>
      <c r="AY768" s="268" t="s">
        <v>195</v>
      </c>
    </row>
    <row r="769" s="13" customFormat="1">
      <c r="A769" s="13"/>
      <c r="B769" s="234"/>
      <c r="C769" s="235"/>
      <c r="D769" s="236" t="s">
        <v>204</v>
      </c>
      <c r="E769" s="237" t="s">
        <v>32</v>
      </c>
      <c r="F769" s="238" t="s">
        <v>780</v>
      </c>
      <c r="G769" s="235"/>
      <c r="H769" s="239">
        <v>95</v>
      </c>
      <c r="I769" s="240"/>
      <c r="J769" s="235"/>
      <c r="K769" s="235"/>
      <c r="L769" s="241"/>
      <c r="M769" s="242"/>
      <c r="N769" s="243"/>
      <c r="O769" s="243"/>
      <c r="P769" s="243"/>
      <c r="Q769" s="243"/>
      <c r="R769" s="243"/>
      <c r="S769" s="243"/>
      <c r="T769" s="244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5" t="s">
        <v>204</v>
      </c>
      <c r="AU769" s="245" t="s">
        <v>88</v>
      </c>
      <c r="AV769" s="13" t="s">
        <v>88</v>
      </c>
      <c r="AW769" s="13" t="s">
        <v>39</v>
      </c>
      <c r="AX769" s="13" t="s">
        <v>86</v>
      </c>
      <c r="AY769" s="245" t="s">
        <v>195</v>
      </c>
    </row>
    <row r="770" s="2" customFormat="1" ht="33" customHeight="1">
      <c r="A770" s="41"/>
      <c r="B770" s="42"/>
      <c r="C770" s="216" t="s">
        <v>781</v>
      </c>
      <c r="D770" s="216" t="s">
        <v>113</v>
      </c>
      <c r="E770" s="217" t="s">
        <v>782</v>
      </c>
      <c r="F770" s="218" t="s">
        <v>783</v>
      </c>
      <c r="G770" s="219" t="s">
        <v>115</v>
      </c>
      <c r="H770" s="220">
        <v>68.400000000000006</v>
      </c>
      <c r="I770" s="221"/>
      <c r="J770" s="222">
        <f>ROUND(I770*H770,2)</f>
        <v>0</v>
      </c>
      <c r="K770" s="218" t="s">
        <v>200</v>
      </c>
      <c r="L770" s="47"/>
      <c r="M770" s="223" t="s">
        <v>32</v>
      </c>
      <c r="N770" s="224" t="s">
        <v>49</v>
      </c>
      <c r="O770" s="87"/>
      <c r="P770" s="225">
        <f>O770*H770</f>
        <v>0</v>
      </c>
      <c r="Q770" s="225">
        <v>0.0017700000000000001</v>
      </c>
      <c r="R770" s="225">
        <f>Q770*H770</f>
        <v>0.12106800000000002</v>
      </c>
      <c r="S770" s="225">
        <v>0</v>
      </c>
      <c r="T770" s="226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27" t="s">
        <v>289</v>
      </c>
      <c r="AT770" s="227" t="s">
        <v>113</v>
      </c>
      <c r="AU770" s="227" t="s">
        <v>88</v>
      </c>
      <c r="AY770" s="19" t="s">
        <v>195</v>
      </c>
      <c r="BE770" s="228">
        <f>IF(N770="základní",J770,0)</f>
        <v>0</v>
      </c>
      <c r="BF770" s="228">
        <f>IF(N770="snížená",J770,0)</f>
        <v>0</v>
      </c>
      <c r="BG770" s="228">
        <f>IF(N770="zákl. přenesená",J770,0)</f>
        <v>0</v>
      </c>
      <c r="BH770" s="228">
        <f>IF(N770="sníž. přenesená",J770,0)</f>
        <v>0</v>
      </c>
      <c r="BI770" s="228">
        <f>IF(N770="nulová",J770,0)</f>
        <v>0</v>
      </c>
      <c r="BJ770" s="19" t="s">
        <v>86</v>
      </c>
      <c r="BK770" s="228">
        <f>ROUND(I770*H770,2)</f>
        <v>0</v>
      </c>
      <c r="BL770" s="19" t="s">
        <v>289</v>
      </c>
      <c r="BM770" s="227" t="s">
        <v>784</v>
      </c>
    </row>
    <row r="771" s="2" customFormat="1">
      <c r="A771" s="41"/>
      <c r="B771" s="42"/>
      <c r="C771" s="43"/>
      <c r="D771" s="229" t="s">
        <v>202</v>
      </c>
      <c r="E771" s="43"/>
      <c r="F771" s="230" t="s">
        <v>785</v>
      </c>
      <c r="G771" s="43"/>
      <c r="H771" s="43"/>
      <c r="I771" s="231"/>
      <c r="J771" s="43"/>
      <c r="K771" s="43"/>
      <c r="L771" s="47"/>
      <c r="M771" s="232"/>
      <c r="N771" s="233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19" t="s">
        <v>202</v>
      </c>
      <c r="AU771" s="19" t="s">
        <v>88</v>
      </c>
    </row>
    <row r="772" s="14" customFormat="1">
      <c r="A772" s="14"/>
      <c r="B772" s="259"/>
      <c r="C772" s="260"/>
      <c r="D772" s="236" t="s">
        <v>204</v>
      </c>
      <c r="E772" s="261" t="s">
        <v>32</v>
      </c>
      <c r="F772" s="262" t="s">
        <v>786</v>
      </c>
      <c r="G772" s="260"/>
      <c r="H772" s="261" t="s">
        <v>32</v>
      </c>
      <c r="I772" s="263"/>
      <c r="J772" s="260"/>
      <c r="K772" s="260"/>
      <c r="L772" s="264"/>
      <c r="M772" s="265"/>
      <c r="N772" s="266"/>
      <c r="O772" s="266"/>
      <c r="P772" s="266"/>
      <c r="Q772" s="266"/>
      <c r="R772" s="266"/>
      <c r="S772" s="266"/>
      <c r="T772" s="267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8" t="s">
        <v>204</v>
      </c>
      <c r="AU772" s="268" t="s">
        <v>88</v>
      </c>
      <c r="AV772" s="14" t="s">
        <v>86</v>
      </c>
      <c r="AW772" s="14" t="s">
        <v>39</v>
      </c>
      <c r="AX772" s="14" t="s">
        <v>78</v>
      </c>
      <c r="AY772" s="268" t="s">
        <v>195</v>
      </c>
    </row>
    <row r="773" s="13" customFormat="1">
      <c r="A773" s="13"/>
      <c r="B773" s="234"/>
      <c r="C773" s="235"/>
      <c r="D773" s="236" t="s">
        <v>204</v>
      </c>
      <c r="E773" s="237" t="s">
        <v>32</v>
      </c>
      <c r="F773" s="238" t="s">
        <v>755</v>
      </c>
      <c r="G773" s="235"/>
      <c r="H773" s="239">
        <v>68.400000000000006</v>
      </c>
      <c r="I773" s="240"/>
      <c r="J773" s="235"/>
      <c r="K773" s="235"/>
      <c r="L773" s="241"/>
      <c r="M773" s="242"/>
      <c r="N773" s="243"/>
      <c r="O773" s="243"/>
      <c r="P773" s="243"/>
      <c r="Q773" s="243"/>
      <c r="R773" s="243"/>
      <c r="S773" s="243"/>
      <c r="T773" s="244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5" t="s">
        <v>204</v>
      </c>
      <c r="AU773" s="245" t="s">
        <v>88</v>
      </c>
      <c r="AV773" s="13" t="s">
        <v>88</v>
      </c>
      <c r="AW773" s="13" t="s">
        <v>39</v>
      </c>
      <c r="AX773" s="13" t="s">
        <v>86</v>
      </c>
      <c r="AY773" s="245" t="s">
        <v>195</v>
      </c>
    </row>
    <row r="774" s="2" customFormat="1" ht="62.7" customHeight="1">
      <c r="A774" s="41"/>
      <c r="B774" s="42"/>
      <c r="C774" s="216" t="s">
        <v>787</v>
      </c>
      <c r="D774" s="216" t="s">
        <v>113</v>
      </c>
      <c r="E774" s="217" t="s">
        <v>788</v>
      </c>
      <c r="F774" s="218" t="s">
        <v>789</v>
      </c>
      <c r="G774" s="219" t="s">
        <v>105</v>
      </c>
      <c r="H774" s="220">
        <v>1197.2819999999999</v>
      </c>
      <c r="I774" s="221"/>
      <c r="J774" s="222">
        <f>ROUND(I774*H774,2)</f>
        <v>0</v>
      </c>
      <c r="K774" s="218" t="s">
        <v>200</v>
      </c>
      <c r="L774" s="47"/>
      <c r="M774" s="223" t="s">
        <v>32</v>
      </c>
      <c r="N774" s="224" t="s">
        <v>49</v>
      </c>
      <c r="O774" s="87"/>
      <c r="P774" s="225">
        <f>O774*H774</f>
        <v>0</v>
      </c>
      <c r="Q774" s="225">
        <v>0.0068999999999999999</v>
      </c>
      <c r="R774" s="225">
        <f>Q774*H774</f>
        <v>8.2612457999999993</v>
      </c>
      <c r="S774" s="225">
        <v>0</v>
      </c>
      <c r="T774" s="226">
        <f>S774*H774</f>
        <v>0</v>
      </c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R774" s="227" t="s">
        <v>289</v>
      </c>
      <c r="AT774" s="227" t="s">
        <v>113</v>
      </c>
      <c r="AU774" s="227" t="s">
        <v>88</v>
      </c>
      <c r="AY774" s="19" t="s">
        <v>195</v>
      </c>
      <c r="BE774" s="228">
        <f>IF(N774="základní",J774,0)</f>
        <v>0</v>
      </c>
      <c r="BF774" s="228">
        <f>IF(N774="snížená",J774,0)</f>
        <v>0</v>
      </c>
      <c r="BG774" s="228">
        <f>IF(N774="zákl. přenesená",J774,0)</f>
        <v>0</v>
      </c>
      <c r="BH774" s="228">
        <f>IF(N774="sníž. přenesená",J774,0)</f>
        <v>0</v>
      </c>
      <c r="BI774" s="228">
        <f>IF(N774="nulová",J774,0)</f>
        <v>0</v>
      </c>
      <c r="BJ774" s="19" t="s">
        <v>86</v>
      </c>
      <c r="BK774" s="228">
        <f>ROUND(I774*H774,2)</f>
        <v>0</v>
      </c>
      <c r="BL774" s="19" t="s">
        <v>289</v>
      </c>
      <c r="BM774" s="227" t="s">
        <v>790</v>
      </c>
    </row>
    <row r="775" s="2" customFormat="1">
      <c r="A775" s="41"/>
      <c r="B775" s="42"/>
      <c r="C775" s="43"/>
      <c r="D775" s="229" t="s">
        <v>202</v>
      </c>
      <c r="E775" s="43"/>
      <c r="F775" s="230" t="s">
        <v>791</v>
      </c>
      <c r="G775" s="43"/>
      <c r="H775" s="43"/>
      <c r="I775" s="231"/>
      <c r="J775" s="43"/>
      <c r="K775" s="43"/>
      <c r="L775" s="47"/>
      <c r="M775" s="232"/>
      <c r="N775" s="233"/>
      <c r="O775" s="87"/>
      <c r="P775" s="87"/>
      <c r="Q775" s="87"/>
      <c r="R775" s="87"/>
      <c r="S775" s="87"/>
      <c r="T775" s="88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T775" s="19" t="s">
        <v>202</v>
      </c>
      <c r="AU775" s="19" t="s">
        <v>88</v>
      </c>
    </row>
    <row r="776" s="13" customFormat="1">
      <c r="A776" s="13"/>
      <c r="B776" s="234"/>
      <c r="C776" s="235"/>
      <c r="D776" s="236" t="s">
        <v>204</v>
      </c>
      <c r="E776" s="237" t="s">
        <v>32</v>
      </c>
      <c r="F776" s="238" t="s">
        <v>128</v>
      </c>
      <c r="G776" s="235"/>
      <c r="H776" s="239">
        <v>817.55600000000004</v>
      </c>
      <c r="I776" s="240"/>
      <c r="J776" s="235"/>
      <c r="K776" s="235"/>
      <c r="L776" s="241"/>
      <c r="M776" s="242"/>
      <c r="N776" s="243"/>
      <c r="O776" s="243"/>
      <c r="P776" s="243"/>
      <c r="Q776" s="243"/>
      <c r="R776" s="243"/>
      <c r="S776" s="243"/>
      <c r="T776" s="244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5" t="s">
        <v>204</v>
      </c>
      <c r="AU776" s="245" t="s">
        <v>88</v>
      </c>
      <c r="AV776" s="13" t="s">
        <v>88</v>
      </c>
      <c r="AW776" s="13" t="s">
        <v>39</v>
      </c>
      <c r="AX776" s="13" t="s">
        <v>78</v>
      </c>
      <c r="AY776" s="245" t="s">
        <v>195</v>
      </c>
    </row>
    <row r="777" s="13" customFormat="1">
      <c r="A777" s="13"/>
      <c r="B777" s="234"/>
      <c r="C777" s="235"/>
      <c r="D777" s="236" t="s">
        <v>204</v>
      </c>
      <c r="E777" s="237" t="s">
        <v>32</v>
      </c>
      <c r="F777" s="238" t="s">
        <v>132</v>
      </c>
      <c r="G777" s="235"/>
      <c r="H777" s="239">
        <v>379.726</v>
      </c>
      <c r="I777" s="240"/>
      <c r="J777" s="235"/>
      <c r="K777" s="235"/>
      <c r="L777" s="241"/>
      <c r="M777" s="242"/>
      <c r="N777" s="243"/>
      <c r="O777" s="243"/>
      <c r="P777" s="243"/>
      <c r="Q777" s="243"/>
      <c r="R777" s="243"/>
      <c r="S777" s="243"/>
      <c r="T777" s="244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5" t="s">
        <v>204</v>
      </c>
      <c r="AU777" s="245" t="s">
        <v>88</v>
      </c>
      <c r="AV777" s="13" t="s">
        <v>88</v>
      </c>
      <c r="AW777" s="13" t="s">
        <v>39</v>
      </c>
      <c r="AX777" s="13" t="s">
        <v>78</v>
      </c>
      <c r="AY777" s="245" t="s">
        <v>195</v>
      </c>
    </row>
    <row r="778" s="15" customFormat="1">
      <c r="A778" s="15"/>
      <c r="B778" s="269"/>
      <c r="C778" s="270"/>
      <c r="D778" s="236" t="s">
        <v>204</v>
      </c>
      <c r="E778" s="271" t="s">
        <v>32</v>
      </c>
      <c r="F778" s="272" t="s">
        <v>210</v>
      </c>
      <c r="G778" s="270"/>
      <c r="H778" s="273">
        <v>1197.2819999999999</v>
      </c>
      <c r="I778" s="274"/>
      <c r="J778" s="270"/>
      <c r="K778" s="270"/>
      <c r="L778" s="275"/>
      <c r="M778" s="276"/>
      <c r="N778" s="277"/>
      <c r="O778" s="277"/>
      <c r="P778" s="277"/>
      <c r="Q778" s="277"/>
      <c r="R778" s="277"/>
      <c r="S778" s="277"/>
      <c r="T778" s="278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79" t="s">
        <v>204</v>
      </c>
      <c r="AU778" s="279" t="s">
        <v>88</v>
      </c>
      <c r="AV778" s="15" t="s">
        <v>111</v>
      </c>
      <c r="AW778" s="15" t="s">
        <v>39</v>
      </c>
      <c r="AX778" s="15" t="s">
        <v>86</v>
      </c>
      <c r="AY778" s="279" t="s">
        <v>195</v>
      </c>
    </row>
    <row r="779" s="2" customFormat="1">
      <c r="A779" s="41"/>
      <c r="B779" s="42"/>
      <c r="C779" s="43"/>
      <c r="D779" s="236" t="s">
        <v>206</v>
      </c>
      <c r="E779" s="43"/>
      <c r="F779" s="246" t="s">
        <v>380</v>
      </c>
      <c r="G779" s="43"/>
      <c r="H779" s="43"/>
      <c r="I779" s="43"/>
      <c r="J779" s="43"/>
      <c r="K779" s="43"/>
      <c r="L779" s="47"/>
      <c r="M779" s="232"/>
      <c r="N779" s="233"/>
      <c r="O779" s="87"/>
      <c r="P779" s="87"/>
      <c r="Q779" s="87"/>
      <c r="R779" s="87"/>
      <c r="S779" s="87"/>
      <c r="T779" s="88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U779" s="19" t="s">
        <v>88</v>
      </c>
    </row>
    <row r="780" s="2" customFormat="1">
      <c r="A780" s="41"/>
      <c r="B780" s="42"/>
      <c r="C780" s="43"/>
      <c r="D780" s="236" t="s">
        <v>206</v>
      </c>
      <c r="E780" s="43"/>
      <c r="F780" s="247" t="s">
        <v>208</v>
      </c>
      <c r="G780" s="43"/>
      <c r="H780" s="248">
        <v>0</v>
      </c>
      <c r="I780" s="43"/>
      <c r="J780" s="43"/>
      <c r="K780" s="43"/>
      <c r="L780" s="47"/>
      <c r="M780" s="232"/>
      <c r="N780" s="233"/>
      <c r="O780" s="87"/>
      <c r="P780" s="87"/>
      <c r="Q780" s="87"/>
      <c r="R780" s="87"/>
      <c r="S780" s="87"/>
      <c r="T780" s="88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U780" s="19" t="s">
        <v>88</v>
      </c>
    </row>
    <row r="781" s="2" customFormat="1">
      <c r="A781" s="41"/>
      <c r="B781" s="42"/>
      <c r="C781" s="43"/>
      <c r="D781" s="236" t="s">
        <v>206</v>
      </c>
      <c r="E781" s="43"/>
      <c r="F781" s="247" t="s">
        <v>381</v>
      </c>
      <c r="G781" s="43"/>
      <c r="H781" s="248">
        <v>817.55600000000004</v>
      </c>
      <c r="I781" s="43"/>
      <c r="J781" s="43"/>
      <c r="K781" s="43"/>
      <c r="L781" s="47"/>
      <c r="M781" s="232"/>
      <c r="N781" s="233"/>
      <c r="O781" s="87"/>
      <c r="P781" s="87"/>
      <c r="Q781" s="87"/>
      <c r="R781" s="87"/>
      <c r="S781" s="87"/>
      <c r="T781" s="88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U781" s="19" t="s">
        <v>88</v>
      </c>
    </row>
    <row r="782" s="2" customFormat="1">
      <c r="A782" s="41"/>
      <c r="B782" s="42"/>
      <c r="C782" s="43"/>
      <c r="D782" s="236" t="s">
        <v>206</v>
      </c>
      <c r="E782" s="43"/>
      <c r="F782" s="247" t="s">
        <v>210</v>
      </c>
      <c r="G782" s="43"/>
      <c r="H782" s="248">
        <v>817.55600000000004</v>
      </c>
      <c r="I782" s="43"/>
      <c r="J782" s="43"/>
      <c r="K782" s="43"/>
      <c r="L782" s="47"/>
      <c r="M782" s="232"/>
      <c r="N782" s="233"/>
      <c r="O782" s="87"/>
      <c r="P782" s="87"/>
      <c r="Q782" s="87"/>
      <c r="R782" s="87"/>
      <c r="S782" s="87"/>
      <c r="T782" s="88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U782" s="19" t="s">
        <v>88</v>
      </c>
    </row>
    <row r="783" s="2" customFormat="1">
      <c r="A783" s="41"/>
      <c r="B783" s="42"/>
      <c r="C783" s="43"/>
      <c r="D783" s="236" t="s">
        <v>206</v>
      </c>
      <c r="E783" s="43"/>
      <c r="F783" s="246" t="s">
        <v>382</v>
      </c>
      <c r="G783" s="43"/>
      <c r="H783" s="43"/>
      <c r="I783" s="43"/>
      <c r="J783" s="43"/>
      <c r="K783" s="43"/>
      <c r="L783" s="47"/>
      <c r="M783" s="232"/>
      <c r="N783" s="233"/>
      <c r="O783" s="87"/>
      <c r="P783" s="87"/>
      <c r="Q783" s="87"/>
      <c r="R783" s="87"/>
      <c r="S783" s="87"/>
      <c r="T783" s="88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U783" s="19" t="s">
        <v>88</v>
      </c>
    </row>
    <row r="784" s="2" customFormat="1">
      <c r="A784" s="41"/>
      <c r="B784" s="42"/>
      <c r="C784" s="43"/>
      <c r="D784" s="236" t="s">
        <v>206</v>
      </c>
      <c r="E784" s="43"/>
      <c r="F784" s="247" t="s">
        <v>208</v>
      </c>
      <c r="G784" s="43"/>
      <c r="H784" s="248">
        <v>0</v>
      </c>
      <c r="I784" s="43"/>
      <c r="J784" s="43"/>
      <c r="K784" s="43"/>
      <c r="L784" s="47"/>
      <c r="M784" s="232"/>
      <c r="N784" s="233"/>
      <c r="O784" s="87"/>
      <c r="P784" s="87"/>
      <c r="Q784" s="87"/>
      <c r="R784" s="87"/>
      <c r="S784" s="87"/>
      <c r="T784" s="88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U784" s="19" t="s">
        <v>88</v>
      </c>
    </row>
    <row r="785" s="2" customFormat="1">
      <c r="A785" s="41"/>
      <c r="B785" s="42"/>
      <c r="C785" s="43"/>
      <c r="D785" s="236" t="s">
        <v>206</v>
      </c>
      <c r="E785" s="43"/>
      <c r="F785" s="247" t="s">
        <v>374</v>
      </c>
      <c r="G785" s="43"/>
      <c r="H785" s="248">
        <v>189.863</v>
      </c>
      <c r="I785" s="43"/>
      <c r="J785" s="43"/>
      <c r="K785" s="43"/>
      <c r="L785" s="47"/>
      <c r="M785" s="232"/>
      <c r="N785" s="233"/>
      <c r="O785" s="87"/>
      <c r="P785" s="87"/>
      <c r="Q785" s="87"/>
      <c r="R785" s="87"/>
      <c r="S785" s="87"/>
      <c r="T785" s="88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U785" s="19" t="s">
        <v>88</v>
      </c>
    </row>
    <row r="786" s="2" customFormat="1">
      <c r="A786" s="41"/>
      <c r="B786" s="42"/>
      <c r="C786" s="43"/>
      <c r="D786" s="236" t="s">
        <v>206</v>
      </c>
      <c r="E786" s="43"/>
      <c r="F786" s="247" t="s">
        <v>374</v>
      </c>
      <c r="G786" s="43"/>
      <c r="H786" s="248">
        <v>189.863</v>
      </c>
      <c r="I786" s="43"/>
      <c r="J786" s="43"/>
      <c r="K786" s="43"/>
      <c r="L786" s="47"/>
      <c r="M786" s="232"/>
      <c r="N786" s="233"/>
      <c r="O786" s="87"/>
      <c r="P786" s="87"/>
      <c r="Q786" s="87"/>
      <c r="R786" s="87"/>
      <c r="S786" s="87"/>
      <c r="T786" s="88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U786" s="19" t="s">
        <v>88</v>
      </c>
    </row>
    <row r="787" s="2" customFormat="1">
      <c r="A787" s="41"/>
      <c r="B787" s="42"/>
      <c r="C787" s="43"/>
      <c r="D787" s="236" t="s">
        <v>206</v>
      </c>
      <c r="E787" s="43"/>
      <c r="F787" s="247" t="s">
        <v>210</v>
      </c>
      <c r="G787" s="43"/>
      <c r="H787" s="248">
        <v>379.726</v>
      </c>
      <c r="I787" s="43"/>
      <c r="J787" s="43"/>
      <c r="K787" s="43"/>
      <c r="L787" s="47"/>
      <c r="M787" s="232"/>
      <c r="N787" s="233"/>
      <c r="O787" s="87"/>
      <c r="P787" s="87"/>
      <c r="Q787" s="87"/>
      <c r="R787" s="87"/>
      <c r="S787" s="87"/>
      <c r="T787" s="88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U787" s="19" t="s">
        <v>88</v>
      </c>
    </row>
    <row r="788" s="2" customFormat="1" ht="55.5" customHeight="1">
      <c r="A788" s="41"/>
      <c r="B788" s="42"/>
      <c r="C788" s="216" t="s">
        <v>792</v>
      </c>
      <c r="D788" s="216" t="s">
        <v>113</v>
      </c>
      <c r="E788" s="217" t="s">
        <v>793</v>
      </c>
      <c r="F788" s="218" t="s">
        <v>794</v>
      </c>
      <c r="G788" s="219" t="s">
        <v>105</v>
      </c>
      <c r="H788" s="220">
        <v>1197.2819999999999</v>
      </c>
      <c r="I788" s="221"/>
      <c r="J788" s="222">
        <f>ROUND(I788*H788,2)</f>
        <v>0</v>
      </c>
      <c r="K788" s="218" t="s">
        <v>200</v>
      </c>
      <c r="L788" s="47"/>
      <c r="M788" s="223" t="s">
        <v>32</v>
      </c>
      <c r="N788" s="224" t="s">
        <v>49</v>
      </c>
      <c r="O788" s="87"/>
      <c r="P788" s="225">
        <f>O788*H788</f>
        <v>0</v>
      </c>
      <c r="Q788" s="225">
        <v>0.00035</v>
      </c>
      <c r="R788" s="225">
        <f>Q788*H788</f>
        <v>0.4190487</v>
      </c>
      <c r="S788" s="225">
        <v>0</v>
      </c>
      <c r="T788" s="226">
        <f>S788*H788</f>
        <v>0</v>
      </c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R788" s="227" t="s">
        <v>289</v>
      </c>
      <c r="AT788" s="227" t="s">
        <v>113</v>
      </c>
      <c r="AU788" s="227" t="s">
        <v>88</v>
      </c>
      <c r="AY788" s="19" t="s">
        <v>195</v>
      </c>
      <c r="BE788" s="228">
        <f>IF(N788="základní",J788,0)</f>
        <v>0</v>
      </c>
      <c r="BF788" s="228">
        <f>IF(N788="snížená",J788,0)</f>
        <v>0</v>
      </c>
      <c r="BG788" s="228">
        <f>IF(N788="zákl. přenesená",J788,0)</f>
        <v>0</v>
      </c>
      <c r="BH788" s="228">
        <f>IF(N788="sníž. přenesená",J788,0)</f>
        <v>0</v>
      </c>
      <c r="BI788" s="228">
        <f>IF(N788="nulová",J788,0)</f>
        <v>0</v>
      </c>
      <c r="BJ788" s="19" t="s">
        <v>86</v>
      </c>
      <c r="BK788" s="228">
        <f>ROUND(I788*H788,2)</f>
        <v>0</v>
      </c>
      <c r="BL788" s="19" t="s">
        <v>289</v>
      </c>
      <c r="BM788" s="227" t="s">
        <v>795</v>
      </c>
    </row>
    <row r="789" s="2" customFormat="1">
      <c r="A789" s="41"/>
      <c r="B789" s="42"/>
      <c r="C789" s="43"/>
      <c r="D789" s="229" t="s">
        <v>202</v>
      </c>
      <c r="E789" s="43"/>
      <c r="F789" s="230" t="s">
        <v>796</v>
      </c>
      <c r="G789" s="43"/>
      <c r="H789" s="43"/>
      <c r="I789" s="231"/>
      <c r="J789" s="43"/>
      <c r="K789" s="43"/>
      <c r="L789" s="47"/>
      <c r="M789" s="232"/>
      <c r="N789" s="233"/>
      <c r="O789" s="87"/>
      <c r="P789" s="87"/>
      <c r="Q789" s="87"/>
      <c r="R789" s="87"/>
      <c r="S789" s="87"/>
      <c r="T789" s="88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T789" s="19" t="s">
        <v>202</v>
      </c>
      <c r="AU789" s="19" t="s">
        <v>88</v>
      </c>
    </row>
    <row r="790" s="13" customFormat="1">
      <c r="A790" s="13"/>
      <c r="B790" s="234"/>
      <c r="C790" s="235"/>
      <c r="D790" s="236" t="s">
        <v>204</v>
      </c>
      <c r="E790" s="237" t="s">
        <v>32</v>
      </c>
      <c r="F790" s="238" t="s">
        <v>128</v>
      </c>
      <c r="G790" s="235"/>
      <c r="H790" s="239">
        <v>817.55600000000004</v>
      </c>
      <c r="I790" s="240"/>
      <c r="J790" s="235"/>
      <c r="K790" s="235"/>
      <c r="L790" s="241"/>
      <c r="M790" s="242"/>
      <c r="N790" s="243"/>
      <c r="O790" s="243"/>
      <c r="P790" s="243"/>
      <c r="Q790" s="243"/>
      <c r="R790" s="243"/>
      <c r="S790" s="243"/>
      <c r="T790" s="244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5" t="s">
        <v>204</v>
      </c>
      <c r="AU790" s="245" t="s">
        <v>88</v>
      </c>
      <c r="AV790" s="13" t="s">
        <v>88</v>
      </c>
      <c r="AW790" s="13" t="s">
        <v>39</v>
      </c>
      <c r="AX790" s="13" t="s">
        <v>78</v>
      </c>
      <c r="AY790" s="245" t="s">
        <v>195</v>
      </c>
    </row>
    <row r="791" s="13" customFormat="1">
      <c r="A791" s="13"/>
      <c r="B791" s="234"/>
      <c r="C791" s="235"/>
      <c r="D791" s="236" t="s">
        <v>204</v>
      </c>
      <c r="E791" s="237" t="s">
        <v>32</v>
      </c>
      <c r="F791" s="238" t="s">
        <v>132</v>
      </c>
      <c r="G791" s="235"/>
      <c r="H791" s="239">
        <v>379.726</v>
      </c>
      <c r="I791" s="240"/>
      <c r="J791" s="235"/>
      <c r="K791" s="235"/>
      <c r="L791" s="241"/>
      <c r="M791" s="242"/>
      <c r="N791" s="243"/>
      <c r="O791" s="243"/>
      <c r="P791" s="243"/>
      <c r="Q791" s="243"/>
      <c r="R791" s="243"/>
      <c r="S791" s="243"/>
      <c r="T791" s="24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5" t="s">
        <v>204</v>
      </c>
      <c r="AU791" s="245" t="s">
        <v>88</v>
      </c>
      <c r="AV791" s="13" t="s">
        <v>88</v>
      </c>
      <c r="AW791" s="13" t="s">
        <v>39</v>
      </c>
      <c r="AX791" s="13" t="s">
        <v>78</v>
      </c>
      <c r="AY791" s="245" t="s">
        <v>195</v>
      </c>
    </row>
    <row r="792" s="15" customFormat="1">
      <c r="A792" s="15"/>
      <c r="B792" s="269"/>
      <c r="C792" s="270"/>
      <c r="D792" s="236" t="s">
        <v>204</v>
      </c>
      <c r="E792" s="271" t="s">
        <v>32</v>
      </c>
      <c r="F792" s="272" t="s">
        <v>210</v>
      </c>
      <c r="G792" s="270"/>
      <c r="H792" s="273">
        <v>1197.2819999999999</v>
      </c>
      <c r="I792" s="274"/>
      <c r="J792" s="270"/>
      <c r="K792" s="270"/>
      <c r="L792" s="275"/>
      <c r="M792" s="276"/>
      <c r="N792" s="277"/>
      <c r="O792" s="277"/>
      <c r="P792" s="277"/>
      <c r="Q792" s="277"/>
      <c r="R792" s="277"/>
      <c r="S792" s="277"/>
      <c r="T792" s="278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79" t="s">
        <v>204</v>
      </c>
      <c r="AU792" s="279" t="s">
        <v>88</v>
      </c>
      <c r="AV792" s="15" t="s">
        <v>111</v>
      </c>
      <c r="AW792" s="15" t="s">
        <v>39</v>
      </c>
      <c r="AX792" s="15" t="s">
        <v>86</v>
      </c>
      <c r="AY792" s="279" t="s">
        <v>195</v>
      </c>
    </row>
    <row r="793" s="2" customFormat="1">
      <c r="A793" s="41"/>
      <c r="B793" s="42"/>
      <c r="C793" s="43"/>
      <c r="D793" s="236" t="s">
        <v>206</v>
      </c>
      <c r="E793" s="43"/>
      <c r="F793" s="246" t="s">
        <v>380</v>
      </c>
      <c r="G793" s="43"/>
      <c r="H793" s="43"/>
      <c r="I793" s="43"/>
      <c r="J793" s="43"/>
      <c r="K793" s="43"/>
      <c r="L793" s="47"/>
      <c r="M793" s="232"/>
      <c r="N793" s="233"/>
      <c r="O793" s="87"/>
      <c r="P793" s="87"/>
      <c r="Q793" s="87"/>
      <c r="R793" s="87"/>
      <c r="S793" s="87"/>
      <c r="T793" s="88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U793" s="19" t="s">
        <v>88</v>
      </c>
    </row>
    <row r="794" s="2" customFormat="1">
      <c r="A794" s="41"/>
      <c r="B794" s="42"/>
      <c r="C794" s="43"/>
      <c r="D794" s="236" t="s">
        <v>206</v>
      </c>
      <c r="E794" s="43"/>
      <c r="F794" s="247" t="s">
        <v>208</v>
      </c>
      <c r="G794" s="43"/>
      <c r="H794" s="248">
        <v>0</v>
      </c>
      <c r="I794" s="43"/>
      <c r="J794" s="43"/>
      <c r="K794" s="43"/>
      <c r="L794" s="47"/>
      <c r="M794" s="232"/>
      <c r="N794" s="233"/>
      <c r="O794" s="87"/>
      <c r="P794" s="87"/>
      <c r="Q794" s="87"/>
      <c r="R794" s="87"/>
      <c r="S794" s="87"/>
      <c r="T794" s="88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U794" s="19" t="s">
        <v>88</v>
      </c>
    </row>
    <row r="795" s="2" customFormat="1">
      <c r="A795" s="41"/>
      <c r="B795" s="42"/>
      <c r="C795" s="43"/>
      <c r="D795" s="236" t="s">
        <v>206</v>
      </c>
      <c r="E795" s="43"/>
      <c r="F795" s="247" t="s">
        <v>381</v>
      </c>
      <c r="G795" s="43"/>
      <c r="H795" s="248">
        <v>817.55600000000004</v>
      </c>
      <c r="I795" s="43"/>
      <c r="J795" s="43"/>
      <c r="K795" s="43"/>
      <c r="L795" s="47"/>
      <c r="M795" s="232"/>
      <c r="N795" s="233"/>
      <c r="O795" s="87"/>
      <c r="P795" s="87"/>
      <c r="Q795" s="87"/>
      <c r="R795" s="87"/>
      <c r="S795" s="87"/>
      <c r="T795" s="88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U795" s="19" t="s">
        <v>88</v>
      </c>
    </row>
    <row r="796" s="2" customFormat="1">
      <c r="A796" s="41"/>
      <c r="B796" s="42"/>
      <c r="C796" s="43"/>
      <c r="D796" s="236" t="s">
        <v>206</v>
      </c>
      <c r="E796" s="43"/>
      <c r="F796" s="247" t="s">
        <v>210</v>
      </c>
      <c r="G796" s="43"/>
      <c r="H796" s="248">
        <v>817.55600000000004</v>
      </c>
      <c r="I796" s="43"/>
      <c r="J796" s="43"/>
      <c r="K796" s="43"/>
      <c r="L796" s="47"/>
      <c r="M796" s="232"/>
      <c r="N796" s="233"/>
      <c r="O796" s="87"/>
      <c r="P796" s="87"/>
      <c r="Q796" s="87"/>
      <c r="R796" s="87"/>
      <c r="S796" s="87"/>
      <c r="T796" s="88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U796" s="19" t="s">
        <v>88</v>
      </c>
    </row>
    <row r="797" s="2" customFormat="1">
      <c r="A797" s="41"/>
      <c r="B797" s="42"/>
      <c r="C797" s="43"/>
      <c r="D797" s="236" t="s">
        <v>206</v>
      </c>
      <c r="E797" s="43"/>
      <c r="F797" s="246" t="s">
        <v>382</v>
      </c>
      <c r="G797" s="43"/>
      <c r="H797" s="43"/>
      <c r="I797" s="43"/>
      <c r="J797" s="43"/>
      <c r="K797" s="43"/>
      <c r="L797" s="47"/>
      <c r="M797" s="232"/>
      <c r="N797" s="233"/>
      <c r="O797" s="87"/>
      <c r="P797" s="87"/>
      <c r="Q797" s="87"/>
      <c r="R797" s="87"/>
      <c r="S797" s="87"/>
      <c r="T797" s="88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U797" s="19" t="s">
        <v>88</v>
      </c>
    </row>
    <row r="798" s="2" customFormat="1">
      <c r="A798" s="41"/>
      <c r="B798" s="42"/>
      <c r="C798" s="43"/>
      <c r="D798" s="236" t="s">
        <v>206</v>
      </c>
      <c r="E798" s="43"/>
      <c r="F798" s="247" t="s">
        <v>208</v>
      </c>
      <c r="G798" s="43"/>
      <c r="H798" s="248">
        <v>0</v>
      </c>
      <c r="I798" s="43"/>
      <c r="J798" s="43"/>
      <c r="K798" s="43"/>
      <c r="L798" s="47"/>
      <c r="M798" s="232"/>
      <c r="N798" s="233"/>
      <c r="O798" s="87"/>
      <c r="P798" s="87"/>
      <c r="Q798" s="87"/>
      <c r="R798" s="87"/>
      <c r="S798" s="87"/>
      <c r="T798" s="88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U798" s="19" t="s">
        <v>88</v>
      </c>
    </row>
    <row r="799" s="2" customFormat="1">
      <c r="A799" s="41"/>
      <c r="B799" s="42"/>
      <c r="C799" s="43"/>
      <c r="D799" s="236" t="s">
        <v>206</v>
      </c>
      <c r="E799" s="43"/>
      <c r="F799" s="247" t="s">
        <v>374</v>
      </c>
      <c r="G799" s="43"/>
      <c r="H799" s="248">
        <v>189.863</v>
      </c>
      <c r="I799" s="43"/>
      <c r="J799" s="43"/>
      <c r="K799" s="43"/>
      <c r="L799" s="47"/>
      <c r="M799" s="232"/>
      <c r="N799" s="233"/>
      <c r="O799" s="87"/>
      <c r="P799" s="87"/>
      <c r="Q799" s="87"/>
      <c r="R799" s="87"/>
      <c r="S799" s="87"/>
      <c r="T799" s="88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U799" s="19" t="s">
        <v>88</v>
      </c>
    </row>
    <row r="800" s="2" customFormat="1">
      <c r="A800" s="41"/>
      <c r="B800" s="42"/>
      <c r="C800" s="43"/>
      <c r="D800" s="236" t="s">
        <v>206</v>
      </c>
      <c r="E800" s="43"/>
      <c r="F800" s="247" t="s">
        <v>374</v>
      </c>
      <c r="G800" s="43"/>
      <c r="H800" s="248">
        <v>189.863</v>
      </c>
      <c r="I800" s="43"/>
      <c r="J800" s="43"/>
      <c r="K800" s="43"/>
      <c r="L800" s="47"/>
      <c r="M800" s="232"/>
      <c r="N800" s="233"/>
      <c r="O800" s="87"/>
      <c r="P800" s="87"/>
      <c r="Q800" s="87"/>
      <c r="R800" s="87"/>
      <c r="S800" s="87"/>
      <c r="T800" s="88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U800" s="19" t="s">
        <v>88</v>
      </c>
    </row>
    <row r="801" s="2" customFormat="1">
      <c r="A801" s="41"/>
      <c r="B801" s="42"/>
      <c r="C801" s="43"/>
      <c r="D801" s="236" t="s">
        <v>206</v>
      </c>
      <c r="E801" s="43"/>
      <c r="F801" s="247" t="s">
        <v>210</v>
      </c>
      <c r="G801" s="43"/>
      <c r="H801" s="248">
        <v>379.726</v>
      </c>
      <c r="I801" s="43"/>
      <c r="J801" s="43"/>
      <c r="K801" s="43"/>
      <c r="L801" s="47"/>
      <c r="M801" s="232"/>
      <c r="N801" s="233"/>
      <c r="O801" s="87"/>
      <c r="P801" s="87"/>
      <c r="Q801" s="87"/>
      <c r="R801" s="87"/>
      <c r="S801" s="87"/>
      <c r="T801" s="88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U801" s="19" t="s">
        <v>88</v>
      </c>
    </row>
    <row r="802" s="2" customFormat="1" ht="21.75" customHeight="1">
      <c r="A802" s="41"/>
      <c r="B802" s="42"/>
      <c r="C802" s="216" t="s">
        <v>797</v>
      </c>
      <c r="D802" s="216" t="s">
        <v>113</v>
      </c>
      <c r="E802" s="217" t="s">
        <v>798</v>
      </c>
      <c r="F802" s="218" t="s">
        <v>799</v>
      </c>
      <c r="G802" s="219" t="s">
        <v>105</v>
      </c>
      <c r="H802" s="220">
        <v>1197.2819999999999</v>
      </c>
      <c r="I802" s="221"/>
      <c r="J802" s="222">
        <f>ROUND(I802*H802,2)</f>
        <v>0</v>
      </c>
      <c r="K802" s="218" t="s">
        <v>200</v>
      </c>
      <c r="L802" s="47"/>
      <c r="M802" s="223" t="s">
        <v>32</v>
      </c>
      <c r="N802" s="224" t="s">
        <v>49</v>
      </c>
      <c r="O802" s="87"/>
      <c r="P802" s="225">
        <f>O802*H802</f>
        <v>0</v>
      </c>
      <c r="Q802" s="225">
        <v>0</v>
      </c>
      <c r="R802" s="225">
        <f>Q802*H802</f>
        <v>0</v>
      </c>
      <c r="S802" s="225">
        <v>0</v>
      </c>
      <c r="T802" s="226">
        <f>S802*H802</f>
        <v>0</v>
      </c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R802" s="227" t="s">
        <v>289</v>
      </c>
      <c r="AT802" s="227" t="s">
        <v>113</v>
      </c>
      <c r="AU802" s="227" t="s">
        <v>88</v>
      </c>
      <c r="AY802" s="19" t="s">
        <v>195</v>
      </c>
      <c r="BE802" s="228">
        <f>IF(N802="základní",J802,0)</f>
        <v>0</v>
      </c>
      <c r="BF802" s="228">
        <f>IF(N802="snížená",J802,0)</f>
        <v>0</v>
      </c>
      <c r="BG802" s="228">
        <f>IF(N802="zákl. přenesená",J802,0)</f>
        <v>0</v>
      </c>
      <c r="BH802" s="228">
        <f>IF(N802="sníž. přenesená",J802,0)</f>
        <v>0</v>
      </c>
      <c r="BI802" s="228">
        <f>IF(N802="nulová",J802,0)</f>
        <v>0</v>
      </c>
      <c r="BJ802" s="19" t="s">
        <v>86</v>
      </c>
      <c r="BK802" s="228">
        <f>ROUND(I802*H802,2)</f>
        <v>0</v>
      </c>
      <c r="BL802" s="19" t="s">
        <v>289</v>
      </c>
      <c r="BM802" s="227" t="s">
        <v>800</v>
      </c>
    </row>
    <row r="803" s="2" customFormat="1">
      <c r="A803" s="41"/>
      <c r="B803" s="42"/>
      <c r="C803" s="43"/>
      <c r="D803" s="229" t="s">
        <v>202</v>
      </c>
      <c r="E803" s="43"/>
      <c r="F803" s="230" t="s">
        <v>801</v>
      </c>
      <c r="G803" s="43"/>
      <c r="H803" s="43"/>
      <c r="I803" s="231"/>
      <c r="J803" s="43"/>
      <c r="K803" s="43"/>
      <c r="L803" s="47"/>
      <c r="M803" s="232"/>
      <c r="N803" s="233"/>
      <c r="O803" s="87"/>
      <c r="P803" s="87"/>
      <c r="Q803" s="87"/>
      <c r="R803" s="87"/>
      <c r="S803" s="87"/>
      <c r="T803" s="88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T803" s="19" t="s">
        <v>202</v>
      </c>
      <c r="AU803" s="19" t="s">
        <v>88</v>
      </c>
    </row>
    <row r="804" s="13" customFormat="1">
      <c r="A804" s="13"/>
      <c r="B804" s="234"/>
      <c r="C804" s="235"/>
      <c r="D804" s="236" t="s">
        <v>204</v>
      </c>
      <c r="E804" s="237" t="s">
        <v>32</v>
      </c>
      <c r="F804" s="238" t="s">
        <v>128</v>
      </c>
      <c r="G804" s="235"/>
      <c r="H804" s="239">
        <v>817.55600000000004</v>
      </c>
      <c r="I804" s="240"/>
      <c r="J804" s="235"/>
      <c r="K804" s="235"/>
      <c r="L804" s="241"/>
      <c r="M804" s="242"/>
      <c r="N804" s="243"/>
      <c r="O804" s="243"/>
      <c r="P804" s="243"/>
      <c r="Q804" s="243"/>
      <c r="R804" s="243"/>
      <c r="S804" s="243"/>
      <c r="T804" s="244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5" t="s">
        <v>204</v>
      </c>
      <c r="AU804" s="245" t="s">
        <v>88</v>
      </c>
      <c r="AV804" s="13" t="s">
        <v>88</v>
      </c>
      <c r="AW804" s="13" t="s">
        <v>39</v>
      </c>
      <c r="AX804" s="13" t="s">
        <v>78</v>
      </c>
      <c r="AY804" s="245" t="s">
        <v>195</v>
      </c>
    </row>
    <row r="805" s="13" customFormat="1">
      <c r="A805" s="13"/>
      <c r="B805" s="234"/>
      <c r="C805" s="235"/>
      <c r="D805" s="236" t="s">
        <v>204</v>
      </c>
      <c r="E805" s="237" t="s">
        <v>32</v>
      </c>
      <c r="F805" s="238" t="s">
        <v>132</v>
      </c>
      <c r="G805" s="235"/>
      <c r="H805" s="239">
        <v>379.726</v>
      </c>
      <c r="I805" s="240"/>
      <c r="J805" s="235"/>
      <c r="K805" s="235"/>
      <c r="L805" s="241"/>
      <c r="M805" s="242"/>
      <c r="N805" s="243"/>
      <c r="O805" s="243"/>
      <c r="P805" s="243"/>
      <c r="Q805" s="243"/>
      <c r="R805" s="243"/>
      <c r="S805" s="243"/>
      <c r="T805" s="244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5" t="s">
        <v>204</v>
      </c>
      <c r="AU805" s="245" t="s">
        <v>88</v>
      </c>
      <c r="AV805" s="13" t="s">
        <v>88</v>
      </c>
      <c r="AW805" s="13" t="s">
        <v>39</v>
      </c>
      <c r="AX805" s="13" t="s">
        <v>78</v>
      </c>
      <c r="AY805" s="245" t="s">
        <v>195</v>
      </c>
    </row>
    <row r="806" s="15" customFormat="1">
      <c r="A806" s="15"/>
      <c r="B806" s="269"/>
      <c r="C806" s="270"/>
      <c r="D806" s="236" t="s">
        <v>204</v>
      </c>
      <c r="E806" s="271" t="s">
        <v>32</v>
      </c>
      <c r="F806" s="272" t="s">
        <v>210</v>
      </c>
      <c r="G806" s="270"/>
      <c r="H806" s="273">
        <v>1197.2819999999999</v>
      </c>
      <c r="I806" s="274"/>
      <c r="J806" s="270"/>
      <c r="K806" s="270"/>
      <c r="L806" s="275"/>
      <c r="M806" s="276"/>
      <c r="N806" s="277"/>
      <c r="O806" s="277"/>
      <c r="P806" s="277"/>
      <c r="Q806" s="277"/>
      <c r="R806" s="277"/>
      <c r="S806" s="277"/>
      <c r="T806" s="278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79" t="s">
        <v>204</v>
      </c>
      <c r="AU806" s="279" t="s">
        <v>88</v>
      </c>
      <c r="AV806" s="15" t="s">
        <v>111</v>
      </c>
      <c r="AW806" s="15" t="s">
        <v>39</v>
      </c>
      <c r="AX806" s="15" t="s">
        <v>86</v>
      </c>
      <c r="AY806" s="279" t="s">
        <v>195</v>
      </c>
    </row>
    <row r="807" s="2" customFormat="1">
      <c r="A807" s="41"/>
      <c r="B807" s="42"/>
      <c r="C807" s="43"/>
      <c r="D807" s="236" t="s">
        <v>206</v>
      </c>
      <c r="E807" s="43"/>
      <c r="F807" s="246" t="s">
        <v>380</v>
      </c>
      <c r="G807" s="43"/>
      <c r="H807" s="43"/>
      <c r="I807" s="43"/>
      <c r="J807" s="43"/>
      <c r="K807" s="43"/>
      <c r="L807" s="47"/>
      <c r="M807" s="232"/>
      <c r="N807" s="233"/>
      <c r="O807" s="87"/>
      <c r="P807" s="87"/>
      <c r="Q807" s="87"/>
      <c r="R807" s="87"/>
      <c r="S807" s="87"/>
      <c r="T807" s="88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U807" s="19" t="s">
        <v>88</v>
      </c>
    </row>
    <row r="808" s="2" customFormat="1">
      <c r="A808" s="41"/>
      <c r="B808" s="42"/>
      <c r="C808" s="43"/>
      <c r="D808" s="236" t="s">
        <v>206</v>
      </c>
      <c r="E808" s="43"/>
      <c r="F808" s="247" t="s">
        <v>208</v>
      </c>
      <c r="G808" s="43"/>
      <c r="H808" s="248">
        <v>0</v>
      </c>
      <c r="I808" s="43"/>
      <c r="J808" s="43"/>
      <c r="K808" s="43"/>
      <c r="L808" s="47"/>
      <c r="M808" s="232"/>
      <c r="N808" s="233"/>
      <c r="O808" s="87"/>
      <c r="P808" s="87"/>
      <c r="Q808" s="87"/>
      <c r="R808" s="87"/>
      <c r="S808" s="87"/>
      <c r="T808" s="88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U808" s="19" t="s">
        <v>88</v>
      </c>
    </row>
    <row r="809" s="2" customFormat="1">
      <c r="A809" s="41"/>
      <c r="B809" s="42"/>
      <c r="C809" s="43"/>
      <c r="D809" s="236" t="s">
        <v>206</v>
      </c>
      <c r="E809" s="43"/>
      <c r="F809" s="247" t="s">
        <v>381</v>
      </c>
      <c r="G809" s="43"/>
      <c r="H809" s="248">
        <v>817.55600000000004</v>
      </c>
      <c r="I809" s="43"/>
      <c r="J809" s="43"/>
      <c r="K809" s="43"/>
      <c r="L809" s="47"/>
      <c r="M809" s="232"/>
      <c r="N809" s="233"/>
      <c r="O809" s="87"/>
      <c r="P809" s="87"/>
      <c r="Q809" s="87"/>
      <c r="R809" s="87"/>
      <c r="S809" s="87"/>
      <c r="T809" s="88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U809" s="19" t="s">
        <v>88</v>
      </c>
    </row>
    <row r="810" s="2" customFormat="1">
      <c r="A810" s="41"/>
      <c r="B810" s="42"/>
      <c r="C810" s="43"/>
      <c r="D810" s="236" t="s">
        <v>206</v>
      </c>
      <c r="E810" s="43"/>
      <c r="F810" s="247" t="s">
        <v>210</v>
      </c>
      <c r="G810" s="43"/>
      <c r="H810" s="248">
        <v>817.55600000000004</v>
      </c>
      <c r="I810" s="43"/>
      <c r="J810" s="43"/>
      <c r="K810" s="43"/>
      <c r="L810" s="47"/>
      <c r="M810" s="232"/>
      <c r="N810" s="233"/>
      <c r="O810" s="87"/>
      <c r="P810" s="87"/>
      <c r="Q810" s="87"/>
      <c r="R810" s="87"/>
      <c r="S810" s="87"/>
      <c r="T810" s="88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U810" s="19" t="s">
        <v>88</v>
      </c>
    </row>
    <row r="811" s="2" customFormat="1">
      <c r="A811" s="41"/>
      <c r="B811" s="42"/>
      <c r="C811" s="43"/>
      <c r="D811" s="236" t="s">
        <v>206</v>
      </c>
      <c r="E811" s="43"/>
      <c r="F811" s="246" t="s">
        <v>382</v>
      </c>
      <c r="G811" s="43"/>
      <c r="H811" s="43"/>
      <c r="I811" s="43"/>
      <c r="J811" s="43"/>
      <c r="K811" s="43"/>
      <c r="L811" s="47"/>
      <c r="M811" s="232"/>
      <c r="N811" s="233"/>
      <c r="O811" s="87"/>
      <c r="P811" s="87"/>
      <c r="Q811" s="87"/>
      <c r="R811" s="87"/>
      <c r="S811" s="87"/>
      <c r="T811" s="88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U811" s="19" t="s">
        <v>88</v>
      </c>
    </row>
    <row r="812" s="2" customFormat="1">
      <c r="A812" s="41"/>
      <c r="B812" s="42"/>
      <c r="C812" s="43"/>
      <c r="D812" s="236" t="s">
        <v>206</v>
      </c>
      <c r="E812" s="43"/>
      <c r="F812" s="247" t="s">
        <v>208</v>
      </c>
      <c r="G812" s="43"/>
      <c r="H812" s="248">
        <v>0</v>
      </c>
      <c r="I812" s="43"/>
      <c r="J812" s="43"/>
      <c r="K812" s="43"/>
      <c r="L812" s="47"/>
      <c r="M812" s="232"/>
      <c r="N812" s="233"/>
      <c r="O812" s="87"/>
      <c r="P812" s="87"/>
      <c r="Q812" s="87"/>
      <c r="R812" s="87"/>
      <c r="S812" s="87"/>
      <c r="T812" s="88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U812" s="19" t="s">
        <v>88</v>
      </c>
    </row>
    <row r="813" s="2" customFormat="1">
      <c r="A813" s="41"/>
      <c r="B813" s="42"/>
      <c r="C813" s="43"/>
      <c r="D813" s="236" t="s">
        <v>206</v>
      </c>
      <c r="E813" s="43"/>
      <c r="F813" s="247" t="s">
        <v>374</v>
      </c>
      <c r="G813" s="43"/>
      <c r="H813" s="248">
        <v>189.863</v>
      </c>
      <c r="I813" s="43"/>
      <c r="J813" s="43"/>
      <c r="K813" s="43"/>
      <c r="L813" s="47"/>
      <c r="M813" s="232"/>
      <c r="N813" s="233"/>
      <c r="O813" s="87"/>
      <c r="P813" s="87"/>
      <c r="Q813" s="87"/>
      <c r="R813" s="87"/>
      <c r="S813" s="87"/>
      <c r="T813" s="88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U813" s="19" t="s">
        <v>88</v>
      </c>
    </row>
    <row r="814" s="2" customFormat="1">
      <c r="A814" s="41"/>
      <c r="B814" s="42"/>
      <c r="C814" s="43"/>
      <c r="D814" s="236" t="s">
        <v>206</v>
      </c>
      <c r="E814" s="43"/>
      <c r="F814" s="247" t="s">
        <v>374</v>
      </c>
      <c r="G814" s="43"/>
      <c r="H814" s="248">
        <v>189.863</v>
      </c>
      <c r="I814" s="43"/>
      <c r="J814" s="43"/>
      <c r="K814" s="43"/>
      <c r="L814" s="47"/>
      <c r="M814" s="232"/>
      <c r="N814" s="233"/>
      <c r="O814" s="87"/>
      <c r="P814" s="87"/>
      <c r="Q814" s="87"/>
      <c r="R814" s="87"/>
      <c r="S814" s="87"/>
      <c r="T814" s="88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U814" s="19" t="s">
        <v>88</v>
      </c>
    </row>
    <row r="815" s="2" customFormat="1">
      <c r="A815" s="41"/>
      <c r="B815" s="42"/>
      <c r="C815" s="43"/>
      <c r="D815" s="236" t="s">
        <v>206</v>
      </c>
      <c r="E815" s="43"/>
      <c r="F815" s="247" t="s">
        <v>210</v>
      </c>
      <c r="G815" s="43"/>
      <c r="H815" s="248">
        <v>379.726</v>
      </c>
      <c r="I815" s="43"/>
      <c r="J815" s="43"/>
      <c r="K815" s="43"/>
      <c r="L815" s="47"/>
      <c r="M815" s="232"/>
      <c r="N815" s="233"/>
      <c r="O815" s="87"/>
      <c r="P815" s="87"/>
      <c r="Q815" s="87"/>
      <c r="R815" s="87"/>
      <c r="S815" s="87"/>
      <c r="T815" s="88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U815" s="19" t="s">
        <v>88</v>
      </c>
    </row>
    <row r="816" s="2" customFormat="1" ht="33" customHeight="1">
      <c r="A816" s="41"/>
      <c r="B816" s="42"/>
      <c r="C816" s="249" t="s">
        <v>780</v>
      </c>
      <c r="D816" s="249" t="s">
        <v>215</v>
      </c>
      <c r="E816" s="250" t="s">
        <v>802</v>
      </c>
      <c r="F816" s="251" t="s">
        <v>803</v>
      </c>
      <c r="G816" s="252" t="s">
        <v>105</v>
      </c>
      <c r="H816" s="253">
        <v>1376.874</v>
      </c>
      <c r="I816" s="254"/>
      <c r="J816" s="255">
        <f>ROUND(I816*H816,2)</f>
        <v>0</v>
      </c>
      <c r="K816" s="251" t="s">
        <v>200</v>
      </c>
      <c r="L816" s="256"/>
      <c r="M816" s="257" t="s">
        <v>32</v>
      </c>
      <c r="N816" s="258" t="s">
        <v>49</v>
      </c>
      <c r="O816" s="87"/>
      <c r="P816" s="225">
        <f>O816*H816</f>
        <v>0</v>
      </c>
      <c r="Q816" s="225">
        <v>0.00050000000000000001</v>
      </c>
      <c r="R816" s="225">
        <f>Q816*H816</f>
        <v>0.68843700000000008</v>
      </c>
      <c r="S816" s="225">
        <v>0</v>
      </c>
      <c r="T816" s="226">
        <f>S816*H816</f>
        <v>0</v>
      </c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R816" s="227" t="s">
        <v>386</v>
      </c>
      <c r="AT816" s="227" t="s">
        <v>215</v>
      </c>
      <c r="AU816" s="227" t="s">
        <v>88</v>
      </c>
      <c r="AY816" s="19" t="s">
        <v>195</v>
      </c>
      <c r="BE816" s="228">
        <f>IF(N816="základní",J816,0)</f>
        <v>0</v>
      </c>
      <c r="BF816" s="228">
        <f>IF(N816="snížená",J816,0)</f>
        <v>0</v>
      </c>
      <c r="BG816" s="228">
        <f>IF(N816="zákl. přenesená",J816,0)</f>
        <v>0</v>
      </c>
      <c r="BH816" s="228">
        <f>IF(N816="sníž. přenesená",J816,0)</f>
        <v>0</v>
      </c>
      <c r="BI816" s="228">
        <f>IF(N816="nulová",J816,0)</f>
        <v>0</v>
      </c>
      <c r="BJ816" s="19" t="s">
        <v>86</v>
      </c>
      <c r="BK816" s="228">
        <f>ROUND(I816*H816,2)</f>
        <v>0</v>
      </c>
      <c r="BL816" s="19" t="s">
        <v>289</v>
      </c>
      <c r="BM816" s="227" t="s">
        <v>804</v>
      </c>
    </row>
    <row r="817" s="13" customFormat="1">
      <c r="A817" s="13"/>
      <c r="B817" s="234"/>
      <c r="C817" s="235"/>
      <c r="D817" s="236" t="s">
        <v>204</v>
      </c>
      <c r="E817" s="235"/>
      <c r="F817" s="238" t="s">
        <v>805</v>
      </c>
      <c r="G817" s="235"/>
      <c r="H817" s="239">
        <v>1376.874</v>
      </c>
      <c r="I817" s="240"/>
      <c r="J817" s="235"/>
      <c r="K817" s="235"/>
      <c r="L817" s="241"/>
      <c r="M817" s="242"/>
      <c r="N817" s="243"/>
      <c r="O817" s="243"/>
      <c r="P817" s="243"/>
      <c r="Q817" s="243"/>
      <c r="R817" s="243"/>
      <c r="S817" s="243"/>
      <c r="T817" s="244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5" t="s">
        <v>204</v>
      </c>
      <c r="AU817" s="245" t="s">
        <v>88</v>
      </c>
      <c r="AV817" s="13" t="s">
        <v>88</v>
      </c>
      <c r="AW817" s="13" t="s">
        <v>4</v>
      </c>
      <c r="AX817" s="13" t="s">
        <v>86</v>
      </c>
      <c r="AY817" s="245" t="s">
        <v>195</v>
      </c>
    </row>
    <row r="818" s="2" customFormat="1" ht="49.05" customHeight="1">
      <c r="A818" s="41"/>
      <c r="B818" s="42"/>
      <c r="C818" s="216" t="s">
        <v>806</v>
      </c>
      <c r="D818" s="216" t="s">
        <v>113</v>
      </c>
      <c r="E818" s="217" t="s">
        <v>807</v>
      </c>
      <c r="F818" s="218" t="s">
        <v>808</v>
      </c>
      <c r="G818" s="219" t="s">
        <v>115</v>
      </c>
      <c r="H818" s="220">
        <v>32.649999999999999</v>
      </c>
      <c r="I818" s="221"/>
      <c r="J818" s="222">
        <f>ROUND(I818*H818,2)</f>
        <v>0</v>
      </c>
      <c r="K818" s="218" t="s">
        <v>200</v>
      </c>
      <c r="L818" s="47"/>
      <c r="M818" s="223" t="s">
        <v>32</v>
      </c>
      <c r="N818" s="224" t="s">
        <v>49</v>
      </c>
      <c r="O818" s="87"/>
      <c r="P818" s="225">
        <f>O818*H818</f>
        <v>0</v>
      </c>
      <c r="Q818" s="225">
        <v>0.0051399999999999996</v>
      </c>
      <c r="R818" s="225">
        <f>Q818*H818</f>
        <v>0.16782099999999997</v>
      </c>
      <c r="S818" s="225">
        <v>0</v>
      </c>
      <c r="T818" s="226">
        <f>S818*H818</f>
        <v>0</v>
      </c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R818" s="227" t="s">
        <v>289</v>
      </c>
      <c r="AT818" s="227" t="s">
        <v>113</v>
      </c>
      <c r="AU818" s="227" t="s">
        <v>88</v>
      </c>
      <c r="AY818" s="19" t="s">
        <v>195</v>
      </c>
      <c r="BE818" s="228">
        <f>IF(N818="základní",J818,0)</f>
        <v>0</v>
      </c>
      <c r="BF818" s="228">
        <f>IF(N818="snížená",J818,0)</f>
        <v>0</v>
      </c>
      <c r="BG818" s="228">
        <f>IF(N818="zákl. přenesená",J818,0)</f>
        <v>0</v>
      </c>
      <c r="BH818" s="228">
        <f>IF(N818="sníž. přenesená",J818,0)</f>
        <v>0</v>
      </c>
      <c r="BI818" s="228">
        <f>IF(N818="nulová",J818,0)</f>
        <v>0</v>
      </c>
      <c r="BJ818" s="19" t="s">
        <v>86</v>
      </c>
      <c r="BK818" s="228">
        <f>ROUND(I818*H818,2)</f>
        <v>0</v>
      </c>
      <c r="BL818" s="19" t="s">
        <v>289</v>
      </c>
      <c r="BM818" s="227" t="s">
        <v>809</v>
      </c>
    </row>
    <row r="819" s="2" customFormat="1">
      <c r="A819" s="41"/>
      <c r="B819" s="42"/>
      <c r="C819" s="43"/>
      <c r="D819" s="229" t="s">
        <v>202</v>
      </c>
      <c r="E819" s="43"/>
      <c r="F819" s="230" t="s">
        <v>810</v>
      </c>
      <c r="G819" s="43"/>
      <c r="H819" s="43"/>
      <c r="I819" s="231"/>
      <c r="J819" s="43"/>
      <c r="K819" s="43"/>
      <c r="L819" s="47"/>
      <c r="M819" s="232"/>
      <c r="N819" s="233"/>
      <c r="O819" s="87"/>
      <c r="P819" s="87"/>
      <c r="Q819" s="87"/>
      <c r="R819" s="87"/>
      <c r="S819" s="87"/>
      <c r="T819" s="88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T819" s="19" t="s">
        <v>202</v>
      </c>
      <c r="AU819" s="19" t="s">
        <v>88</v>
      </c>
    </row>
    <row r="820" s="14" customFormat="1">
      <c r="A820" s="14"/>
      <c r="B820" s="259"/>
      <c r="C820" s="260"/>
      <c r="D820" s="236" t="s">
        <v>204</v>
      </c>
      <c r="E820" s="261" t="s">
        <v>32</v>
      </c>
      <c r="F820" s="262" t="s">
        <v>811</v>
      </c>
      <c r="G820" s="260"/>
      <c r="H820" s="261" t="s">
        <v>32</v>
      </c>
      <c r="I820" s="263"/>
      <c r="J820" s="260"/>
      <c r="K820" s="260"/>
      <c r="L820" s="264"/>
      <c r="M820" s="265"/>
      <c r="N820" s="266"/>
      <c r="O820" s="266"/>
      <c r="P820" s="266"/>
      <c r="Q820" s="266"/>
      <c r="R820" s="266"/>
      <c r="S820" s="266"/>
      <c r="T820" s="267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68" t="s">
        <v>204</v>
      </c>
      <c r="AU820" s="268" t="s">
        <v>88</v>
      </c>
      <c r="AV820" s="14" t="s">
        <v>86</v>
      </c>
      <c r="AW820" s="14" t="s">
        <v>39</v>
      </c>
      <c r="AX820" s="14" t="s">
        <v>78</v>
      </c>
      <c r="AY820" s="268" t="s">
        <v>195</v>
      </c>
    </row>
    <row r="821" s="13" customFormat="1">
      <c r="A821" s="13"/>
      <c r="B821" s="234"/>
      <c r="C821" s="235"/>
      <c r="D821" s="236" t="s">
        <v>204</v>
      </c>
      <c r="E821" s="237" t="s">
        <v>32</v>
      </c>
      <c r="F821" s="238" t="s">
        <v>136</v>
      </c>
      <c r="G821" s="235"/>
      <c r="H821" s="239">
        <v>32.649999999999999</v>
      </c>
      <c r="I821" s="240"/>
      <c r="J821" s="235"/>
      <c r="K821" s="235"/>
      <c r="L821" s="241"/>
      <c r="M821" s="242"/>
      <c r="N821" s="243"/>
      <c r="O821" s="243"/>
      <c r="P821" s="243"/>
      <c r="Q821" s="243"/>
      <c r="R821" s="243"/>
      <c r="S821" s="243"/>
      <c r="T821" s="244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5" t="s">
        <v>204</v>
      </c>
      <c r="AU821" s="245" t="s">
        <v>88</v>
      </c>
      <c r="AV821" s="13" t="s">
        <v>88</v>
      </c>
      <c r="AW821" s="13" t="s">
        <v>39</v>
      </c>
      <c r="AX821" s="13" t="s">
        <v>86</v>
      </c>
      <c r="AY821" s="245" t="s">
        <v>195</v>
      </c>
    </row>
    <row r="822" s="2" customFormat="1" ht="37.8" customHeight="1">
      <c r="A822" s="41"/>
      <c r="B822" s="42"/>
      <c r="C822" s="216" t="s">
        <v>812</v>
      </c>
      <c r="D822" s="216" t="s">
        <v>113</v>
      </c>
      <c r="E822" s="217" t="s">
        <v>813</v>
      </c>
      <c r="F822" s="218" t="s">
        <v>814</v>
      </c>
      <c r="G822" s="219" t="s">
        <v>115</v>
      </c>
      <c r="H822" s="220">
        <v>106.8</v>
      </c>
      <c r="I822" s="221"/>
      <c r="J822" s="222">
        <f>ROUND(I822*H822,2)</f>
        <v>0</v>
      </c>
      <c r="K822" s="218" t="s">
        <v>200</v>
      </c>
      <c r="L822" s="47"/>
      <c r="M822" s="223" t="s">
        <v>32</v>
      </c>
      <c r="N822" s="224" t="s">
        <v>49</v>
      </c>
      <c r="O822" s="87"/>
      <c r="P822" s="225">
        <f>O822*H822</f>
        <v>0</v>
      </c>
      <c r="Q822" s="225">
        <v>0.0019400000000000001</v>
      </c>
      <c r="R822" s="225">
        <f>Q822*H822</f>
        <v>0.20719200000000002</v>
      </c>
      <c r="S822" s="225">
        <v>0</v>
      </c>
      <c r="T822" s="226">
        <f>S822*H822</f>
        <v>0</v>
      </c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R822" s="227" t="s">
        <v>289</v>
      </c>
      <c r="AT822" s="227" t="s">
        <v>113</v>
      </c>
      <c r="AU822" s="227" t="s">
        <v>88</v>
      </c>
      <c r="AY822" s="19" t="s">
        <v>195</v>
      </c>
      <c r="BE822" s="228">
        <f>IF(N822="základní",J822,0)</f>
        <v>0</v>
      </c>
      <c r="BF822" s="228">
        <f>IF(N822="snížená",J822,0)</f>
        <v>0</v>
      </c>
      <c r="BG822" s="228">
        <f>IF(N822="zákl. přenesená",J822,0)</f>
        <v>0</v>
      </c>
      <c r="BH822" s="228">
        <f>IF(N822="sníž. přenesená",J822,0)</f>
        <v>0</v>
      </c>
      <c r="BI822" s="228">
        <f>IF(N822="nulová",J822,0)</f>
        <v>0</v>
      </c>
      <c r="BJ822" s="19" t="s">
        <v>86</v>
      </c>
      <c r="BK822" s="228">
        <f>ROUND(I822*H822,2)</f>
        <v>0</v>
      </c>
      <c r="BL822" s="19" t="s">
        <v>289</v>
      </c>
      <c r="BM822" s="227" t="s">
        <v>815</v>
      </c>
    </row>
    <row r="823" s="2" customFormat="1">
      <c r="A823" s="41"/>
      <c r="B823" s="42"/>
      <c r="C823" s="43"/>
      <c r="D823" s="229" t="s">
        <v>202</v>
      </c>
      <c r="E823" s="43"/>
      <c r="F823" s="230" t="s">
        <v>816</v>
      </c>
      <c r="G823" s="43"/>
      <c r="H823" s="43"/>
      <c r="I823" s="231"/>
      <c r="J823" s="43"/>
      <c r="K823" s="43"/>
      <c r="L823" s="47"/>
      <c r="M823" s="232"/>
      <c r="N823" s="233"/>
      <c r="O823" s="87"/>
      <c r="P823" s="87"/>
      <c r="Q823" s="87"/>
      <c r="R823" s="87"/>
      <c r="S823" s="87"/>
      <c r="T823" s="88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T823" s="19" t="s">
        <v>202</v>
      </c>
      <c r="AU823" s="19" t="s">
        <v>88</v>
      </c>
    </row>
    <row r="824" s="14" customFormat="1">
      <c r="A824" s="14"/>
      <c r="B824" s="259"/>
      <c r="C824" s="260"/>
      <c r="D824" s="236" t="s">
        <v>204</v>
      </c>
      <c r="E824" s="261" t="s">
        <v>32</v>
      </c>
      <c r="F824" s="262" t="s">
        <v>817</v>
      </c>
      <c r="G824" s="260"/>
      <c r="H824" s="261" t="s">
        <v>32</v>
      </c>
      <c r="I824" s="263"/>
      <c r="J824" s="260"/>
      <c r="K824" s="260"/>
      <c r="L824" s="264"/>
      <c r="M824" s="265"/>
      <c r="N824" s="266"/>
      <c r="O824" s="266"/>
      <c r="P824" s="266"/>
      <c r="Q824" s="266"/>
      <c r="R824" s="266"/>
      <c r="S824" s="266"/>
      <c r="T824" s="267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68" t="s">
        <v>204</v>
      </c>
      <c r="AU824" s="268" t="s">
        <v>88</v>
      </c>
      <c r="AV824" s="14" t="s">
        <v>86</v>
      </c>
      <c r="AW824" s="14" t="s">
        <v>39</v>
      </c>
      <c r="AX824" s="14" t="s">
        <v>78</v>
      </c>
      <c r="AY824" s="268" t="s">
        <v>195</v>
      </c>
    </row>
    <row r="825" s="13" customFormat="1">
      <c r="A825" s="13"/>
      <c r="B825" s="234"/>
      <c r="C825" s="235"/>
      <c r="D825" s="236" t="s">
        <v>204</v>
      </c>
      <c r="E825" s="237" t="s">
        <v>32</v>
      </c>
      <c r="F825" s="238" t="s">
        <v>77</v>
      </c>
      <c r="G825" s="235"/>
      <c r="H825" s="239">
        <v>106.8</v>
      </c>
      <c r="I825" s="240"/>
      <c r="J825" s="235"/>
      <c r="K825" s="235"/>
      <c r="L825" s="241"/>
      <c r="M825" s="242"/>
      <c r="N825" s="243"/>
      <c r="O825" s="243"/>
      <c r="P825" s="243"/>
      <c r="Q825" s="243"/>
      <c r="R825" s="243"/>
      <c r="S825" s="243"/>
      <c r="T825" s="244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5" t="s">
        <v>204</v>
      </c>
      <c r="AU825" s="245" t="s">
        <v>88</v>
      </c>
      <c r="AV825" s="13" t="s">
        <v>88</v>
      </c>
      <c r="AW825" s="13" t="s">
        <v>39</v>
      </c>
      <c r="AX825" s="13" t="s">
        <v>86</v>
      </c>
      <c r="AY825" s="245" t="s">
        <v>195</v>
      </c>
    </row>
    <row r="826" s="2" customFormat="1">
      <c r="A826" s="41"/>
      <c r="B826" s="42"/>
      <c r="C826" s="43"/>
      <c r="D826" s="236" t="s">
        <v>206</v>
      </c>
      <c r="E826" s="43"/>
      <c r="F826" s="246" t="s">
        <v>207</v>
      </c>
      <c r="G826" s="43"/>
      <c r="H826" s="43"/>
      <c r="I826" s="43"/>
      <c r="J826" s="43"/>
      <c r="K826" s="43"/>
      <c r="L826" s="47"/>
      <c r="M826" s="232"/>
      <c r="N826" s="233"/>
      <c r="O826" s="87"/>
      <c r="P826" s="87"/>
      <c r="Q826" s="87"/>
      <c r="R826" s="87"/>
      <c r="S826" s="87"/>
      <c r="T826" s="88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U826" s="19" t="s">
        <v>88</v>
      </c>
    </row>
    <row r="827" s="2" customFormat="1">
      <c r="A827" s="41"/>
      <c r="B827" s="42"/>
      <c r="C827" s="43"/>
      <c r="D827" s="236" t="s">
        <v>206</v>
      </c>
      <c r="E827" s="43"/>
      <c r="F827" s="247" t="s">
        <v>208</v>
      </c>
      <c r="G827" s="43"/>
      <c r="H827" s="248">
        <v>0</v>
      </c>
      <c r="I827" s="43"/>
      <c r="J827" s="43"/>
      <c r="K827" s="43"/>
      <c r="L827" s="47"/>
      <c r="M827" s="232"/>
      <c r="N827" s="233"/>
      <c r="O827" s="87"/>
      <c r="P827" s="87"/>
      <c r="Q827" s="87"/>
      <c r="R827" s="87"/>
      <c r="S827" s="87"/>
      <c r="T827" s="88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U827" s="19" t="s">
        <v>88</v>
      </c>
    </row>
    <row r="828" s="2" customFormat="1">
      <c r="A828" s="41"/>
      <c r="B828" s="42"/>
      <c r="C828" s="43"/>
      <c r="D828" s="236" t="s">
        <v>206</v>
      </c>
      <c r="E828" s="43"/>
      <c r="F828" s="247" t="s">
        <v>209</v>
      </c>
      <c r="G828" s="43"/>
      <c r="H828" s="248">
        <v>106.8</v>
      </c>
      <c r="I828" s="43"/>
      <c r="J828" s="43"/>
      <c r="K828" s="43"/>
      <c r="L828" s="47"/>
      <c r="M828" s="232"/>
      <c r="N828" s="233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U828" s="19" t="s">
        <v>88</v>
      </c>
    </row>
    <row r="829" s="2" customFormat="1">
      <c r="A829" s="41"/>
      <c r="B829" s="42"/>
      <c r="C829" s="43"/>
      <c r="D829" s="236" t="s">
        <v>206</v>
      </c>
      <c r="E829" s="43"/>
      <c r="F829" s="247" t="s">
        <v>210</v>
      </c>
      <c r="G829" s="43"/>
      <c r="H829" s="248">
        <v>106.8</v>
      </c>
      <c r="I829" s="43"/>
      <c r="J829" s="43"/>
      <c r="K829" s="43"/>
      <c r="L829" s="47"/>
      <c r="M829" s="232"/>
      <c r="N829" s="233"/>
      <c r="O829" s="87"/>
      <c r="P829" s="87"/>
      <c r="Q829" s="87"/>
      <c r="R829" s="87"/>
      <c r="S829" s="87"/>
      <c r="T829" s="88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U829" s="19" t="s">
        <v>88</v>
      </c>
    </row>
    <row r="830" s="2" customFormat="1" ht="49.05" customHeight="1">
      <c r="A830" s="41"/>
      <c r="B830" s="42"/>
      <c r="C830" s="216" t="s">
        <v>818</v>
      </c>
      <c r="D830" s="216" t="s">
        <v>113</v>
      </c>
      <c r="E830" s="217" t="s">
        <v>819</v>
      </c>
      <c r="F830" s="218" t="s">
        <v>199</v>
      </c>
      <c r="G830" s="219" t="s">
        <v>119</v>
      </c>
      <c r="H830" s="220">
        <v>2</v>
      </c>
      <c r="I830" s="221"/>
      <c r="J830" s="222">
        <f>ROUND(I830*H830,2)</f>
        <v>0</v>
      </c>
      <c r="K830" s="218" t="s">
        <v>312</v>
      </c>
      <c r="L830" s="47"/>
      <c r="M830" s="223" t="s">
        <v>32</v>
      </c>
      <c r="N830" s="224" t="s">
        <v>49</v>
      </c>
      <c r="O830" s="87"/>
      <c r="P830" s="225">
        <f>O830*H830</f>
        <v>0</v>
      </c>
      <c r="Q830" s="225">
        <v>0.0091599999999999997</v>
      </c>
      <c r="R830" s="225">
        <f>Q830*H830</f>
        <v>0.018319999999999999</v>
      </c>
      <c r="S830" s="225">
        <v>0</v>
      </c>
      <c r="T830" s="226">
        <f>S830*H830</f>
        <v>0</v>
      </c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R830" s="227" t="s">
        <v>289</v>
      </c>
      <c r="AT830" s="227" t="s">
        <v>113</v>
      </c>
      <c r="AU830" s="227" t="s">
        <v>88</v>
      </c>
      <c r="AY830" s="19" t="s">
        <v>195</v>
      </c>
      <c r="BE830" s="228">
        <f>IF(N830="základní",J830,0)</f>
        <v>0</v>
      </c>
      <c r="BF830" s="228">
        <f>IF(N830="snížená",J830,0)</f>
        <v>0</v>
      </c>
      <c r="BG830" s="228">
        <f>IF(N830="zákl. přenesená",J830,0)</f>
        <v>0</v>
      </c>
      <c r="BH830" s="228">
        <f>IF(N830="sníž. přenesená",J830,0)</f>
        <v>0</v>
      </c>
      <c r="BI830" s="228">
        <f>IF(N830="nulová",J830,0)</f>
        <v>0</v>
      </c>
      <c r="BJ830" s="19" t="s">
        <v>86</v>
      </c>
      <c r="BK830" s="228">
        <f>ROUND(I830*H830,2)</f>
        <v>0</v>
      </c>
      <c r="BL830" s="19" t="s">
        <v>289</v>
      </c>
      <c r="BM830" s="227" t="s">
        <v>820</v>
      </c>
    </row>
    <row r="831" s="2" customFormat="1">
      <c r="A831" s="41"/>
      <c r="B831" s="42"/>
      <c r="C831" s="43"/>
      <c r="D831" s="236" t="s">
        <v>319</v>
      </c>
      <c r="E831" s="43"/>
      <c r="F831" s="280" t="s">
        <v>821</v>
      </c>
      <c r="G831" s="43"/>
      <c r="H831" s="43"/>
      <c r="I831" s="231"/>
      <c r="J831" s="43"/>
      <c r="K831" s="43"/>
      <c r="L831" s="47"/>
      <c r="M831" s="232"/>
      <c r="N831" s="233"/>
      <c r="O831" s="87"/>
      <c r="P831" s="87"/>
      <c r="Q831" s="87"/>
      <c r="R831" s="87"/>
      <c r="S831" s="87"/>
      <c r="T831" s="88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T831" s="19" t="s">
        <v>319</v>
      </c>
      <c r="AU831" s="19" t="s">
        <v>88</v>
      </c>
    </row>
    <row r="832" s="14" customFormat="1">
      <c r="A832" s="14"/>
      <c r="B832" s="259"/>
      <c r="C832" s="260"/>
      <c r="D832" s="236" t="s">
        <v>204</v>
      </c>
      <c r="E832" s="261" t="s">
        <v>32</v>
      </c>
      <c r="F832" s="262" t="s">
        <v>822</v>
      </c>
      <c r="G832" s="260"/>
      <c r="H832" s="261" t="s">
        <v>32</v>
      </c>
      <c r="I832" s="263"/>
      <c r="J832" s="260"/>
      <c r="K832" s="260"/>
      <c r="L832" s="264"/>
      <c r="M832" s="265"/>
      <c r="N832" s="266"/>
      <c r="O832" s="266"/>
      <c r="P832" s="266"/>
      <c r="Q832" s="266"/>
      <c r="R832" s="266"/>
      <c r="S832" s="266"/>
      <c r="T832" s="267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68" t="s">
        <v>204</v>
      </c>
      <c r="AU832" s="268" t="s">
        <v>88</v>
      </c>
      <c r="AV832" s="14" t="s">
        <v>86</v>
      </c>
      <c r="AW832" s="14" t="s">
        <v>39</v>
      </c>
      <c r="AX832" s="14" t="s">
        <v>78</v>
      </c>
      <c r="AY832" s="268" t="s">
        <v>195</v>
      </c>
    </row>
    <row r="833" s="13" customFormat="1">
      <c r="A833" s="13"/>
      <c r="B833" s="234"/>
      <c r="C833" s="235"/>
      <c r="D833" s="236" t="s">
        <v>204</v>
      </c>
      <c r="E833" s="237" t="s">
        <v>32</v>
      </c>
      <c r="F833" s="238" t="s">
        <v>88</v>
      </c>
      <c r="G833" s="235"/>
      <c r="H833" s="239">
        <v>2</v>
      </c>
      <c r="I833" s="240"/>
      <c r="J833" s="235"/>
      <c r="K833" s="235"/>
      <c r="L833" s="241"/>
      <c r="M833" s="242"/>
      <c r="N833" s="243"/>
      <c r="O833" s="243"/>
      <c r="P833" s="243"/>
      <c r="Q833" s="243"/>
      <c r="R833" s="243"/>
      <c r="S833" s="243"/>
      <c r="T833" s="244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5" t="s">
        <v>204</v>
      </c>
      <c r="AU833" s="245" t="s">
        <v>88</v>
      </c>
      <c r="AV833" s="13" t="s">
        <v>88</v>
      </c>
      <c r="AW833" s="13" t="s">
        <v>39</v>
      </c>
      <c r="AX833" s="13" t="s">
        <v>86</v>
      </c>
      <c r="AY833" s="245" t="s">
        <v>195</v>
      </c>
    </row>
    <row r="834" s="2" customFormat="1" ht="24.15" customHeight="1">
      <c r="A834" s="41"/>
      <c r="B834" s="42"/>
      <c r="C834" s="216" t="s">
        <v>823</v>
      </c>
      <c r="D834" s="216" t="s">
        <v>113</v>
      </c>
      <c r="E834" s="217" t="s">
        <v>824</v>
      </c>
      <c r="F834" s="218" t="s">
        <v>825</v>
      </c>
      <c r="G834" s="219" t="s">
        <v>115</v>
      </c>
      <c r="H834" s="220">
        <v>104.3</v>
      </c>
      <c r="I834" s="221"/>
      <c r="J834" s="222">
        <f>ROUND(I834*H834,2)</f>
        <v>0</v>
      </c>
      <c r="K834" s="218" t="s">
        <v>200</v>
      </c>
      <c r="L834" s="47"/>
      <c r="M834" s="223" t="s">
        <v>32</v>
      </c>
      <c r="N834" s="224" t="s">
        <v>49</v>
      </c>
      <c r="O834" s="87"/>
      <c r="P834" s="225">
        <f>O834*H834</f>
        <v>0</v>
      </c>
      <c r="Q834" s="225">
        <v>0.00172</v>
      </c>
      <c r="R834" s="225">
        <f>Q834*H834</f>
        <v>0.179396</v>
      </c>
      <c r="S834" s="225">
        <v>0</v>
      </c>
      <c r="T834" s="226">
        <f>S834*H834</f>
        <v>0</v>
      </c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R834" s="227" t="s">
        <v>289</v>
      </c>
      <c r="AT834" s="227" t="s">
        <v>113</v>
      </c>
      <c r="AU834" s="227" t="s">
        <v>88</v>
      </c>
      <c r="AY834" s="19" t="s">
        <v>195</v>
      </c>
      <c r="BE834" s="228">
        <f>IF(N834="základní",J834,0)</f>
        <v>0</v>
      </c>
      <c r="BF834" s="228">
        <f>IF(N834="snížená",J834,0)</f>
        <v>0</v>
      </c>
      <c r="BG834" s="228">
        <f>IF(N834="zákl. přenesená",J834,0)</f>
        <v>0</v>
      </c>
      <c r="BH834" s="228">
        <f>IF(N834="sníž. přenesená",J834,0)</f>
        <v>0</v>
      </c>
      <c r="BI834" s="228">
        <f>IF(N834="nulová",J834,0)</f>
        <v>0</v>
      </c>
      <c r="BJ834" s="19" t="s">
        <v>86</v>
      </c>
      <c r="BK834" s="228">
        <f>ROUND(I834*H834,2)</f>
        <v>0</v>
      </c>
      <c r="BL834" s="19" t="s">
        <v>289</v>
      </c>
      <c r="BM834" s="227" t="s">
        <v>826</v>
      </c>
    </row>
    <row r="835" s="2" customFormat="1">
      <c r="A835" s="41"/>
      <c r="B835" s="42"/>
      <c r="C835" s="43"/>
      <c r="D835" s="229" t="s">
        <v>202</v>
      </c>
      <c r="E835" s="43"/>
      <c r="F835" s="230" t="s">
        <v>827</v>
      </c>
      <c r="G835" s="43"/>
      <c r="H835" s="43"/>
      <c r="I835" s="231"/>
      <c r="J835" s="43"/>
      <c r="K835" s="43"/>
      <c r="L835" s="47"/>
      <c r="M835" s="232"/>
      <c r="N835" s="233"/>
      <c r="O835" s="87"/>
      <c r="P835" s="87"/>
      <c r="Q835" s="87"/>
      <c r="R835" s="87"/>
      <c r="S835" s="87"/>
      <c r="T835" s="88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T835" s="19" t="s">
        <v>202</v>
      </c>
      <c r="AU835" s="19" t="s">
        <v>88</v>
      </c>
    </row>
    <row r="836" s="14" customFormat="1">
      <c r="A836" s="14"/>
      <c r="B836" s="259"/>
      <c r="C836" s="260"/>
      <c r="D836" s="236" t="s">
        <v>204</v>
      </c>
      <c r="E836" s="261" t="s">
        <v>32</v>
      </c>
      <c r="F836" s="262" t="s">
        <v>828</v>
      </c>
      <c r="G836" s="260"/>
      <c r="H836" s="261" t="s">
        <v>32</v>
      </c>
      <c r="I836" s="263"/>
      <c r="J836" s="260"/>
      <c r="K836" s="260"/>
      <c r="L836" s="264"/>
      <c r="M836" s="265"/>
      <c r="N836" s="266"/>
      <c r="O836" s="266"/>
      <c r="P836" s="266"/>
      <c r="Q836" s="266"/>
      <c r="R836" s="266"/>
      <c r="S836" s="266"/>
      <c r="T836" s="267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8" t="s">
        <v>204</v>
      </c>
      <c r="AU836" s="268" t="s">
        <v>88</v>
      </c>
      <c r="AV836" s="14" t="s">
        <v>86</v>
      </c>
      <c r="AW836" s="14" t="s">
        <v>39</v>
      </c>
      <c r="AX836" s="14" t="s">
        <v>78</v>
      </c>
      <c r="AY836" s="268" t="s">
        <v>195</v>
      </c>
    </row>
    <row r="837" s="13" customFormat="1">
      <c r="A837" s="13"/>
      <c r="B837" s="234"/>
      <c r="C837" s="235"/>
      <c r="D837" s="236" t="s">
        <v>204</v>
      </c>
      <c r="E837" s="237" t="s">
        <v>32</v>
      </c>
      <c r="F837" s="238" t="s">
        <v>829</v>
      </c>
      <c r="G837" s="235"/>
      <c r="H837" s="239">
        <v>104.3</v>
      </c>
      <c r="I837" s="240"/>
      <c r="J837" s="235"/>
      <c r="K837" s="235"/>
      <c r="L837" s="241"/>
      <c r="M837" s="242"/>
      <c r="N837" s="243"/>
      <c r="O837" s="243"/>
      <c r="P837" s="243"/>
      <c r="Q837" s="243"/>
      <c r="R837" s="243"/>
      <c r="S837" s="243"/>
      <c r="T837" s="244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5" t="s">
        <v>204</v>
      </c>
      <c r="AU837" s="245" t="s">
        <v>88</v>
      </c>
      <c r="AV837" s="13" t="s">
        <v>88</v>
      </c>
      <c r="AW837" s="13" t="s">
        <v>39</v>
      </c>
      <c r="AX837" s="13" t="s">
        <v>86</v>
      </c>
      <c r="AY837" s="245" t="s">
        <v>195</v>
      </c>
    </row>
    <row r="838" s="2" customFormat="1" ht="37.8" customHeight="1">
      <c r="A838" s="41"/>
      <c r="B838" s="42"/>
      <c r="C838" s="216" t="s">
        <v>830</v>
      </c>
      <c r="D838" s="216" t="s">
        <v>113</v>
      </c>
      <c r="E838" s="217" t="s">
        <v>831</v>
      </c>
      <c r="F838" s="218" t="s">
        <v>832</v>
      </c>
      <c r="G838" s="219" t="s">
        <v>115</v>
      </c>
      <c r="H838" s="220">
        <v>80.5</v>
      </c>
      <c r="I838" s="221"/>
      <c r="J838" s="222">
        <f>ROUND(I838*H838,2)</f>
        <v>0</v>
      </c>
      <c r="K838" s="218" t="s">
        <v>200</v>
      </c>
      <c r="L838" s="47"/>
      <c r="M838" s="223" t="s">
        <v>32</v>
      </c>
      <c r="N838" s="224" t="s">
        <v>49</v>
      </c>
      <c r="O838" s="87"/>
      <c r="P838" s="225">
        <f>O838*H838</f>
        <v>0</v>
      </c>
      <c r="Q838" s="225">
        <v>0.0043800000000000002</v>
      </c>
      <c r="R838" s="225">
        <f>Q838*H838</f>
        <v>0.35259000000000001</v>
      </c>
      <c r="S838" s="225">
        <v>0</v>
      </c>
      <c r="T838" s="226">
        <f>S838*H838</f>
        <v>0</v>
      </c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R838" s="227" t="s">
        <v>289</v>
      </c>
      <c r="AT838" s="227" t="s">
        <v>113</v>
      </c>
      <c r="AU838" s="227" t="s">
        <v>88</v>
      </c>
      <c r="AY838" s="19" t="s">
        <v>195</v>
      </c>
      <c r="BE838" s="228">
        <f>IF(N838="základní",J838,0)</f>
        <v>0</v>
      </c>
      <c r="BF838" s="228">
        <f>IF(N838="snížená",J838,0)</f>
        <v>0</v>
      </c>
      <c r="BG838" s="228">
        <f>IF(N838="zákl. přenesená",J838,0)</f>
        <v>0</v>
      </c>
      <c r="BH838" s="228">
        <f>IF(N838="sníž. přenesená",J838,0)</f>
        <v>0</v>
      </c>
      <c r="BI838" s="228">
        <f>IF(N838="nulová",J838,0)</f>
        <v>0</v>
      </c>
      <c r="BJ838" s="19" t="s">
        <v>86</v>
      </c>
      <c r="BK838" s="228">
        <f>ROUND(I838*H838,2)</f>
        <v>0</v>
      </c>
      <c r="BL838" s="19" t="s">
        <v>289</v>
      </c>
      <c r="BM838" s="227" t="s">
        <v>833</v>
      </c>
    </row>
    <row r="839" s="2" customFormat="1">
      <c r="A839" s="41"/>
      <c r="B839" s="42"/>
      <c r="C839" s="43"/>
      <c r="D839" s="229" t="s">
        <v>202</v>
      </c>
      <c r="E839" s="43"/>
      <c r="F839" s="230" t="s">
        <v>834</v>
      </c>
      <c r="G839" s="43"/>
      <c r="H839" s="43"/>
      <c r="I839" s="231"/>
      <c r="J839" s="43"/>
      <c r="K839" s="43"/>
      <c r="L839" s="47"/>
      <c r="M839" s="232"/>
      <c r="N839" s="233"/>
      <c r="O839" s="87"/>
      <c r="P839" s="87"/>
      <c r="Q839" s="87"/>
      <c r="R839" s="87"/>
      <c r="S839" s="87"/>
      <c r="T839" s="88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T839" s="19" t="s">
        <v>202</v>
      </c>
      <c r="AU839" s="19" t="s">
        <v>88</v>
      </c>
    </row>
    <row r="840" s="14" customFormat="1">
      <c r="A840" s="14"/>
      <c r="B840" s="259"/>
      <c r="C840" s="260"/>
      <c r="D840" s="236" t="s">
        <v>204</v>
      </c>
      <c r="E840" s="261" t="s">
        <v>32</v>
      </c>
      <c r="F840" s="262" t="s">
        <v>455</v>
      </c>
      <c r="G840" s="260"/>
      <c r="H840" s="261" t="s">
        <v>32</v>
      </c>
      <c r="I840" s="263"/>
      <c r="J840" s="260"/>
      <c r="K840" s="260"/>
      <c r="L840" s="264"/>
      <c r="M840" s="265"/>
      <c r="N840" s="266"/>
      <c r="O840" s="266"/>
      <c r="P840" s="266"/>
      <c r="Q840" s="266"/>
      <c r="R840" s="266"/>
      <c r="S840" s="266"/>
      <c r="T840" s="267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68" t="s">
        <v>204</v>
      </c>
      <c r="AU840" s="268" t="s">
        <v>88</v>
      </c>
      <c r="AV840" s="14" t="s">
        <v>86</v>
      </c>
      <c r="AW840" s="14" t="s">
        <v>39</v>
      </c>
      <c r="AX840" s="14" t="s">
        <v>78</v>
      </c>
      <c r="AY840" s="268" t="s">
        <v>195</v>
      </c>
    </row>
    <row r="841" s="13" customFormat="1">
      <c r="A841" s="13"/>
      <c r="B841" s="234"/>
      <c r="C841" s="235"/>
      <c r="D841" s="236" t="s">
        <v>204</v>
      </c>
      <c r="E841" s="237" t="s">
        <v>32</v>
      </c>
      <c r="F841" s="238" t="s">
        <v>456</v>
      </c>
      <c r="G841" s="235"/>
      <c r="H841" s="239">
        <v>80.5</v>
      </c>
      <c r="I841" s="240"/>
      <c r="J841" s="235"/>
      <c r="K841" s="235"/>
      <c r="L841" s="241"/>
      <c r="M841" s="242"/>
      <c r="N841" s="243"/>
      <c r="O841" s="243"/>
      <c r="P841" s="243"/>
      <c r="Q841" s="243"/>
      <c r="R841" s="243"/>
      <c r="S841" s="243"/>
      <c r="T841" s="244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5" t="s">
        <v>204</v>
      </c>
      <c r="AU841" s="245" t="s">
        <v>88</v>
      </c>
      <c r="AV841" s="13" t="s">
        <v>88</v>
      </c>
      <c r="AW841" s="13" t="s">
        <v>39</v>
      </c>
      <c r="AX841" s="13" t="s">
        <v>86</v>
      </c>
      <c r="AY841" s="245" t="s">
        <v>195</v>
      </c>
    </row>
    <row r="842" s="2" customFormat="1" ht="37.8" customHeight="1">
      <c r="A842" s="41"/>
      <c r="B842" s="42"/>
      <c r="C842" s="216" t="s">
        <v>835</v>
      </c>
      <c r="D842" s="216" t="s">
        <v>113</v>
      </c>
      <c r="E842" s="217" t="s">
        <v>836</v>
      </c>
      <c r="F842" s="218" t="s">
        <v>837</v>
      </c>
      <c r="G842" s="219" t="s">
        <v>115</v>
      </c>
      <c r="H842" s="220">
        <v>12.199999999999999</v>
      </c>
      <c r="I842" s="221"/>
      <c r="J842" s="222">
        <f>ROUND(I842*H842,2)</f>
        <v>0</v>
      </c>
      <c r="K842" s="218" t="s">
        <v>200</v>
      </c>
      <c r="L842" s="47"/>
      <c r="M842" s="223" t="s">
        <v>32</v>
      </c>
      <c r="N842" s="224" t="s">
        <v>49</v>
      </c>
      <c r="O842" s="87"/>
      <c r="P842" s="225">
        <f>O842*H842</f>
        <v>0</v>
      </c>
      <c r="Q842" s="225">
        <v>0.0058399999999999997</v>
      </c>
      <c r="R842" s="225">
        <f>Q842*H842</f>
        <v>0.071247999999999992</v>
      </c>
      <c r="S842" s="225">
        <v>0</v>
      </c>
      <c r="T842" s="226">
        <f>S842*H842</f>
        <v>0</v>
      </c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R842" s="227" t="s">
        <v>289</v>
      </c>
      <c r="AT842" s="227" t="s">
        <v>113</v>
      </c>
      <c r="AU842" s="227" t="s">
        <v>88</v>
      </c>
      <c r="AY842" s="19" t="s">
        <v>195</v>
      </c>
      <c r="BE842" s="228">
        <f>IF(N842="základní",J842,0)</f>
        <v>0</v>
      </c>
      <c r="BF842" s="228">
        <f>IF(N842="snížená",J842,0)</f>
        <v>0</v>
      </c>
      <c r="BG842" s="228">
        <f>IF(N842="zákl. přenesená",J842,0)</f>
        <v>0</v>
      </c>
      <c r="BH842" s="228">
        <f>IF(N842="sníž. přenesená",J842,0)</f>
        <v>0</v>
      </c>
      <c r="BI842" s="228">
        <f>IF(N842="nulová",J842,0)</f>
        <v>0</v>
      </c>
      <c r="BJ842" s="19" t="s">
        <v>86</v>
      </c>
      <c r="BK842" s="228">
        <f>ROUND(I842*H842,2)</f>
        <v>0</v>
      </c>
      <c r="BL842" s="19" t="s">
        <v>289</v>
      </c>
      <c r="BM842" s="227" t="s">
        <v>838</v>
      </c>
    </row>
    <row r="843" s="2" customFormat="1">
      <c r="A843" s="41"/>
      <c r="B843" s="42"/>
      <c r="C843" s="43"/>
      <c r="D843" s="229" t="s">
        <v>202</v>
      </c>
      <c r="E843" s="43"/>
      <c r="F843" s="230" t="s">
        <v>839</v>
      </c>
      <c r="G843" s="43"/>
      <c r="H843" s="43"/>
      <c r="I843" s="231"/>
      <c r="J843" s="43"/>
      <c r="K843" s="43"/>
      <c r="L843" s="47"/>
      <c r="M843" s="232"/>
      <c r="N843" s="233"/>
      <c r="O843" s="87"/>
      <c r="P843" s="87"/>
      <c r="Q843" s="87"/>
      <c r="R843" s="87"/>
      <c r="S843" s="87"/>
      <c r="T843" s="88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T843" s="19" t="s">
        <v>202</v>
      </c>
      <c r="AU843" s="19" t="s">
        <v>88</v>
      </c>
    </row>
    <row r="844" s="14" customFormat="1">
      <c r="A844" s="14"/>
      <c r="B844" s="259"/>
      <c r="C844" s="260"/>
      <c r="D844" s="236" t="s">
        <v>204</v>
      </c>
      <c r="E844" s="261" t="s">
        <v>32</v>
      </c>
      <c r="F844" s="262" t="s">
        <v>457</v>
      </c>
      <c r="G844" s="260"/>
      <c r="H844" s="261" t="s">
        <v>32</v>
      </c>
      <c r="I844" s="263"/>
      <c r="J844" s="260"/>
      <c r="K844" s="260"/>
      <c r="L844" s="264"/>
      <c r="M844" s="265"/>
      <c r="N844" s="266"/>
      <c r="O844" s="266"/>
      <c r="P844" s="266"/>
      <c r="Q844" s="266"/>
      <c r="R844" s="266"/>
      <c r="S844" s="266"/>
      <c r="T844" s="267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8" t="s">
        <v>204</v>
      </c>
      <c r="AU844" s="268" t="s">
        <v>88</v>
      </c>
      <c r="AV844" s="14" t="s">
        <v>86</v>
      </c>
      <c r="AW844" s="14" t="s">
        <v>39</v>
      </c>
      <c r="AX844" s="14" t="s">
        <v>78</v>
      </c>
      <c r="AY844" s="268" t="s">
        <v>195</v>
      </c>
    </row>
    <row r="845" s="13" customFormat="1">
      <c r="A845" s="13"/>
      <c r="B845" s="234"/>
      <c r="C845" s="235"/>
      <c r="D845" s="236" t="s">
        <v>204</v>
      </c>
      <c r="E845" s="237" t="s">
        <v>32</v>
      </c>
      <c r="F845" s="238" t="s">
        <v>458</v>
      </c>
      <c r="G845" s="235"/>
      <c r="H845" s="239">
        <v>12.199999999999999</v>
      </c>
      <c r="I845" s="240"/>
      <c r="J845" s="235"/>
      <c r="K845" s="235"/>
      <c r="L845" s="241"/>
      <c r="M845" s="242"/>
      <c r="N845" s="243"/>
      <c r="O845" s="243"/>
      <c r="P845" s="243"/>
      <c r="Q845" s="243"/>
      <c r="R845" s="243"/>
      <c r="S845" s="243"/>
      <c r="T845" s="244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5" t="s">
        <v>204</v>
      </c>
      <c r="AU845" s="245" t="s">
        <v>88</v>
      </c>
      <c r="AV845" s="13" t="s">
        <v>88</v>
      </c>
      <c r="AW845" s="13" t="s">
        <v>39</v>
      </c>
      <c r="AX845" s="13" t="s">
        <v>86</v>
      </c>
      <c r="AY845" s="245" t="s">
        <v>195</v>
      </c>
    </row>
    <row r="846" s="2" customFormat="1" ht="55.5" customHeight="1">
      <c r="A846" s="41"/>
      <c r="B846" s="42"/>
      <c r="C846" s="216" t="s">
        <v>840</v>
      </c>
      <c r="D846" s="216" t="s">
        <v>113</v>
      </c>
      <c r="E846" s="217" t="s">
        <v>841</v>
      </c>
      <c r="F846" s="218" t="s">
        <v>842</v>
      </c>
      <c r="G846" s="219" t="s">
        <v>119</v>
      </c>
      <c r="H846" s="220">
        <v>4</v>
      </c>
      <c r="I846" s="221"/>
      <c r="J846" s="222">
        <f>ROUND(I846*H846,2)</f>
        <v>0</v>
      </c>
      <c r="K846" s="218" t="s">
        <v>200</v>
      </c>
      <c r="L846" s="47"/>
      <c r="M846" s="223" t="s">
        <v>32</v>
      </c>
      <c r="N846" s="224" t="s">
        <v>49</v>
      </c>
      <c r="O846" s="87"/>
      <c r="P846" s="225">
        <f>O846*H846</f>
        <v>0</v>
      </c>
      <c r="Q846" s="225">
        <v>0</v>
      </c>
      <c r="R846" s="225">
        <f>Q846*H846</f>
        <v>0</v>
      </c>
      <c r="S846" s="225">
        <v>0</v>
      </c>
      <c r="T846" s="226">
        <f>S846*H846</f>
        <v>0</v>
      </c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R846" s="227" t="s">
        <v>289</v>
      </c>
      <c r="AT846" s="227" t="s">
        <v>113</v>
      </c>
      <c r="AU846" s="227" t="s">
        <v>88</v>
      </c>
      <c r="AY846" s="19" t="s">
        <v>195</v>
      </c>
      <c r="BE846" s="228">
        <f>IF(N846="základní",J846,0)</f>
        <v>0</v>
      </c>
      <c r="BF846" s="228">
        <f>IF(N846="snížená",J846,0)</f>
        <v>0</v>
      </c>
      <c r="BG846" s="228">
        <f>IF(N846="zákl. přenesená",J846,0)</f>
        <v>0</v>
      </c>
      <c r="BH846" s="228">
        <f>IF(N846="sníž. přenesená",J846,0)</f>
        <v>0</v>
      </c>
      <c r="BI846" s="228">
        <f>IF(N846="nulová",J846,0)</f>
        <v>0</v>
      </c>
      <c r="BJ846" s="19" t="s">
        <v>86</v>
      </c>
      <c r="BK846" s="228">
        <f>ROUND(I846*H846,2)</f>
        <v>0</v>
      </c>
      <c r="BL846" s="19" t="s">
        <v>289</v>
      </c>
      <c r="BM846" s="227" t="s">
        <v>843</v>
      </c>
    </row>
    <row r="847" s="2" customFormat="1">
      <c r="A847" s="41"/>
      <c r="B847" s="42"/>
      <c r="C847" s="43"/>
      <c r="D847" s="229" t="s">
        <v>202</v>
      </c>
      <c r="E847" s="43"/>
      <c r="F847" s="230" t="s">
        <v>844</v>
      </c>
      <c r="G847" s="43"/>
      <c r="H847" s="43"/>
      <c r="I847" s="231"/>
      <c r="J847" s="43"/>
      <c r="K847" s="43"/>
      <c r="L847" s="47"/>
      <c r="M847" s="232"/>
      <c r="N847" s="233"/>
      <c r="O847" s="87"/>
      <c r="P847" s="87"/>
      <c r="Q847" s="87"/>
      <c r="R847" s="87"/>
      <c r="S847" s="87"/>
      <c r="T847" s="88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T847" s="19" t="s">
        <v>202</v>
      </c>
      <c r="AU847" s="19" t="s">
        <v>88</v>
      </c>
    </row>
    <row r="848" s="14" customFormat="1">
      <c r="A848" s="14"/>
      <c r="B848" s="259"/>
      <c r="C848" s="260"/>
      <c r="D848" s="236" t="s">
        <v>204</v>
      </c>
      <c r="E848" s="261" t="s">
        <v>32</v>
      </c>
      <c r="F848" s="262" t="s">
        <v>455</v>
      </c>
      <c r="G848" s="260"/>
      <c r="H848" s="261" t="s">
        <v>32</v>
      </c>
      <c r="I848" s="263"/>
      <c r="J848" s="260"/>
      <c r="K848" s="260"/>
      <c r="L848" s="264"/>
      <c r="M848" s="265"/>
      <c r="N848" s="266"/>
      <c r="O848" s="266"/>
      <c r="P848" s="266"/>
      <c r="Q848" s="266"/>
      <c r="R848" s="266"/>
      <c r="S848" s="266"/>
      <c r="T848" s="267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68" t="s">
        <v>204</v>
      </c>
      <c r="AU848" s="268" t="s">
        <v>88</v>
      </c>
      <c r="AV848" s="14" t="s">
        <v>86</v>
      </c>
      <c r="AW848" s="14" t="s">
        <v>39</v>
      </c>
      <c r="AX848" s="14" t="s">
        <v>78</v>
      </c>
      <c r="AY848" s="268" t="s">
        <v>195</v>
      </c>
    </row>
    <row r="849" s="13" customFormat="1">
      <c r="A849" s="13"/>
      <c r="B849" s="234"/>
      <c r="C849" s="235"/>
      <c r="D849" s="236" t="s">
        <v>204</v>
      </c>
      <c r="E849" s="237" t="s">
        <v>32</v>
      </c>
      <c r="F849" s="238" t="s">
        <v>845</v>
      </c>
      <c r="G849" s="235"/>
      <c r="H849" s="239">
        <v>4</v>
      </c>
      <c r="I849" s="240"/>
      <c r="J849" s="235"/>
      <c r="K849" s="235"/>
      <c r="L849" s="241"/>
      <c r="M849" s="242"/>
      <c r="N849" s="243"/>
      <c r="O849" s="243"/>
      <c r="P849" s="243"/>
      <c r="Q849" s="243"/>
      <c r="R849" s="243"/>
      <c r="S849" s="243"/>
      <c r="T849" s="244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5" t="s">
        <v>204</v>
      </c>
      <c r="AU849" s="245" t="s">
        <v>88</v>
      </c>
      <c r="AV849" s="13" t="s">
        <v>88</v>
      </c>
      <c r="AW849" s="13" t="s">
        <v>39</v>
      </c>
      <c r="AX849" s="13" t="s">
        <v>86</v>
      </c>
      <c r="AY849" s="245" t="s">
        <v>195</v>
      </c>
    </row>
    <row r="850" s="2" customFormat="1" ht="44.25" customHeight="1">
      <c r="A850" s="41"/>
      <c r="B850" s="42"/>
      <c r="C850" s="216" t="s">
        <v>846</v>
      </c>
      <c r="D850" s="216" t="s">
        <v>113</v>
      </c>
      <c r="E850" s="217" t="s">
        <v>847</v>
      </c>
      <c r="F850" s="218" t="s">
        <v>848</v>
      </c>
      <c r="G850" s="219" t="s">
        <v>115</v>
      </c>
      <c r="H850" s="220">
        <v>27.350000000000001</v>
      </c>
      <c r="I850" s="221"/>
      <c r="J850" s="222">
        <f>ROUND(I850*H850,2)</f>
        <v>0</v>
      </c>
      <c r="K850" s="218" t="s">
        <v>200</v>
      </c>
      <c r="L850" s="47"/>
      <c r="M850" s="223" t="s">
        <v>32</v>
      </c>
      <c r="N850" s="224" t="s">
        <v>49</v>
      </c>
      <c r="O850" s="87"/>
      <c r="P850" s="225">
        <f>O850*H850</f>
        <v>0</v>
      </c>
      <c r="Q850" s="225">
        <v>0.0053099999999999996</v>
      </c>
      <c r="R850" s="225">
        <f>Q850*H850</f>
        <v>0.14522850000000001</v>
      </c>
      <c r="S850" s="225">
        <v>0</v>
      </c>
      <c r="T850" s="226">
        <f>S850*H850</f>
        <v>0</v>
      </c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R850" s="227" t="s">
        <v>289</v>
      </c>
      <c r="AT850" s="227" t="s">
        <v>113</v>
      </c>
      <c r="AU850" s="227" t="s">
        <v>88</v>
      </c>
      <c r="AY850" s="19" t="s">
        <v>195</v>
      </c>
      <c r="BE850" s="228">
        <f>IF(N850="základní",J850,0)</f>
        <v>0</v>
      </c>
      <c r="BF850" s="228">
        <f>IF(N850="snížená",J850,0)</f>
        <v>0</v>
      </c>
      <c r="BG850" s="228">
        <f>IF(N850="zákl. přenesená",J850,0)</f>
        <v>0</v>
      </c>
      <c r="BH850" s="228">
        <f>IF(N850="sníž. přenesená",J850,0)</f>
        <v>0</v>
      </c>
      <c r="BI850" s="228">
        <f>IF(N850="nulová",J850,0)</f>
        <v>0</v>
      </c>
      <c r="BJ850" s="19" t="s">
        <v>86</v>
      </c>
      <c r="BK850" s="228">
        <f>ROUND(I850*H850,2)</f>
        <v>0</v>
      </c>
      <c r="BL850" s="19" t="s">
        <v>289</v>
      </c>
      <c r="BM850" s="227" t="s">
        <v>849</v>
      </c>
    </row>
    <row r="851" s="2" customFormat="1">
      <c r="A851" s="41"/>
      <c r="B851" s="42"/>
      <c r="C851" s="43"/>
      <c r="D851" s="229" t="s">
        <v>202</v>
      </c>
      <c r="E851" s="43"/>
      <c r="F851" s="230" t="s">
        <v>850</v>
      </c>
      <c r="G851" s="43"/>
      <c r="H851" s="43"/>
      <c r="I851" s="231"/>
      <c r="J851" s="43"/>
      <c r="K851" s="43"/>
      <c r="L851" s="47"/>
      <c r="M851" s="232"/>
      <c r="N851" s="233"/>
      <c r="O851" s="87"/>
      <c r="P851" s="87"/>
      <c r="Q851" s="87"/>
      <c r="R851" s="87"/>
      <c r="S851" s="87"/>
      <c r="T851" s="88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T851" s="19" t="s">
        <v>202</v>
      </c>
      <c r="AU851" s="19" t="s">
        <v>88</v>
      </c>
    </row>
    <row r="852" s="14" customFormat="1">
      <c r="A852" s="14"/>
      <c r="B852" s="259"/>
      <c r="C852" s="260"/>
      <c r="D852" s="236" t="s">
        <v>204</v>
      </c>
      <c r="E852" s="261" t="s">
        <v>32</v>
      </c>
      <c r="F852" s="262" t="s">
        <v>851</v>
      </c>
      <c r="G852" s="260"/>
      <c r="H852" s="261" t="s">
        <v>32</v>
      </c>
      <c r="I852" s="263"/>
      <c r="J852" s="260"/>
      <c r="K852" s="260"/>
      <c r="L852" s="264"/>
      <c r="M852" s="265"/>
      <c r="N852" s="266"/>
      <c r="O852" s="266"/>
      <c r="P852" s="266"/>
      <c r="Q852" s="266"/>
      <c r="R852" s="266"/>
      <c r="S852" s="266"/>
      <c r="T852" s="267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8" t="s">
        <v>204</v>
      </c>
      <c r="AU852" s="268" t="s">
        <v>88</v>
      </c>
      <c r="AV852" s="14" t="s">
        <v>86</v>
      </c>
      <c r="AW852" s="14" t="s">
        <v>39</v>
      </c>
      <c r="AX852" s="14" t="s">
        <v>78</v>
      </c>
      <c r="AY852" s="268" t="s">
        <v>195</v>
      </c>
    </row>
    <row r="853" s="13" customFormat="1">
      <c r="A853" s="13"/>
      <c r="B853" s="234"/>
      <c r="C853" s="235"/>
      <c r="D853" s="236" t="s">
        <v>204</v>
      </c>
      <c r="E853" s="237" t="s">
        <v>32</v>
      </c>
      <c r="F853" s="238" t="s">
        <v>852</v>
      </c>
      <c r="G853" s="235"/>
      <c r="H853" s="239">
        <v>27.350000000000001</v>
      </c>
      <c r="I853" s="240"/>
      <c r="J853" s="235"/>
      <c r="K853" s="235"/>
      <c r="L853" s="241"/>
      <c r="M853" s="242"/>
      <c r="N853" s="243"/>
      <c r="O853" s="243"/>
      <c r="P853" s="243"/>
      <c r="Q853" s="243"/>
      <c r="R853" s="243"/>
      <c r="S853" s="243"/>
      <c r="T853" s="244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5" t="s">
        <v>204</v>
      </c>
      <c r="AU853" s="245" t="s">
        <v>88</v>
      </c>
      <c r="AV853" s="13" t="s">
        <v>88</v>
      </c>
      <c r="AW853" s="13" t="s">
        <v>39</v>
      </c>
      <c r="AX853" s="13" t="s">
        <v>86</v>
      </c>
      <c r="AY853" s="245" t="s">
        <v>195</v>
      </c>
    </row>
    <row r="854" s="2" customFormat="1" ht="44.25" customHeight="1">
      <c r="A854" s="41"/>
      <c r="B854" s="42"/>
      <c r="C854" s="216" t="s">
        <v>853</v>
      </c>
      <c r="D854" s="216" t="s">
        <v>113</v>
      </c>
      <c r="E854" s="217" t="s">
        <v>854</v>
      </c>
      <c r="F854" s="218" t="s">
        <v>855</v>
      </c>
      <c r="G854" s="219" t="s">
        <v>105</v>
      </c>
      <c r="H854" s="220">
        <v>21.059999999999999</v>
      </c>
      <c r="I854" s="221"/>
      <c r="J854" s="222">
        <f>ROUND(I854*H854,2)</f>
        <v>0</v>
      </c>
      <c r="K854" s="218" t="s">
        <v>200</v>
      </c>
      <c r="L854" s="47"/>
      <c r="M854" s="223" t="s">
        <v>32</v>
      </c>
      <c r="N854" s="224" t="s">
        <v>49</v>
      </c>
      <c r="O854" s="87"/>
      <c r="P854" s="225">
        <f>O854*H854</f>
        <v>0</v>
      </c>
      <c r="Q854" s="225">
        <v>0.0076400000000000001</v>
      </c>
      <c r="R854" s="225">
        <f>Q854*H854</f>
        <v>0.1608984</v>
      </c>
      <c r="S854" s="225">
        <v>0</v>
      </c>
      <c r="T854" s="226">
        <f>S854*H854</f>
        <v>0</v>
      </c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R854" s="227" t="s">
        <v>289</v>
      </c>
      <c r="AT854" s="227" t="s">
        <v>113</v>
      </c>
      <c r="AU854" s="227" t="s">
        <v>88</v>
      </c>
      <c r="AY854" s="19" t="s">
        <v>195</v>
      </c>
      <c r="BE854" s="228">
        <f>IF(N854="základní",J854,0)</f>
        <v>0</v>
      </c>
      <c r="BF854" s="228">
        <f>IF(N854="snížená",J854,0)</f>
        <v>0</v>
      </c>
      <c r="BG854" s="228">
        <f>IF(N854="zákl. přenesená",J854,0)</f>
        <v>0</v>
      </c>
      <c r="BH854" s="228">
        <f>IF(N854="sníž. přenesená",J854,0)</f>
        <v>0</v>
      </c>
      <c r="BI854" s="228">
        <f>IF(N854="nulová",J854,0)</f>
        <v>0</v>
      </c>
      <c r="BJ854" s="19" t="s">
        <v>86</v>
      </c>
      <c r="BK854" s="228">
        <f>ROUND(I854*H854,2)</f>
        <v>0</v>
      </c>
      <c r="BL854" s="19" t="s">
        <v>289</v>
      </c>
      <c r="BM854" s="227" t="s">
        <v>856</v>
      </c>
    </row>
    <row r="855" s="2" customFormat="1">
      <c r="A855" s="41"/>
      <c r="B855" s="42"/>
      <c r="C855" s="43"/>
      <c r="D855" s="229" t="s">
        <v>202</v>
      </c>
      <c r="E855" s="43"/>
      <c r="F855" s="230" t="s">
        <v>857</v>
      </c>
      <c r="G855" s="43"/>
      <c r="H855" s="43"/>
      <c r="I855" s="231"/>
      <c r="J855" s="43"/>
      <c r="K855" s="43"/>
      <c r="L855" s="47"/>
      <c r="M855" s="232"/>
      <c r="N855" s="233"/>
      <c r="O855" s="87"/>
      <c r="P855" s="87"/>
      <c r="Q855" s="87"/>
      <c r="R855" s="87"/>
      <c r="S855" s="87"/>
      <c r="T855" s="88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T855" s="19" t="s">
        <v>202</v>
      </c>
      <c r="AU855" s="19" t="s">
        <v>88</v>
      </c>
    </row>
    <row r="856" s="14" customFormat="1">
      <c r="A856" s="14"/>
      <c r="B856" s="259"/>
      <c r="C856" s="260"/>
      <c r="D856" s="236" t="s">
        <v>204</v>
      </c>
      <c r="E856" s="261" t="s">
        <v>32</v>
      </c>
      <c r="F856" s="262" t="s">
        <v>858</v>
      </c>
      <c r="G856" s="260"/>
      <c r="H856" s="261" t="s">
        <v>32</v>
      </c>
      <c r="I856" s="263"/>
      <c r="J856" s="260"/>
      <c r="K856" s="260"/>
      <c r="L856" s="264"/>
      <c r="M856" s="265"/>
      <c r="N856" s="266"/>
      <c r="O856" s="266"/>
      <c r="P856" s="266"/>
      <c r="Q856" s="266"/>
      <c r="R856" s="266"/>
      <c r="S856" s="266"/>
      <c r="T856" s="267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68" t="s">
        <v>204</v>
      </c>
      <c r="AU856" s="268" t="s">
        <v>88</v>
      </c>
      <c r="AV856" s="14" t="s">
        <v>86</v>
      </c>
      <c r="AW856" s="14" t="s">
        <v>39</v>
      </c>
      <c r="AX856" s="14" t="s">
        <v>78</v>
      </c>
      <c r="AY856" s="268" t="s">
        <v>195</v>
      </c>
    </row>
    <row r="857" s="13" customFormat="1">
      <c r="A857" s="13"/>
      <c r="B857" s="234"/>
      <c r="C857" s="235"/>
      <c r="D857" s="236" t="s">
        <v>204</v>
      </c>
      <c r="E857" s="237" t="s">
        <v>32</v>
      </c>
      <c r="F857" s="238" t="s">
        <v>859</v>
      </c>
      <c r="G857" s="235"/>
      <c r="H857" s="239">
        <v>21.059999999999999</v>
      </c>
      <c r="I857" s="240"/>
      <c r="J857" s="235"/>
      <c r="K857" s="235"/>
      <c r="L857" s="241"/>
      <c r="M857" s="242"/>
      <c r="N857" s="243"/>
      <c r="O857" s="243"/>
      <c r="P857" s="243"/>
      <c r="Q857" s="243"/>
      <c r="R857" s="243"/>
      <c r="S857" s="243"/>
      <c r="T857" s="244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5" t="s">
        <v>204</v>
      </c>
      <c r="AU857" s="245" t="s">
        <v>88</v>
      </c>
      <c r="AV857" s="13" t="s">
        <v>88</v>
      </c>
      <c r="AW857" s="13" t="s">
        <v>39</v>
      </c>
      <c r="AX857" s="13" t="s">
        <v>86</v>
      </c>
      <c r="AY857" s="245" t="s">
        <v>195</v>
      </c>
    </row>
    <row r="858" s="2" customFormat="1" ht="44.25" customHeight="1">
      <c r="A858" s="41"/>
      <c r="B858" s="42"/>
      <c r="C858" s="216" t="s">
        <v>860</v>
      </c>
      <c r="D858" s="216" t="s">
        <v>113</v>
      </c>
      <c r="E858" s="217" t="s">
        <v>861</v>
      </c>
      <c r="F858" s="218" t="s">
        <v>862</v>
      </c>
      <c r="G858" s="219" t="s">
        <v>115</v>
      </c>
      <c r="H858" s="220">
        <v>41.299999999999997</v>
      </c>
      <c r="I858" s="221"/>
      <c r="J858" s="222">
        <f>ROUND(I858*H858,2)</f>
        <v>0</v>
      </c>
      <c r="K858" s="218" t="s">
        <v>200</v>
      </c>
      <c r="L858" s="47"/>
      <c r="M858" s="223" t="s">
        <v>32</v>
      </c>
      <c r="N858" s="224" t="s">
        <v>49</v>
      </c>
      <c r="O858" s="87"/>
      <c r="P858" s="225">
        <f>O858*H858</f>
        <v>0</v>
      </c>
      <c r="Q858" s="225">
        <v>0.0043600000000000002</v>
      </c>
      <c r="R858" s="225">
        <f>Q858*H858</f>
        <v>0.18006800000000001</v>
      </c>
      <c r="S858" s="225">
        <v>0</v>
      </c>
      <c r="T858" s="226">
        <f>S858*H858</f>
        <v>0</v>
      </c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R858" s="227" t="s">
        <v>289</v>
      </c>
      <c r="AT858" s="227" t="s">
        <v>113</v>
      </c>
      <c r="AU858" s="227" t="s">
        <v>88</v>
      </c>
      <c r="AY858" s="19" t="s">
        <v>195</v>
      </c>
      <c r="BE858" s="228">
        <f>IF(N858="základní",J858,0)</f>
        <v>0</v>
      </c>
      <c r="BF858" s="228">
        <f>IF(N858="snížená",J858,0)</f>
        <v>0</v>
      </c>
      <c r="BG858" s="228">
        <f>IF(N858="zákl. přenesená",J858,0)</f>
        <v>0</v>
      </c>
      <c r="BH858" s="228">
        <f>IF(N858="sníž. přenesená",J858,0)</f>
        <v>0</v>
      </c>
      <c r="BI858" s="228">
        <f>IF(N858="nulová",J858,0)</f>
        <v>0</v>
      </c>
      <c r="BJ858" s="19" t="s">
        <v>86</v>
      </c>
      <c r="BK858" s="228">
        <f>ROUND(I858*H858,2)</f>
        <v>0</v>
      </c>
      <c r="BL858" s="19" t="s">
        <v>289</v>
      </c>
      <c r="BM858" s="227" t="s">
        <v>863</v>
      </c>
    </row>
    <row r="859" s="2" customFormat="1">
      <c r="A859" s="41"/>
      <c r="B859" s="42"/>
      <c r="C859" s="43"/>
      <c r="D859" s="229" t="s">
        <v>202</v>
      </c>
      <c r="E859" s="43"/>
      <c r="F859" s="230" t="s">
        <v>864</v>
      </c>
      <c r="G859" s="43"/>
      <c r="H859" s="43"/>
      <c r="I859" s="231"/>
      <c r="J859" s="43"/>
      <c r="K859" s="43"/>
      <c r="L859" s="47"/>
      <c r="M859" s="232"/>
      <c r="N859" s="233"/>
      <c r="O859" s="87"/>
      <c r="P859" s="87"/>
      <c r="Q859" s="87"/>
      <c r="R859" s="87"/>
      <c r="S859" s="87"/>
      <c r="T859" s="88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T859" s="19" t="s">
        <v>202</v>
      </c>
      <c r="AU859" s="19" t="s">
        <v>88</v>
      </c>
    </row>
    <row r="860" s="14" customFormat="1">
      <c r="A860" s="14"/>
      <c r="B860" s="259"/>
      <c r="C860" s="260"/>
      <c r="D860" s="236" t="s">
        <v>204</v>
      </c>
      <c r="E860" s="261" t="s">
        <v>32</v>
      </c>
      <c r="F860" s="262" t="s">
        <v>865</v>
      </c>
      <c r="G860" s="260"/>
      <c r="H860" s="261" t="s">
        <v>32</v>
      </c>
      <c r="I860" s="263"/>
      <c r="J860" s="260"/>
      <c r="K860" s="260"/>
      <c r="L860" s="264"/>
      <c r="M860" s="265"/>
      <c r="N860" s="266"/>
      <c r="O860" s="266"/>
      <c r="P860" s="266"/>
      <c r="Q860" s="266"/>
      <c r="R860" s="266"/>
      <c r="S860" s="266"/>
      <c r="T860" s="267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68" t="s">
        <v>204</v>
      </c>
      <c r="AU860" s="268" t="s">
        <v>88</v>
      </c>
      <c r="AV860" s="14" t="s">
        <v>86</v>
      </c>
      <c r="AW860" s="14" t="s">
        <v>39</v>
      </c>
      <c r="AX860" s="14" t="s">
        <v>78</v>
      </c>
      <c r="AY860" s="268" t="s">
        <v>195</v>
      </c>
    </row>
    <row r="861" s="13" customFormat="1">
      <c r="A861" s="13"/>
      <c r="B861" s="234"/>
      <c r="C861" s="235"/>
      <c r="D861" s="236" t="s">
        <v>204</v>
      </c>
      <c r="E861" s="237" t="s">
        <v>32</v>
      </c>
      <c r="F861" s="238" t="s">
        <v>866</v>
      </c>
      <c r="G861" s="235"/>
      <c r="H861" s="239">
        <v>41.299999999999997</v>
      </c>
      <c r="I861" s="240"/>
      <c r="J861" s="235"/>
      <c r="K861" s="235"/>
      <c r="L861" s="241"/>
      <c r="M861" s="242"/>
      <c r="N861" s="243"/>
      <c r="O861" s="243"/>
      <c r="P861" s="243"/>
      <c r="Q861" s="243"/>
      <c r="R861" s="243"/>
      <c r="S861" s="243"/>
      <c r="T861" s="244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5" t="s">
        <v>204</v>
      </c>
      <c r="AU861" s="245" t="s">
        <v>88</v>
      </c>
      <c r="AV861" s="13" t="s">
        <v>88</v>
      </c>
      <c r="AW861" s="13" t="s">
        <v>39</v>
      </c>
      <c r="AX861" s="13" t="s">
        <v>86</v>
      </c>
      <c r="AY861" s="245" t="s">
        <v>195</v>
      </c>
    </row>
    <row r="862" s="2" customFormat="1" ht="44.25" customHeight="1">
      <c r="A862" s="41"/>
      <c r="B862" s="42"/>
      <c r="C862" s="216" t="s">
        <v>867</v>
      </c>
      <c r="D862" s="216" t="s">
        <v>113</v>
      </c>
      <c r="E862" s="217" t="s">
        <v>868</v>
      </c>
      <c r="F862" s="218" t="s">
        <v>869</v>
      </c>
      <c r="G862" s="219" t="s">
        <v>115</v>
      </c>
      <c r="H862" s="220">
        <v>85</v>
      </c>
      <c r="I862" s="221"/>
      <c r="J862" s="222">
        <f>ROUND(I862*H862,2)</f>
        <v>0</v>
      </c>
      <c r="K862" s="218" t="s">
        <v>200</v>
      </c>
      <c r="L862" s="47"/>
      <c r="M862" s="223" t="s">
        <v>32</v>
      </c>
      <c r="N862" s="224" t="s">
        <v>49</v>
      </c>
      <c r="O862" s="87"/>
      <c r="P862" s="225">
        <f>O862*H862</f>
        <v>0</v>
      </c>
      <c r="Q862" s="225">
        <v>0.0058199999999999997</v>
      </c>
      <c r="R862" s="225">
        <f>Q862*H862</f>
        <v>0.49469999999999997</v>
      </c>
      <c r="S862" s="225">
        <v>0</v>
      </c>
      <c r="T862" s="226">
        <f>S862*H862</f>
        <v>0</v>
      </c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R862" s="227" t="s">
        <v>289</v>
      </c>
      <c r="AT862" s="227" t="s">
        <v>113</v>
      </c>
      <c r="AU862" s="227" t="s">
        <v>88</v>
      </c>
      <c r="AY862" s="19" t="s">
        <v>195</v>
      </c>
      <c r="BE862" s="228">
        <f>IF(N862="základní",J862,0)</f>
        <v>0</v>
      </c>
      <c r="BF862" s="228">
        <f>IF(N862="snížená",J862,0)</f>
        <v>0</v>
      </c>
      <c r="BG862" s="228">
        <f>IF(N862="zákl. přenesená",J862,0)</f>
        <v>0</v>
      </c>
      <c r="BH862" s="228">
        <f>IF(N862="sníž. přenesená",J862,0)</f>
        <v>0</v>
      </c>
      <c r="BI862" s="228">
        <f>IF(N862="nulová",J862,0)</f>
        <v>0</v>
      </c>
      <c r="BJ862" s="19" t="s">
        <v>86</v>
      </c>
      <c r="BK862" s="228">
        <f>ROUND(I862*H862,2)</f>
        <v>0</v>
      </c>
      <c r="BL862" s="19" t="s">
        <v>289</v>
      </c>
      <c r="BM862" s="227" t="s">
        <v>870</v>
      </c>
    </row>
    <row r="863" s="2" customFormat="1">
      <c r="A863" s="41"/>
      <c r="B863" s="42"/>
      <c r="C863" s="43"/>
      <c r="D863" s="229" t="s">
        <v>202</v>
      </c>
      <c r="E863" s="43"/>
      <c r="F863" s="230" t="s">
        <v>871</v>
      </c>
      <c r="G863" s="43"/>
      <c r="H863" s="43"/>
      <c r="I863" s="231"/>
      <c r="J863" s="43"/>
      <c r="K863" s="43"/>
      <c r="L863" s="47"/>
      <c r="M863" s="232"/>
      <c r="N863" s="233"/>
      <c r="O863" s="87"/>
      <c r="P863" s="87"/>
      <c r="Q863" s="87"/>
      <c r="R863" s="87"/>
      <c r="S863" s="87"/>
      <c r="T863" s="88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T863" s="19" t="s">
        <v>202</v>
      </c>
      <c r="AU863" s="19" t="s">
        <v>88</v>
      </c>
    </row>
    <row r="864" s="14" customFormat="1">
      <c r="A864" s="14"/>
      <c r="B864" s="259"/>
      <c r="C864" s="260"/>
      <c r="D864" s="236" t="s">
        <v>204</v>
      </c>
      <c r="E864" s="261" t="s">
        <v>32</v>
      </c>
      <c r="F864" s="262" t="s">
        <v>872</v>
      </c>
      <c r="G864" s="260"/>
      <c r="H864" s="261" t="s">
        <v>32</v>
      </c>
      <c r="I864" s="263"/>
      <c r="J864" s="260"/>
      <c r="K864" s="260"/>
      <c r="L864" s="264"/>
      <c r="M864" s="265"/>
      <c r="N864" s="266"/>
      <c r="O864" s="266"/>
      <c r="P864" s="266"/>
      <c r="Q864" s="266"/>
      <c r="R864" s="266"/>
      <c r="S864" s="266"/>
      <c r="T864" s="267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68" t="s">
        <v>204</v>
      </c>
      <c r="AU864" s="268" t="s">
        <v>88</v>
      </c>
      <c r="AV864" s="14" t="s">
        <v>86</v>
      </c>
      <c r="AW864" s="14" t="s">
        <v>39</v>
      </c>
      <c r="AX864" s="14" t="s">
        <v>78</v>
      </c>
      <c r="AY864" s="268" t="s">
        <v>195</v>
      </c>
    </row>
    <row r="865" s="13" customFormat="1">
      <c r="A865" s="13"/>
      <c r="B865" s="234"/>
      <c r="C865" s="235"/>
      <c r="D865" s="236" t="s">
        <v>204</v>
      </c>
      <c r="E865" s="237" t="s">
        <v>32</v>
      </c>
      <c r="F865" s="238" t="s">
        <v>744</v>
      </c>
      <c r="G865" s="235"/>
      <c r="H865" s="239">
        <v>85</v>
      </c>
      <c r="I865" s="240"/>
      <c r="J865" s="235"/>
      <c r="K865" s="235"/>
      <c r="L865" s="241"/>
      <c r="M865" s="242"/>
      <c r="N865" s="243"/>
      <c r="O865" s="243"/>
      <c r="P865" s="243"/>
      <c r="Q865" s="243"/>
      <c r="R865" s="243"/>
      <c r="S865" s="243"/>
      <c r="T865" s="244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5" t="s">
        <v>204</v>
      </c>
      <c r="AU865" s="245" t="s">
        <v>88</v>
      </c>
      <c r="AV865" s="13" t="s">
        <v>88</v>
      </c>
      <c r="AW865" s="13" t="s">
        <v>39</v>
      </c>
      <c r="AX865" s="13" t="s">
        <v>86</v>
      </c>
      <c r="AY865" s="245" t="s">
        <v>195</v>
      </c>
    </row>
    <row r="866" s="2" customFormat="1" ht="44.25" customHeight="1">
      <c r="A866" s="41"/>
      <c r="B866" s="42"/>
      <c r="C866" s="216" t="s">
        <v>873</v>
      </c>
      <c r="D866" s="216" t="s">
        <v>113</v>
      </c>
      <c r="E866" s="217" t="s">
        <v>874</v>
      </c>
      <c r="F866" s="218" t="s">
        <v>875</v>
      </c>
      <c r="G866" s="219" t="s">
        <v>119</v>
      </c>
      <c r="H866" s="220">
        <v>28</v>
      </c>
      <c r="I866" s="221"/>
      <c r="J866" s="222">
        <f>ROUND(I866*H866,2)</f>
        <v>0</v>
      </c>
      <c r="K866" s="218" t="s">
        <v>200</v>
      </c>
      <c r="L866" s="47"/>
      <c r="M866" s="223" t="s">
        <v>32</v>
      </c>
      <c r="N866" s="224" t="s">
        <v>49</v>
      </c>
      <c r="O866" s="87"/>
      <c r="P866" s="225">
        <f>O866*H866</f>
        <v>0</v>
      </c>
      <c r="Q866" s="225">
        <v>0.00044999999999999999</v>
      </c>
      <c r="R866" s="225">
        <f>Q866*H866</f>
        <v>0.0126</v>
      </c>
      <c r="S866" s="225">
        <v>0</v>
      </c>
      <c r="T866" s="226">
        <f>S866*H866</f>
        <v>0</v>
      </c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R866" s="227" t="s">
        <v>289</v>
      </c>
      <c r="AT866" s="227" t="s">
        <v>113</v>
      </c>
      <c r="AU866" s="227" t="s">
        <v>88</v>
      </c>
      <c r="AY866" s="19" t="s">
        <v>195</v>
      </c>
      <c r="BE866" s="228">
        <f>IF(N866="základní",J866,0)</f>
        <v>0</v>
      </c>
      <c r="BF866" s="228">
        <f>IF(N866="snížená",J866,0)</f>
        <v>0</v>
      </c>
      <c r="BG866" s="228">
        <f>IF(N866="zákl. přenesená",J866,0)</f>
        <v>0</v>
      </c>
      <c r="BH866" s="228">
        <f>IF(N866="sníž. přenesená",J866,0)</f>
        <v>0</v>
      </c>
      <c r="BI866" s="228">
        <f>IF(N866="nulová",J866,0)</f>
        <v>0</v>
      </c>
      <c r="BJ866" s="19" t="s">
        <v>86</v>
      </c>
      <c r="BK866" s="228">
        <f>ROUND(I866*H866,2)</f>
        <v>0</v>
      </c>
      <c r="BL866" s="19" t="s">
        <v>289</v>
      </c>
      <c r="BM866" s="227" t="s">
        <v>876</v>
      </c>
    </row>
    <row r="867" s="2" customFormat="1">
      <c r="A867" s="41"/>
      <c r="B867" s="42"/>
      <c r="C867" s="43"/>
      <c r="D867" s="229" t="s">
        <v>202</v>
      </c>
      <c r="E867" s="43"/>
      <c r="F867" s="230" t="s">
        <v>877</v>
      </c>
      <c r="G867" s="43"/>
      <c r="H867" s="43"/>
      <c r="I867" s="231"/>
      <c r="J867" s="43"/>
      <c r="K867" s="43"/>
      <c r="L867" s="47"/>
      <c r="M867" s="232"/>
      <c r="N867" s="233"/>
      <c r="O867" s="87"/>
      <c r="P867" s="87"/>
      <c r="Q867" s="87"/>
      <c r="R867" s="87"/>
      <c r="S867" s="87"/>
      <c r="T867" s="88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T867" s="19" t="s">
        <v>202</v>
      </c>
      <c r="AU867" s="19" t="s">
        <v>88</v>
      </c>
    </row>
    <row r="868" s="13" customFormat="1">
      <c r="A868" s="13"/>
      <c r="B868" s="234"/>
      <c r="C868" s="235"/>
      <c r="D868" s="236" t="s">
        <v>204</v>
      </c>
      <c r="E868" s="237" t="s">
        <v>32</v>
      </c>
      <c r="F868" s="238" t="s">
        <v>117</v>
      </c>
      <c r="G868" s="235"/>
      <c r="H868" s="239">
        <v>28</v>
      </c>
      <c r="I868" s="240"/>
      <c r="J868" s="235"/>
      <c r="K868" s="235"/>
      <c r="L868" s="241"/>
      <c r="M868" s="242"/>
      <c r="N868" s="243"/>
      <c r="O868" s="243"/>
      <c r="P868" s="243"/>
      <c r="Q868" s="243"/>
      <c r="R868" s="243"/>
      <c r="S868" s="243"/>
      <c r="T868" s="244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5" t="s">
        <v>204</v>
      </c>
      <c r="AU868" s="245" t="s">
        <v>88</v>
      </c>
      <c r="AV868" s="13" t="s">
        <v>88</v>
      </c>
      <c r="AW868" s="13" t="s">
        <v>39</v>
      </c>
      <c r="AX868" s="13" t="s">
        <v>86</v>
      </c>
      <c r="AY868" s="245" t="s">
        <v>195</v>
      </c>
    </row>
    <row r="869" s="2" customFormat="1">
      <c r="A869" s="41"/>
      <c r="B869" s="42"/>
      <c r="C869" s="43"/>
      <c r="D869" s="236" t="s">
        <v>206</v>
      </c>
      <c r="E869" s="43"/>
      <c r="F869" s="246" t="s">
        <v>878</v>
      </c>
      <c r="G869" s="43"/>
      <c r="H869" s="43"/>
      <c r="I869" s="43"/>
      <c r="J869" s="43"/>
      <c r="K869" s="43"/>
      <c r="L869" s="47"/>
      <c r="M869" s="232"/>
      <c r="N869" s="233"/>
      <c r="O869" s="87"/>
      <c r="P869" s="87"/>
      <c r="Q869" s="87"/>
      <c r="R869" s="87"/>
      <c r="S869" s="87"/>
      <c r="T869" s="88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U869" s="19" t="s">
        <v>88</v>
      </c>
    </row>
    <row r="870" s="2" customFormat="1">
      <c r="A870" s="41"/>
      <c r="B870" s="42"/>
      <c r="C870" s="43"/>
      <c r="D870" s="236" t="s">
        <v>206</v>
      </c>
      <c r="E870" s="43"/>
      <c r="F870" s="247" t="s">
        <v>208</v>
      </c>
      <c r="G870" s="43"/>
      <c r="H870" s="248">
        <v>0</v>
      </c>
      <c r="I870" s="43"/>
      <c r="J870" s="43"/>
      <c r="K870" s="43"/>
      <c r="L870" s="47"/>
      <c r="M870" s="232"/>
      <c r="N870" s="233"/>
      <c r="O870" s="87"/>
      <c r="P870" s="87"/>
      <c r="Q870" s="87"/>
      <c r="R870" s="87"/>
      <c r="S870" s="87"/>
      <c r="T870" s="88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U870" s="19" t="s">
        <v>88</v>
      </c>
    </row>
    <row r="871" s="2" customFormat="1">
      <c r="A871" s="41"/>
      <c r="B871" s="42"/>
      <c r="C871" s="43"/>
      <c r="D871" s="236" t="s">
        <v>206</v>
      </c>
      <c r="E871" s="43"/>
      <c r="F871" s="247" t="s">
        <v>120</v>
      </c>
      <c r="G871" s="43"/>
      <c r="H871" s="248">
        <v>28</v>
      </c>
      <c r="I871" s="43"/>
      <c r="J871" s="43"/>
      <c r="K871" s="43"/>
      <c r="L871" s="47"/>
      <c r="M871" s="232"/>
      <c r="N871" s="233"/>
      <c r="O871" s="87"/>
      <c r="P871" s="87"/>
      <c r="Q871" s="87"/>
      <c r="R871" s="87"/>
      <c r="S871" s="87"/>
      <c r="T871" s="88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U871" s="19" t="s">
        <v>88</v>
      </c>
    </row>
    <row r="872" s="2" customFormat="1">
      <c r="A872" s="41"/>
      <c r="B872" s="42"/>
      <c r="C872" s="43"/>
      <c r="D872" s="236" t="s">
        <v>206</v>
      </c>
      <c r="E872" s="43"/>
      <c r="F872" s="247" t="s">
        <v>210</v>
      </c>
      <c r="G872" s="43"/>
      <c r="H872" s="248">
        <v>28</v>
      </c>
      <c r="I872" s="43"/>
      <c r="J872" s="43"/>
      <c r="K872" s="43"/>
      <c r="L872" s="47"/>
      <c r="M872" s="232"/>
      <c r="N872" s="233"/>
      <c r="O872" s="87"/>
      <c r="P872" s="87"/>
      <c r="Q872" s="87"/>
      <c r="R872" s="87"/>
      <c r="S872" s="87"/>
      <c r="T872" s="88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U872" s="19" t="s">
        <v>88</v>
      </c>
    </row>
    <row r="873" s="2" customFormat="1" ht="33" customHeight="1">
      <c r="A873" s="41"/>
      <c r="B873" s="42"/>
      <c r="C873" s="216" t="s">
        <v>879</v>
      </c>
      <c r="D873" s="216" t="s">
        <v>113</v>
      </c>
      <c r="E873" s="217" t="s">
        <v>880</v>
      </c>
      <c r="F873" s="218" t="s">
        <v>881</v>
      </c>
      <c r="G873" s="219" t="s">
        <v>115</v>
      </c>
      <c r="H873" s="220">
        <v>106.5</v>
      </c>
      <c r="I873" s="221"/>
      <c r="J873" s="222">
        <f>ROUND(I873*H873,2)</f>
        <v>0</v>
      </c>
      <c r="K873" s="218" t="s">
        <v>200</v>
      </c>
      <c r="L873" s="47"/>
      <c r="M873" s="223" t="s">
        <v>32</v>
      </c>
      <c r="N873" s="224" t="s">
        <v>49</v>
      </c>
      <c r="O873" s="87"/>
      <c r="P873" s="225">
        <f>O873*H873</f>
        <v>0</v>
      </c>
      <c r="Q873" s="225">
        <v>0.0035999999999999999</v>
      </c>
      <c r="R873" s="225">
        <f>Q873*H873</f>
        <v>0.38339999999999996</v>
      </c>
      <c r="S873" s="225">
        <v>0</v>
      </c>
      <c r="T873" s="226">
        <f>S873*H873</f>
        <v>0</v>
      </c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R873" s="227" t="s">
        <v>289</v>
      </c>
      <c r="AT873" s="227" t="s">
        <v>113</v>
      </c>
      <c r="AU873" s="227" t="s">
        <v>88</v>
      </c>
      <c r="AY873" s="19" t="s">
        <v>195</v>
      </c>
      <c r="BE873" s="228">
        <f>IF(N873="základní",J873,0)</f>
        <v>0</v>
      </c>
      <c r="BF873" s="228">
        <f>IF(N873="snížená",J873,0)</f>
        <v>0</v>
      </c>
      <c r="BG873" s="228">
        <f>IF(N873="zákl. přenesená",J873,0)</f>
        <v>0</v>
      </c>
      <c r="BH873" s="228">
        <f>IF(N873="sníž. přenesená",J873,0)</f>
        <v>0</v>
      </c>
      <c r="BI873" s="228">
        <f>IF(N873="nulová",J873,0)</f>
        <v>0</v>
      </c>
      <c r="BJ873" s="19" t="s">
        <v>86</v>
      </c>
      <c r="BK873" s="228">
        <f>ROUND(I873*H873,2)</f>
        <v>0</v>
      </c>
      <c r="BL873" s="19" t="s">
        <v>289</v>
      </c>
      <c r="BM873" s="227" t="s">
        <v>882</v>
      </c>
    </row>
    <row r="874" s="2" customFormat="1">
      <c r="A874" s="41"/>
      <c r="B874" s="42"/>
      <c r="C874" s="43"/>
      <c r="D874" s="229" t="s">
        <v>202</v>
      </c>
      <c r="E874" s="43"/>
      <c r="F874" s="230" t="s">
        <v>883</v>
      </c>
      <c r="G874" s="43"/>
      <c r="H874" s="43"/>
      <c r="I874" s="231"/>
      <c r="J874" s="43"/>
      <c r="K874" s="43"/>
      <c r="L874" s="47"/>
      <c r="M874" s="232"/>
      <c r="N874" s="233"/>
      <c r="O874" s="87"/>
      <c r="P874" s="87"/>
      <c r="Q874" s="87"/>
      <c r="R874" s="87"/>
      <c r="S874" s="87"/>
      <c r="T874" s="88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T874" s="19" t="s">
        <v>202</v>
      </c>
      <c r="AU874" s="19" t="s">
        <v>88</v>
      </c>
    </row>
    <row r="875" s="14" customFormat="1">
      <c r="A875" s="14"/>
      <c r="B875" s="259"/>
      <c r="C875" s="260"/>
      <c r="D875" s="236" t="s">
        <v>204</v>
      </c>
      <c r="E875" s="261" t="s">
        <v>32</v>
      </c>
      <c r="F875" s="262" t="s">
        <v>884</v>
      </c>
      <c r="G875" s="260"/>
      <c r="H875" s="261" t="s">
        <v>32</v>
      </c>
      <c r="I875" s="263"/>
      <c r="J875" s="260"/>
      <c r="K875" s="260"/>
      <c r="L875" s="264"/>
      <c r="M875" s="265"/>
      <c r="N875" s="266"/>
      <c r="O875" s="266"/>
      <c r="P875" s="266"/>
      <c r="Q875" s="266"/>
      <c r="R875" s="266"/>
      <c r="S875" s="266"/>
      <c r="T875" s="267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68" t="s">
        <v>204</v>
      </c>
      <c r="AU875" s="268" t="s">
        <v>88</v>
      </c>
      <c r="AV875" s="14" t="s">
        <v>86</v>
      </c>
      <c r="AW875" s="14" t="s">
        <v>39</v>
      </c>
      <c r="AX875" s="14" t="s">
        <v>78</v>
      </c>
      <c r="AY875" s="268" t="s">
        <v>195</v>
      </c>
    </row>
    <row r="876" s="13" customFormat="1">
      <c r="A876" s="13"/>
      <c r="B876" s="234"/>
      <c r="C876" s="235"/>
      <c r="D876" s="236" t="s">
        <v>204</v>
      </c>
      <c r="E876" s="237" t="s">
        <v>32</v>
      </c>
      <c r="F876" s="238" t="s">
        <v>885</v>
      </c>
      <c r="G876" s="235"/>
      <c r="H876" s="239">
        <v>106.5</v>
      </c>
      <c r="I876" s="240"/>
      <c r="J876" s="235"/>
      <c r="K876" s="235"/>
      <c r="L876" s="241"/>
      <c r="M876" s="242"/>
      <c r="N876" s="243"/>
      <c r="O876" s="243"/>
      <c r="P876" s="243"/>
      <c r="Q876" s="243"/>
      <c r="R876" s="243"/>
      <c r="S876" s="243"/>
      <c r="T876" s="244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5" t="s">
        <v>204</v>
      </c>
      <c r="AU876" s="245" t="s">
        <v>88</v>
      </c>
      <c r="AV876" s="13" t="s">
        <v>88</v>
      </c>
      <c r="AW876" s="13" t="s">
        <v>39</v>
      </c>
      <c r="AX876" s="13" t="s">
        <v>86</v>
      </c>
      <c r="AY876" s="245" t="s">
        <v>195</v>
      </c>
    </row>
    <row r="877" s="2" customFormat="1" ht="37.8" customHeight="1">
      <c r="A877" s="41"/>
      <c r="B877" s="42"/>
      <c r="C877" s="216" t="s">
        <v>886</v>
      </c>
      <c r="D877" s="216" t="s">
        <v>113</v>
      </c>
      <c r="E877" s="217" t="s">
        <v>887</v>
      </c>
      <c r="F877" s="218" t="s">
        <v>888</v>
      </c>
      <c r="G877" s="219" t="s">
        <v>115</v>
      </c>
      <c r="H877" s="220">
        <v>68.400000000000006</v>
      </c>
      <c r="I877" s="221"/>
      <c r="J877" s="222">
        <f>ROUND(I877*H877,2)</f>
        <v>0</v>
      </c>
      <c r="K877" s="218" t="s">
        <v>200</v>
      </c>
      <c r="L877" s="47"/>
      <c r="M877" s="223" t="s">
        <v>32</v>
      </c>
      <c r="N877" s="224" t="s">
        <v>49</v>
      </c>
      <c r="O877" s="87"/>
      <c r="P877" s="225">
        <f>O877*H877</f>
        <v>0</v>
      </c>
      <c r="Q877" s="225">
        <v>0.0020600000000000002</v>
      </c>
      <c r="R877" s="225">
        <f>Q877*H877</f>
        <v>0.14090400000000003</v>
      </c>
      <c r="S877" s="225">
        <v>0</v>
      </c>
      <c r="T877" s="226">
        <f>S877*H877</f>
        <v>0</v>
      </c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R877" s="227" t="s">
        <v>289</v>
      </c>
      <c r="AT877" s="227" t="s">
        <v>113</v>
      </c>
      <c r="AU877" s="227" t="s">
        <v>88</v>
      </c>
      <c r="AY877" s="19" t="s">
        <v>195</v>
      </c>
      <c r="BE877" s="228">
        <f>IF(N877="základní",J877,0)</f>
        <v>0</v>
      </c>
      <c r="BF877" s="228">
        <f>IF(N877="snížená",J877,0)</f>
        <v>0</v>
      </c>
      <c r="BG877" s="228">
        <f>IF(N877="zákl. přenesená",J877,0)</f>
        <v>0</v>
      </c>
      <c r="BH877" s="228">
        <f>IF(N877="sníž. přenesená",J877,0)</f>
        <v>0</v>
      </c>
      <c r="BI877" s="228">
        <f>IF(N877="nulová",J877,0)</f>
        <v>0</v>
      </c>
      <c r="BJ877" s="19" t="s">
        <v>86</v>
      </c>
      <c r="BK877" s="228">
        <f>ROUND(I877*H877,2)</f>
        <v>0</v>
      </c>
      <c r="BL877" s="19" t="s">
        <v>289</v>
      </c>
      <c r="BM877" s="227" t="s">
        <v>889</v>
      </c>
    </row>
    <row r="878" s="2" customFormat="1">
      <c r="A878" s="41"/>
      <c r="B878" s="42"/>
      <c r="C878" s="43"/>
      <c r="D878" s="229" t="s">
        <v>202</v>
      </c>
      <c r="E878" s="43"/>
      <c r="F878" s="230" t="s">
        <v>890</v>
      </c>
      <c r="G878" s="43"/>
      <c r="H878" s="43"/>
      <c r="I878" s="231"/>
      <c r="J878" s="43"/>
      <c r="K878" s="43"/>
      <c r="L878" s="47"/>
      <c r="M878" s="232"/>
      <c r="N878" s="233"/>
      <c r="O878" s="87"/>
      <c r="P878" s="87"/>
      <c r="Q878" s="87"/>
      <c r="R878" s="87"/>
      <c r="S878" s="87"/>
      <c r="T878" s="88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T878" s="19" t="s">
        <v>202</v>
      </c>
      <c r="AU878" s="19" t="s">
        <v>88</v>
      </c>
    </row>
    <row r="879" s="14" customFormat="1">
      <c r="A879" s="14"/>
      <c r="B879" s="259"/>
      <c r="C879" s="260"/>
      <c r="D879" s="236" t="s">
        <v>204</v>
      </c>
      <c r="E879" s="261" t="s">
        <v>32</v>
      </c>
      <c r="F879" s="262" t="s">
        <v>891</v>
      </c>
      <c r="G879" s="260"/>
      <c r="H879" s="261" t="s">
        <v>32</v>
      </c>
      <c r="I879" s="263"/>
      <c r="J879" s="260"/>
      <c r="K879" s="260"/>
      <c r="L879" s="264"/>
      <c r="M879" s="265"/>
      <c r="N879" s="266"/>
      <c r="O879" s="266"/>
      <c r="P879" s="266"/>
      <c r="Q879" s="266"/>
      <c r="R879" s="266"/>
      <c r="S879" s="266"/>
      <c r="T879" s="267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68" t="s">
        <v>204</v>
      </c>
      <c r="AU879" s="268" t="s">
        <v>88</v>
      </c>
      <c r="AV879" s="14" t="s">
        <v>86</v>
      </c>
      <c r="AW879" s="14" t="s">
        <v>39</v>
      </c>
      <c r="AX879" s="14" t="s">
        <v>78</v>
      </c>
      <c r="AY879" s="268" t="s">
        <v>195</v>
      </c>
    </row>
    <row r="880" s="13" customFormat="1">
      <c r="A880" s="13"/>
      <c r="B880" s="234"/>
      <c r="C880" s="235"/>
      <c r="D880" s="236" t="s">
        <v>204</v>
      </c>
      <c r="E880" s="237" t="s">
        <v>32</v>
      </c>
      <c r="F880" s="238" t="s">
        <v>755</v>
      </c>
      <c r="G880" s="235"/>
      <c r="H880" s="239">
        <v>68.400000000000006</v>
      </c>
      <c r="I880" s="240"/>
      <c r="J880" s="235"/>
      <c r="K880" s="235"/>
      <c r="L880" s="241"/>
      <c r="M880" s="242"/>
      <c r="N880" s="243"/>
      <c r="O880" s="243"/>
      <c r="P880" s="243"/>
      <c r="Q880" s="243"/>
      <c r="R880" s="243"/>
      <c r="S880" s="243"/>
      <c r="T880" s="244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5" t="s">
        <v>204</v>
      </c>
      <c r="AU880" s="245" t="s">
        <v>88</v>
      </c>
      <c r="AV880" s="13" t="s">
        <v>88</v>
      </c>
      <c r="AW880" s="13" t="s">
        <v>39</v>
      </c>
      <c r="AX880" s="13" t="s">
        <v>86</v>
      </c>
      <c r="AY880" s="245" t="s">
        <v>195</v>
      </c>
    </row>
    <row r="881" s="2" customFormat="1" ht="24.15" customHeight="1">
      <c r="A881" s="41"/>
      <c r="B881" s="42"/>
      <c r="C881" s="216" t="s">
        <v>892</v>
      </c>
      <c r="D881" s="216" t="s">
        <v>113</v>
      </c>
      <c r="E881" s="217" t="s">
        <v>893</v>
      </c>
      <c r="F881" s="218" t="s">
        <v>894</v>
      </c>
      <c r="G881" s="219" t="s">
        <v>115</v>
      </c>
      <c r="H881" s="220">
        <v>41.299999999999997</v>
      </c>
      <c r="I881" s="221"/>
      <c r="J881" s="222">
        <f>ROUND(I881*H881,2)</f>
        <v>0</v>
      </c>
      <c r="K881" s="218" t="s">
        <v>312</v>
      </c>
      <c r="L881" s="47"/>
      <c r="M881" s="223" t="s">
        <v>32</v>
      </c>
      <c r="N881" s="224" t="s">
        <v>49</v>
      </c>
      <c r="O881" s="87"/>
      <c r="P881" s="225">
        <f>O881*H881</f>
        <v>0</v>
      </c>
      <c r="Q881" s="225">
        <v>0.00081999999999999998</v>
      </c>
      <c r="R881" s="225">
        <f>Q881*H881</f>
        <v>0.033866</v>
      </c>
      <c r="S881" s="225">
        <v>0</v>
      </c>
      <c r="T881" s="226">
        <f>S881*H881</f>
        <v>0</v>
      </c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R881" s="227" t="s">
        <v>289</v>
      </c>
      <c r="AT881" s="227" t="s">
        <v>113</v>
      </c>
      <c r="AU881" s="227" t="s">
        <v>88</v>
      </c>
      <c r="AY881" s="19" t="s">
        <v>195</v>
      </c>
      <c r="BE881" s="228">
        <f>IF(N881="základní",J881,0)</f>
        <v>0</v>
      </c>
      <c r="BF881" s="228">
        <f>IF(N881="snížená",J881,0)</f>
        <v>0</v>
      </c>
      <c r="BG881" s="228">
        <f>IF(N881="zákl. přenesená",J881,0)</f>
        <v>0</v>
      </c>
      <c r="BH881" s="228">
        <f>IF(N881="sníž. přenesená",J881,0)</f>
        <v>0</v>
      </c>
      <c r="BI881" s="228">
        <f>IF(N881="nulová",J881,0)</f>
        <v>0</v>
      </c>
      <c r="BJ881" s="19" t="s">
        <v>86</v>
      </c>
      <c r="BK881" s="228">
        <f>ROUND(I881*H881,2)</f>
        <v>0</v>
      </c>
      <c r="BL881" s="19" t="s">
        <v>289</v>
      </c>
      <c r="BM881" s="227" t="s">
        <v>895</v>
      </c>
    </row>
    <row r="882" s="14" customFormat="1">
      <c r="A882" s="14"/>
      <c r="B882" s="259"/>
      <c r="C882" s="260"/>
      <c r="D882" s="236" t="s">
        <v>204</v>
      </c>
      <c r="E882" s="261" t="s">
        <v>32</v>
      </c>
      <c r="F882" s="262" t="s">
        <v>896</v>
      </c>
      <c r="G882" s="260"/>
      <c r="H882" s="261" t="s">
        <v>32</v>
      </c>
      <c r="I882" s="263"/>
      <c r="J882" s="260"/>
      <c r="K882" s="260"/>
      <c r="L882" s="264"/>
      <c r="M882" s="265"/>
      <c r="N882" s="266"/>
      <c r="O882" s="266"/>
      <c r="P882" s="266"/>
      <c r="Q882" s="266"/>
      <c r="R882" s="266"/>
      <c r="S882" s="266"/>
      <c r="T882" s="267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68" t="s">
        <v>204</v>
      </c>
      <c r="AU882" s="268" t="s">
        <v>88</v>
      </c>
      <c r="AV882" s="14" t="s">
        <v>86</v>
      </c>
      <c r="AW882" s="14" t="s">
        <v>39</v>
      </c>
      <c r="AX882" s="14" t="s">
        <v>78</v>
      </c>
      <c r="AY882" s="268" t="s">
        <v>195</v>
      </c>
    </row>
    <row r="883" s="13" customFormat="1">
      <c r="A883" s="13"/>
      <c r="B883" s="234"/>
      <c r="C883" s="235"/>
      <c r="D883" s="236" t="s">
        <v>204</v>
      </c>
      <c r="E883" s="237" t="s">
        <v>32</v>
      </c>
      <c r="F883" s="238" t="s">
        <v>866</v>
      </c>
      <c r="G883" s="235"/>
      <c r="H883" s="239">
        <v>41.299999999999997</v>
      </c>
      <c r="I883" s="240"/>
      <c r="J883" s="235"/>
      <c r="K883" s="235"/>
      <c r="L883" s="241"/>
      <c r="M883" s="242"/>
      <c r="N883" s="243"/>
      <c r="O883" s="243"/>
      <c r="P883" s="243"/>
      <c r="Q883" s="243"/>
      <c r="R883" s="243"/>
      <c r="S883" s="243"/>
      <c r="T883" s="244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5" t="s">
        <v>204</v>
      </c>
      <c r="AU883" s="245" t="s">
        <v>88</v>
      </c>
      <c r="AV883" s="13" t="s">
        <v>88</v>
      </c>
      <c r="AW883" s="13" t="s">
        <v>39</v>
      </c>
      <c r="AX883" s="13" t="s">
        <v>86</v>
      </c>
      <c r="AY883" s="245" t="s">
        <v>195</v>
      </c>
    </row>
    <row r="884" s="2" customFormat="1" ht="21.75" customHeight="1">
      <c r="A884" s="41"/>
      <c r="B884" s="42"/>
      <c r="C884" s="216" t="s">
        <v>897</v>
      </c>
      <c r="D884" s="216" t="s">
        <v>113</v>
      </c>
      <c r="E884" s="217" t="s">
        <v>898</v>
      </c>
      <c r="F884" s="218" t="s">
        <v>899</v>
      </c>
      <c r="G884" s="219" t="s">
        <v>119</v>
      </c>
      <c r="H884" s="220">
        <v>6</v>
      </c>
      <c r="I884" s="221"/>
      <c r="J884" s="222">
        <f>ROUND(I884*H884,2)</f>
        <v>0</v>
      </c>
      <c r="K884" s="218" t="s">
        <v>312</v>
      </c>
      <c r="L884" s="47"/>
      <c r="M884" s="223" t="s">
        <v>32</v>
      </c>
      <c r="N884" s="224" t="s">
        <v>49</v>
      </c>
      <c r="O884" s="87"/>
      <c r="P884" s="225">
        <f>O884*H884</f>
        <v>0</v>
      </c>
      <c r="Q884" s="225">
        <v>0.00025000000000000001</v>
      </c>
      <c r="R884" s="225">
        <f>Q884*H884</f>
        <v>0.0015</v>
      </c>
      <c r="S884" s="225">
        <v>0</v>
      </c>
      <c r="T884" s="226">
        <f>S884*H884</f>
        <v>0</v>
      </c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R884" s="227" t="s">
        <v>289</v>
      </c>
      <c r="AT884" s="227" t="s">
        <v>113</v>
      </c>
      <c r="AU884" s="227" t="s">
        <v>88</v>
      </c>
      <c r="AY884" s="19" t="s">
        <v>195</v>
      </c>
      <c r="BE884" s="228">
        <f>IF(N884="základní",J884,0)</f>
        <v>0</v>
      </c>
      <c r="BF884" s="228">
        <f>IF(N884="snížená",J884,0)</f>
        <v>0</v>
      </c>
      <c r="BG884" s="228">
        <f>IF(N884="zákl. přenesená",J884,0)</f>
        <v>0</v>
      </c>
      <c r="BH884" s="228">
        <f>IF(N884="sníž. přenesená",J884,0)</f>
        <v>0</v>
      </c>
      <c r="BI884" s="228">
        <f>IF(N884="nulová",J884,0)</f>
        <v>0</v>
      </c>
      <c r="BJ884" s="19" t="s">
        <v>86</v>
      </c>
      <c r="BK884" s="228">
        <f>ROUND(I884*H884,2)</f>
        <v>0</v>
      </c>
      <c r="BL884" s="19" t="s">
        <v>289</v>
      </c>
      <c r="BM884" s="227" t="s">
        <v>900</v>
      </c>
    </row>
    <row r="885" s="14" customFormat="1">
      <c r="A885" s="14"/>
      <c r="B885" s="259"/>
      <c r="C885" s="260"/>
      <c r="D885" s="236" t="s">
        <v>204</v>
      </c>
      <c r="E885" s="261" t="s">
        <v>32</v>
      </c>
      <c r="F885" s="262" t="s">
        <v>901</v>
      </c>
      <c r="G885" s="260"/>
      <c r="H885" s="261" t="s">
        <v>32</v>
      </c>
      <c r="I885" s="263"/>
      <c r="J885" s="260"/>
      <c r="K885" s="260"/>
      <c r="L885" s="264"/>
      <c r="M885" s="265"/>
      <c r="N885" s="266"/>
      <c r="O885" s="266"/>
      <c r="P885" s="266"/>
      <c r="Q885" s="266"/>
      <c r="R885" s="266"/>
      <c r="S885" s="266"/>
      <c r="T885" s="267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68" t="s">
        <v>204</v>
      </c>
      <c r="AU885" s="268" t="s">
        <v>88</v>
      </c>
      <c r="AV885" s="14" t="s">
        <v>86</v>
      </c>
      <c r="AW885" s="14" t="s">
        <v>39</v>
      </c>
      <c r="AX885" s="14" t="s">
        <v>78</v>
      </c>
      <c r="AY885" s="268" t="s">
        <v>195</v>
      </c>
    </row>
    <row r="886" s="13" customFormat="1">
      <c r="A886" s="13"/>
      <c r="B886" s="234"/>
      <c r="C886" s="235"/>
      <c r="D886" s="236" t="s">
        <v>204</v>
      </c>
      <c r="E886" s="237" t="s">
        <v>32</v>
      </c>
      <c r="F886" s="238" t="s">
        <v>196</v>
      </c>
      <c r="G886" s="235"/>
      <c r="H886" s="239">
        <v>6</v>
      </c>
      <c r="I886" s="240"/>
      <c r="J886" s="235"/>
      <c r="K886" s="235"/>
      <c r="L886" s="241"/>
      <c r="M886" s="242"/>
      <c r="N886" s="243"/>
      <c r="O886" s="243"/>
      <c r="P886" s="243"/>
      <c r="Q886" s="243"/>
      <c r="R886" s="243"/>
      <c r="S886" s="243"/>
      <c r="T886" s="244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5" t="s">
        <v>204</v>
      </c>
      <c r="AU886" s="245" t="s">
        <v>88</v>
      </c>
      <c r="AV886" s="13" t="s">
        <v>88</v>
      </c>
      <c r="AW886" s="13" t="s">
        <v>39</v>
      </c>
      <c r="AX886" s="13" t="s">
        <v>86</v>
      </c>
      <c r="AY886" s="245" t="s">
        <v>195</v>
      </c>
    </row>
    <row r="887" s="2" customFormat="1" ht="49.05" customHeight="1">
      <c r="A887" s="41"/>
      <c r="B887" s="42"/>
      <c r="C887" s="216" t="s">
        <v>902</v>
      </c>
      <c r="D887" s="216" t="s">
        <v>113</v>
      </c>
      <c r="E887" s="217" t="s">
        <v>903</v>
      </c>
      <c r="F887" s="218" t="s">
        <v>904</v>
      </c>
      <c r="G887" s="219" t="s">
        <v>326</v>
      </c>
      <c r="H887" s="220">
        <v>12.468999999999999</v>
      </c>
      <c r="I887" s="221"/>
      <c r="J887" s="222">
        <f>ROUND(I887*H887,2)</f>
        <v>0</v>
      </c>
      <c r="K887" s="218" t="s">
        <v>200</v>
      </c>
      <c r="L887" s="47"/>
      <c r="M887" s="223" t="s">
        <v>32</v>
      </c>
      <c r="N887" s="224" t="s">
        <v>49</v>
      </c>
      <c r="O887" s="87"/>
      <c r="P887" s="225">
        <f>O887*H887</f>
        <v>0</v>
      </c>
      <c r="Q887" s="225">
        <v>0</v>
      </c>
      <c r="R887" s="225">
        <f>Q887*H887</f>
        <v>0</v>
      </c>
      <c r="S887" s="225">
        <v>0</v>
      </c>
      <c r="T887" s="226">
        <f>S887*H887</f>
        <v>0</v>
      </c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R887" s="227" t="s">
        <v>289</v>
      </c>
      <c r="AT887" s="227" t="s">
        <v>113</v>
      </c>
      <c r="AU887" s="227" t="s">
        <v>88</v>
      </c>
      <c r="AY887" s="19" t="s">
        <v>195</v>
      </c>
      <c r="BE887" s="228">
        <f>IF(N887="základní",J887,0)</f>
        <v>0</v>
      </c>
      <c r="BF887" s="228">
        <f>IF(N887="snížená",J887,0)</f>
        <v>0</v>
      </c>
      <c r="BG887" s="228">
        <f>IF(N887="zákl. přenesená",J887,0)</f>
        <v>0</v>
      </c>
      <c r="BH887" s="228">
        <f>IF(N887="sníž. přenesená",J887,0)</f>
        <v>0</v>
      </c>
      <c r="BI887" s="228">
        <f>IF(N887="nulová",J887,0)</f>
        <v>0</v>
      </c>
      <c r="BJ887" s="19" t="s">
        <v>86</v>
      </c>
      <c r="BK887" s="228">
        <f>ROUND(I887*H887,2)</f>
        <v>0</v>
      </c>
      <c r="BL887" s="19" t="s">
        <v>289</v>
      </c>
      <c r="BM887" s="227" t="s">
        <v>905</v>
      </c>
    </row>
    <row r="888" s="2" customFormat="1">
      <c r="A888" s="41"/>
      <c r="B888" s="42"/>
      <c r="C888" s="43"/>
      <c r="D888" s="229" t="s">
        <v>202</v>
      </c>
      <c r="E888" s="43"/>
      <c r="F888" s="230" t="s">
        <v>906</v>
      </c>
      <c r="G888" s="43"/>
      <c r="H888" s="43"/>
      <c r="I888" s="231"/>
      <c r="J888" s="43"/>
      <c r="K888" s="43"/>
      <c r="L888" s="47"/>
      <c r="M888" s="232"/>
      <c r="N888" s="233"/>
      <c r="O888" s="87"/>
      <c r="P888" s="87"/>
      <c r="Q888" s="87"/>
      <c r="R888" s="87"/>
      <c r="S888" s="87"/>
      <c r="T888" s="88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T888" s="19" t="s">
        <v>202</v>
      </c>
      <c r="AU888" s="19" t="s">
        <v>88</v>
      </c>
    </row>
    <row r="889" s="12" customFormat="1" ht="22.8" customHeight="1">
      <c r="A889" s="12"/>
      <c r="B889" s="200"/>
      <c r="C889" s="201"/>
      <c r="D889" s="202" t="s">
        <v>77</v>
      </c>
      <c r="E889" s="214" t="s">
        <v>907</v>
      </c>
      <c r="F889" s="214" t="s">
        <v>908</v>
      </c>
      <c r="G889" s="201"/>
      <c r="H889" s="201"/>
      <c r="I889" s="204"/>
      <c r="J889" s="215">
        <f>BK889</f>
        <v>0</v>
      </c>
      <c r="K889" s="201"/>
      <c r="L889" s="206"/>
      <c r="M889" s="207"/>
      <c r="N889" s="208"/>
      <c r="O889" s="208"/>
      <c r="P889" s="209">
        <f>SUM(P890:P932)</f>
        <v>0</v>
      </c>
      <c r="Q889" s="208"/>
      <c r="R889" s="209">
        <f>SUM(R890:R932)</f>
        <v>0.23649302</v>
      </c>
      <c r="S889" s="208"/>
      <c r="T889" s="210">
        <f>SUM(T890:T932)</f>
        <v>0</v>
      </c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R889" s="211" t="s">
        <v>88</v>
      </c>
      <c r="AT889" s="212" t="s">
        <v>77</v>
      </c>
      <c r="AU889" s="212" t="s">
        <v>86</v>
      </c>
      <c r="AY889" s="211" t="s">
        <v>195</v>
      </c>
      <c r="BK889" s="213">
        <f>SUM(BK890:BK932)</f>
        <v>0</v>
      </c>
    </row>
    <row r="890" s="2" customFormat="1" ht="44.25" customHeight="1">
      <c r="A890" s="41"/>
      <c r="B890" s="42"/>
      <c r="C890" s="216" t="s">
        <v>909</v>
      </c>
      <c r="D890" s="216" t="s">
        <v>113</v>
      </c>
      <c r="E890" s="217" t="s">
        <v>910</v>
      </c>
      <c r="F890" s="218" t="s">
        <v>911</v>
      </c>
      <c r="G890" s="219" t="s">
        <v>105</v>
      </c>
      <c r="H890" s="220">
        <v>1197.2819999999999</v>
      </c>
      <c r="I890" s="221"/>
      <c r="J890" s="222">
        <f>ROUND(I890*H890,2)</f>
        <v>0</v>
      </c>
      <c r="K890" s="218" t="s">
        <v>200</v>
      </c>
      <c r="L890" s="47"/>
      <c r="M890" s="223" t="s">
        <v>32</v>
      </c>
      <c r="N890" s="224" t="s">
        <v>49</v>
      </c>
      <c r="O890" s="87"/>
      <c r="P890" s="225">
        <f>O890*H890</f>
        <v>0</v>
      </c>
      <c r="Q890" s="225">
        <v>1.0000000000000001E-05</v>
      </c>
      <c r="R890" s="225">
        <f>Q890*H890</f>
        <v>0.01197282</v>
      </c>
      <c r="S890" s="225">
        <v>0</v>
      </c>
      <c r="T890" s="226">
        <f>S890*H890</f>
        <v>0</v>
      </c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R890" s="227" t="s">
        <v>289</v>
      </c>
      <c r="AT890" s="227" t="s">
        <v>113</v>
      </c>
      <c r="AU890" s="227" t="s">
        <v>88</v>
      </c>
      <c r="AY890" s="19" t="s">
        <v>195</v>
      </c>
      <c r="BE890" s="228">
        <f>IF(N890="základní",J890,0)</f>
        <v>0</v>
      </c>
      <c r="BF890" s="228">
        <f>IF(N890="snížená",J890,0)</f>
        <v>0</v>
      </c>
      <c r="BG890" s="228">
        <f>IF(N890="zákl. přenesená",J890,0)</f>
        <v>0</v>
      </c>
      <c r="BH890" s="228">
        <f>IF(N890="sníž. přenesená",J890,0)</f>
        <v>0</v>
      </c>
      <c r="BI890" s="228">
        <f>IF(N890="nulová",J890,0)</f>
        <v>0</v>
      </c>
      <c r="BJ890" s="19" t="s">
        <v>86</v>
      </c>
      <c r="BK890" s="228">
        <f>ROUND(I890*H890,2)</f>
        <v>0</v>
      </c>
      <c r="BL890" s="19" t="s">
        <v>289</v>
      </c>
      <c r="BM890" s="227" t="s">
        <v>912</v>
      </c>
    </row>
    <row r="891" s="2" customFormat="1">
      <c r="A891" s="41"/>
      <c r="B891" s="42"/>
      <c r="C891" s="43"/>
      <c r="D891" s="229" t="s">
        <v>202</v>
      </c>
      <c r="E891" s="43"/>
      <c r="F891" s="230" t="s">
        <v>913</v>
      </c>
      <c r="G891" s="43"/>
      <c r="H891" s="43"/>
      <c r="I891" s="231"/>
      <c r="J891" s="43"/>
      <c r="K891" s="43"/>
      <c r="L891" s="47"/>
      <c r="M891" s="232"/>
      <c r="N891" s="233"/>
      <c r="O891" s="87"/>
      <c r="P891" s="87"/>
      <c r="Q891" s="87"/>
      <c r="R891" s="87"/>
      <c r="S891" s="87"/>
      <c r="T891" s="88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T891" s="19" t="s">
        <v>202</v>
      </c>
      <c r="AU891" s="19" t="s">
        <v>88</v>
      </c>
    </row>
    <row r="892" s="13" customFormat="1">
      <c r="A892" s="13"/>
      <c r="B892" s="234"/>
      <c r="C892" s="235"/>
      <c r="D892" s="236" t="s">
        <v>204</v>
      </c>
      <c r="E892" s="237" t="s">
        <v>32</v>
      </c>
      <c r="F892" s="238" t="s">
        <v>128</v>
      </c>
      <c r="G892" s="235"/>
      <c r="H892" s="239">
        <v>817.55600000000004</v>
      </c>
      <c r="I892" s="240"/>
      <c r="J892" s="235"/>
      <c r="K892" s="235"/>
      <c r="L892" s="241"/>
      <c r="M892" s="242"/>
      <c r="N892" s="243"/>
      <c r="O892" s="243"/>
      <c r="P892" s="243"/>
      <c r="Q892" s="243"/>
      <c r="R892" s="243"/>
      <c r="S892" s="243"/>
      <c r="T892" s="244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5" t="s">
        <v>204</v>
      </c>
      <c r="AU892" s="245" t="s">
        <v>88</v>
      </c>
      <c r="AV892" s="13" t="s">
        <v>88</v>
      </c>
      <c r="AW892" s="13" t="s">
        <v>39</v>
      </c>
      <c r="AX892" s="13" t="s">
        <v>78</v>
      </c>
      <c r="AY892" s="245" t="s">
        <v>195</v>
      </c>
    </row>
    <row r="893" s="13" customFormat="1">
      <c r="A893" s="13"/>
      <c r="B893" s="234"/>
      <c r="C893" s="235"/>
      <c r="D893" s="236" t="s">
        <v>204</v>
      </c>
      <c r="E893" s="237" t="s">
        <v>32</v>
      </c>
      <c r="F893" s="238" t="s">
        <v>132</v>
      </c>
      <c r="G893" s="235"/>
      <c r="H893" s="239">
        <v>379.726</v>
      </c>
      <c r="I893" s="240"/>
      <c r="J893" s="235"/>
      <c r="K893" s="235"/>
      <c r="L893" s="241"/>
      <c r="M893" s="242"/>
      <c r="N893" s="243"/>
      <c r="O893" s="243"/>
      <c r="P893" s="243"/>
      <c r="Q893" s="243"/>
      <c r="R893" s="243"/>
      <c r="S893" s="243"/>
      <c r="T893" s="244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5" t="s">
        <v>204</v>
      </c>
      <c r="AU893" s="245" t="s">
        <v>88</v>
      </c>
      <c r="AV893" s="13" t="s">
        <v>88</v>
      </c>
      <c r="AW893" s="13" t="s">
        <v>39</v>
      </c>
      <c r="AX893" s="13" t="s">
        <v>78</v>
      </c>
      <c r="AY893" s="245" t="s">
        <v>195</v>
      </c>
    </row>
    <row r="894" s="15" customFormat="1">
      <c r="A894" s="15"/>
      <c r="B894" s="269"/>
      <c r="C894" s="270"/>
      <c r="D894" s="236" t="s">
        <v>204</v>
      </c>
      <c r="E894" s="271" t="s">
        <v>32</v>
      </c>
      <c r="F894" s="272" t="s">
        <v>210</v>
      </c>
      <c r="G894" s="270"/>
      <c r="H894" s="273">
        <v>1197.2819999999999</v>
      </c>
      <c r="I894" s="274"/>
      <c r="J894" s="270"/>
      <c r="K894" s="270"/>
      <c r="L894" s="275"/>
      <c r="M894" s="276"/>
      <c r="N894" s="277"/>
      <c r="O894" s="277"/>
      <c r="P894" s="277"/>
      <c r="Q894" s="277"/>
      <c r="R894" s="277"/>
      <c r="S894" s="277"/>
      <c r="T894" s="278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79" t="s">
        <v>204</v>
      </c>
      <c r="AU894" s="279" t="s">
        <v>88</v>
      </c>
      <c r="AV894" s="15" t="s">
        <v>111</v>
      </c>
      <c r="AW894" s="15" t="s">
        <v>39</v>
      </c>
      <c r="AX894" s="15" t="s">
        <v>86</v>
      </c>
      <c r="AY894" s="279" t="s">
        <v>195</v>
      </c>
    </row>
    <row r="895" s="2" customFormat="1">
      <c r="A895" s="41"/>
      <c r="B895" s="42"/>
      <c r="C895" s="43"/>
      <c r="D895" s="236" t="s">
        <v>206</v>
      </c>
      <c r="E895" s="43"/>
      <c r="F895" s="246" t="s">
        <v>380</v>
      </c>
      <c r="G895" s="43"/>
      <c r="H895" s="43"/>
      <c r="I895" s="43"/>
      <c r="J895" s="43"/>
      <c r="K895" s="43"/>
      <c r="L895" s="47"/>
      <c r="M895" s="232"/>
      <c r="N895" s="233"/>
      <c r="O895" s="87"/>
      <c r="P895" s="87"/>
      <c r="Q895" s="87"/>
      <c r="R895" s="87"/>
      <c r="S895" s="87"/>
      <c r="T895" s="88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U895" s="19" t="s">
        <v>88</v>
      </c>
    </row>
    <row r="896" s="2" customFormat="1">
      <c r="A896" s="41"/>
      <c r="B896" s="42"/>
      <c r="C896" s="43"/>
      <c r="D896" s="236" t="s">
        <v>206</v>
      </c>
      <c r="E896" s="43"/>
      <c r="F896" s="247" t="s">
        <v>208</v>
      </c>
      <c r="G896" s="43"/>
      <c r="H896" s="248">
        <v>0</v>
      </c>
      <c r="I896" s="43"/>
      <c r="J896" s="43"/>
      <c r="K896" s="43"/>
      <c r="L896" s="47"/>
      <c r="M896" s="232"/>
      <c r="N896" s="233"/>
      <c r="O896" s="87"/>
      <c r="P896" s="87"/>
      <c r="Q896" s="87"/>
      <c r="R896" s="87"/>
      <c r="S896" s="87"/>
      <c r="T896" s="88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U896" s="19" t="s">
        <v>88</v>
      </c>
    </row>
    <row r="897" s="2" customFormat="1">
      <c r="A897" s="41"/>
      <c r="B897" s="42"/>
      <c r="C897" s="43"/>
      <c r="D897" s="236" t="s">
        <v>206</v>
      </c>
      <c r="E897" s="43"/>
      <c r="F897" s="247" t="s">
        <v>381</v>
      </c>
      <c r="G897" s="43"/>
      <c r="H897" s="248">
        <v>817.55600000000004</v>
      </c>
      <c r="I897" s="43"/>
      <c r="J897" s="43"/>
      <c r="K897" s="43"/>
      <c r="L897" s="47"/>
      <c r="M897" s="232"/>
      <c r="N897" s="233"/>
      <c r="O897" s="87"/>
      <c r="P897" s="87"/>
      <c r="Q897" s="87"/>
      <c r="R897" s="87"/>
      <c r="S897" s="87"/>
      <c r="T897" s="88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U897" s="19" t="s">
        <v>88</v>
      </c>
    </row>
    <row r="898" s="2" customFormat="1">
      <c r="A898" s="41"/>
      <c r="B898" s="42"/>
      <c r="C898" s="43"/>
      <c r="D898" s="236" t="s">
        <v>206</v>
      </c>
      <c r="E898" s="43"/>
      <c r="F898" s="247" t="s">
        <v>210</v>
      </c>
      <c r="G898" s="43"/>
      <c r="H898" s="248">
        <v>817.55600000000004</v>
      </c>
      <c r="I898" s="43"/>
      <c r="J898" s="43"/>
      <c r="K898" s="43"/>
      <c r="L898" s="47"/>
      <c r="M898" s="232"/>
      <c r="N898" s="233"/>
      <c r="O898" s="87"/>
      <c r="P898" s="87"/>
      <c r="Q898" s="87"/>
      <c r="R898" s="87"/>
      <c r="S898" s="87"/>
      <c r="T898" s="88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U898" s="19" t="s">
        <v>88</v>
      </c>
    </row>
    <row r="899" s="2" customFormat="1">
      <c r="A899" s="41"/>
      <c r="B899" s="42"/>
      <c r="C899" s="43"/>
      <c r="D899" s="236" t="s">
        <v>206</v>
      </c>
      <c r="E899" s="43"/>
      <c r="F899" s="246" t="s">
        <v>382</v>
      </c>
      <c r="G899" s="43"/>
      <c r="H899" s="43"/>
      <c r="I899" s="43"/>
      <c r="J899" s="43"/>
      <c r="K899" s="43"/>
      <c r="L899" s="47"/>
      <c r="M899" s="232"/>
      <c r="N899" s="233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U899" s="19" t="s">
        <v>88</v>
      </c>
    </row>
    <row r="900" s="2" customFormat="1">
      <c r="A900" s="41"/>
      <c r="B900" s="42"/>
      <c r="C900" s="43"/>
      <c r="D900" s="236" t="s">
        <v>206</v>
      </c>
      <c r="E900" s="43"/>
      <c r="F900" s="247" t="s">
        <v>208</v>
      </c>
      <c r="G900" s="43"/>
      <c r="H900" s="248">
        <v>0</v>
      </c>
      <c r="I900" s="43"/>
      <c r="J900" s="43"/>
      <c r="K900" s="43"/>
      <c r="L900" s="47"/>
      <c r="M900" s="232"/>
      <c r="N900" s="233"/>
      <c r="O900" s="87"/>
      <c r="P900" s="87"/>
      <c r="Q900" s="87"/>
      <c r="R900" s="87"/>
      <c r="S900" s="87"/>
      <c r="T900" s="88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U900" s="19" t="s">
        <v>88</v>
      </c>
    </row>
    <row r="901" s="2" customFormat="1">
      <c r="A901" s="41"/>
      <c r="B901" s="42"/>
      <c r="C901" s="43"/>
      <c r="D901" s="236" t="s">
        <v>206</v>
      </c>
      <c r="E901" s="43"/>
      <c r="F901" s="247" t="s">
        <v>374</v>
      </c>
      <c r="G901" s="43"/>
      <c r="H901" s="248">
        <v>189.863</v>
      </c>
      <c r="I901" s="43"/>
      <c r="J901" s="43"/>
      <c r="K901" s="43"/>
      <c r="L901" s="47"/>
      <c r="M901" s="232"/>
      <c r="N901" s="233"/>
      <c r="O901" s="87"/>
      <c r="P901" s="87"/>
      <c r="Q901" s="87"/>
      <c r="R901" s="87"/>
      <c r="S901" s="87"/>
      <c r="T901" s="88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U901" s="19" t="s">
        <v>88</v>
      </c>
    </row>
    <row r="902" s="2" customFormat="1">
      <c r="A902" s="41"/>
      <c r="B902" s="42"/>
      <c r="C902" s="43"/>
      <c r="D902" s="236" t="s">
        <v>206</v>
      </c>
      <c r="E902" s="43"/>
      <c r="F902" s="247" t="s">
        <v>374</v>
      </c>
      <c r="G902" s="43"/>
      <c r="H902" s="248">
        <v>189.863</v>
      </c>
      <c r="I902" s="43"/>
      <c r="J902" s="43"/>
      <c r="K902" s="43"/>
      <c r="L902" s="47"/>
      <c r="M902" s="232"/>
      <c r="N902" s="233"/>
      <c r="O902" s="87"/>
      <c r="P902" s="87"/>
      <c r="Q902" s="87"/>
      <c r="R902" s="87"/>
      <c r="S902" s="87"/>
      <c r="T902" s="88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U902" s="19" t="s">
        <v>88</v>
      </c>
    </row>
    <row r="903" s="2" customFormat="1">
      <c r="A903" s="41"/>
      <c r="B903" s="42"/>
      <c r="C903" s="43"/>
      <c r="D903" s="236" t="s">
        <v>206</v>
      </c>
      <c r="E903" s="43"/>
      <c r="F903" s="247" t="s">
        <v>210</v>
      </c>
      <c r="G903" s="43"/>
      <c r="H903" s="248">
        <v>379.726</v>
      </c>
      <c r="I903" s="43"/>
      <c r="J903" s="43"/>
      <c r="K903" s="43"/>
      <c r="L903" s="47"/>
      <c r="M903" s="232"/>
      <c r="N903" s="233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U903" s="19" t="s">
        <v>88</v>
      </c>
    </row>
    <row r="904" s="2" customFormat="1" ht="37.8" customHeight="1">
      <c r="A904" s="41"/>
      <c r="B904" s="42"/>
      <c r="C904" s="249" t="s">
        <v>914</v>
      </c>
      <c r="D904" s="249" t="s">
        <v>215</v>
      </c>
      <c r="E904" s="250" t="s">
        <v>915</v>
      </c>
      <c r="F904" s="251" t="s">
        <v>916</v>
      </c>
      <c r="G904" s="252" t="s">
        <v>105</v>
      </c>
      <c r="H904" s="253">
        <v>1317.01</v>
      </c>
      <c r="I904" s="254"/>
      <c r="J904" s="255">
        <f>ROUND(I904*H904,2)</f>
        <v>0</v>
      </c>
      <c r="K904" s="251" t="s">
        <v>200</v>
      </c>
      <c r="L904" s="256"/>
      <c r="M904" s="257" t="s">
        <v>32</v>
      </c>
      <c r="N904" s="258" t="s">
        <v>49</v>
      </c>
      <c r="O904" s="87"/>
      <c r="P904" s="225">
        <f>O904*H904</f>
        <v>0</v>
      </c>
      <c r="Q904" s="225">
        <v>0.00014999999999999999</v>
      </c>
      <c r="R904" s="225">
        <f>Q904*H904</f>
        <v>0.19755149999999999</v>
      </c>
      <c r="S904" s="225">
        <v>0</v>
      </c>
      <c r="T904" s="226">
        <f>S904*H904</f>
        <v>0</v>
      </c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R904" s="227" t="s">
        <v>386</v>
      </c>
      <c r="AT904" s="227" t="s">
        <v>215</v>
      </c>
      <c r="AU904" s="227" t="s">
        <v>88</v>
      </c>
      <c r="AY904" s="19" t="s">
        <v>195</v>
      </c>
      <c r="BE904" s="228">
        <f>IF(N904="základní",J904,0)</f>
        <v>0</v>
      </c>
      <c r="BF904" s="228">
        <f>IF(N904="snížená",J904,0)</f>
        <v>0</v>
      </c>
      <c r="BG904" s="228">
        <f>IF(N904="zákl. přenesená",J904,0)</f>
        <v>0</v>
      </c>
      <c r="BH904" s="228">
        <f>IF(N904="sníž. přenesená",J904,0)</f>
        <v>0</v>
      </c>
      <c r="BI904" s="228">
        <f>IF(N904="nulová",J904,0)</f>
        <v>0</v>
      </c>
      <c r="BJ904" s="19" t="s">
        <v>86</v>
      </c>
      <c r="BK904" s="228">
        <f>ROUND(I904*H904,2)</f>
        <v>0</v>
      </c>
      <c r="BL904" s="19" t="s">
        <v>289</v>
      </c>
      <c r="BM904" s="227" t="s">
        <v>917</v>
      </c>
    </row>
    <row r="905" s="13" customFormat="1">
      <c r="A905" s="13"/>
      <c r="B905" s="234"/>
      <c r="C905" s="235"/>
      <c r="D905" s="236" t="s">
        <v>204</v>
      </c>
      <c r="E905" s="235"/>
      <c r="F905" s="238" t="s">
        <v>918</v>
      </c>
      <c r="G905" s="235"/>
      <c r="H905" s="239">
        <v>1317.01</v>
      </c>
      <c r="I905" s="240"/>
      <c r="J905" s="235"/>
      <c r="K905" s="235"/>
      <c r="L905" s="241"/>
      <c r="M905" s="242"/>
      <c r="N905" s="243"/>
      <c r="O905" s="243"/>
      <c r="P905" s="243"/>
      <c r="Q905" s="243"/>
      <c r="R905" s="243"/>
      <c r="S905" s="243"/>
      <c r="T905" s="244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5" t="s">
        <v>204</v>
      </c>
      <c r="AU905" s="245" t="s">
        <v>88</v>
      </c>
      <c r="AV905" s="13" t="s">
        <v>88</v>
      </c>
      <c r="AW905" s="13" t="s">
        <v>4</v>
      </c>
      <c r="AX905" s="13" t="s">
        <v>86</v>
      </c>
      <c r="AY905" s="245" t="s">
        <v>195</v>
      </c>
    </row>
    <row r="906" s="2" customFormat="1" ht="24.15" customHeight="1">
      <c r="A906" s="41"/>
      <c r="B906" s="42"/>
      <c r="C906" s="216" t="s">
        <v>919</v>
      </c>
      <c r="D906" s="216" t="s">
        <v>113</v>
      </c>
      <c r="E906" s="217" t="s">
        <v>920</v>
      </c>
      <c r="F906" s="218" t="s">
        <v>921</v>
      </c>
      <c r="G906" s="219" t="s">
        <v>115</v>
      </c>
      <c r="H906" s="220">
        <v>2451.6999999999998</v>
      </c>
      <c r="I906" s="221"/>
      <c r="J906" s="222">
        <f>ROUND(I906*H906,2)</f>
        <v>0</v>
      </c>
      <c r="K906" s="218" t="s">
        <v>200</v>
      </c>
      <c r="L906" s="47"/>
      <c r="M906" s="223" t="s">
        <v>32</v>
      </c>
      <c r="N906" s="224" t="s">
        <v>49</v>
      </c>
      <c r="O906" s="87"/>
      <c r="P906" s="225">
        <f>O906*H906</f>
        <v>0</v>
      </c>
      <c r="Q906" s="225">
        <v>0</v>
      </c>
      <c r="R906" s="225">
        <f>Q906*H906</f>
        <v>0</v>
      </c>
      <c r="S906" s="225">
        <v>0</v>
      </c>
      <c r="T906" s="226">
        <f>S906*H906</f>
        <v>0</v>
      </c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R906" s="227" t="s">
        <v>289</v>
      </c>
      <c r="AT906" s="227" t="s">
        <v>113</v>
      </c>
      <c r="AU906" s="227" t="s">
        <v>88</v>
      </c>
      <c r="AY906" s="19" t="s">
        <v>195</v>
      </c>
      <c r="BE906" s="228">
        <f>IF(N906="základní",J906,0)</f>
        <v>0</v>
      </c>
      <c r="BF906" s="228">
        <f>IF(N906="snížená",J906,0)</f>
        <v>0</v>
      </c>
      <c r="BG906" s="228">
        <f>IF(N906="zákl. přenesená",J906,0)</f>
        <v>0</v>
      </c>
      <c r="BH906" s="228">
        <f>IF(N906="sníž. přenesená",J906,0)</f>
        <v>0</v>
      </c>
      <c r="BI906" s="228">
        <f>IF(N906="nulová",J906,0)</f>
        <v>0</v>
      </c>
      <c r="BJ906" s="19" t="s">
        <v>86</v>
      </c>
      <c r="BK906" s="228">
        <f>ROUND(I906*H906,2)</f>
        <v>0</v>
      </c>
      <c r="BL906" s="19" t="s">
        <v>289</v>
      </c>
      <c r="BM906" s="227" t="s">
        <v>922</v>
      </c>
    </row>
    <row r="907" s="2" customFormat="1">
      <c r="A907" s="41"/>
      <c r="B907" s="42"/>
      <c r="C907" s="43"/>
      <c r="D907" s="229" t="s">
        <v>202</v>
      </c>
      <c r="E907" s="43"/>
      <c r="F907" s="230" t="s">
        <v>923</v>
      </c>
      <c r="G907" s="43"/>
      <c r="H907" s="43"/>
      <c r="I907" s="231"/>
      <c r="J907" s="43"/>
      <c r="K907" s="43"/>
      <c r="L907" s="47"/>
      <c r="M907" s="232"/>
      <c r="N907" s="233"/>
      <c r="O907" s="87"/>
      <c r="P907" s="87"/>
      <c r="Q907" s="87"/>
      <c r="R907" s="87"/>
      <c r="S907" s="87"/>
      <c r="T907" s="88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T907" s="19" t="s">
        <v>202</v>
      </c>
      <c r="AU907" s="19" t="s">
        <v>88</v>
      </c>
    </row>
    <row r="908" s="13" customFormat="1">
      <c r="A908" s="13"/>
      <c r="B908" s="234"/>
      <c r="C908" s="235"/>
      <c r="D908" s="236" t="s">
        <v>204</v>
      </c>
      <c r="E908" s="237" t="s">
        <v>32</v>
      </c>
      <c r="F908" s="238" t="s">
        <v>113</v>
      </c>
      <c r="G908" s="235"/>
      <c r="H908" s="239">
        <v>2451.6999999999998</v>
      </c>
      <c r="I908" s="240"/>
      <c r="J908" s="235"/>
      <c r="K908" s="235"/>
      <c r="L908" s="241"/>
      <c r="M908" s="242"/>
      <c r="N908" s="243"/>
      <c r="O908" s="243"/>
      <c r="P908" s="243"/>
      <c r="Q908" s="243"/>
      <c r="R908" s="243"/>
      <c r="S908" s="243"/>
      <c r="T908" s="244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5" t="s">
        <v>204</v>
      </c>
      <c r="AU908" s="245" t="s">
        <v>88</v>
      </c>
      <c r="AV908" s="13" t="s">
        <v>88</v>
      </c>
      <c r="AW908" s="13" t="s">
        <v>39</v>
      </c>
      <c r="AX908" s="13" t="s">
        <v>86</v>
      </c>
      <c r="AY908" s="245" t="s">
        <v>195</v>
      </c>
    </row>
    <row r="909" s="2" customFormat="1">
      <c r="A909" s="41"/>
      <c r="B909" s="42"/>
      <c r="C909" s="43"/>
      <c r="D909" s="236" t="s">
        <v>206</v>
      </c>
      <c r="E909" s="43"/>
      <c r="F909" s="246" t="s">
        <v>604</v>
      </c>
      <c r="G909" s="43"/>
      <c r="H909" s="43"/>
      <c r="I909" s="43"/>
      <c r="J909" s="43"/>
      <c r="K909" s="43"/>
      <c r="L909" s="47"/>
      <c r="M909" s="232"/>
      <c r="N909" s="233"/>
      <c r="O909" s="87"/>
      <c r="P909" s="87"/>
      <c r="Q909" s="87"/>
      <c r="R909" s="87"/>
      <c r="S909" s="87"/>
      <c r="T909" s="88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U909" s="19" t="s">
        <v>88</v>
      </c>
    </row>
    <row r="910" s="2" customFormat="1">
      <c r="A910" s="41"/>
      <c r="B910" s="42"/>
      <c r="C910" s="43"/>
      <c r="D910" s="236" t="s">
        <v>206</v>
      </c>
      <c r="E910" s="43"/>
      <c r="F910" s="247" t="s">
        <v>208</v>
      </c>
      <c r="G910" s="43"/>
      <c r="H910" s="248">
        <v>0</v>
      </c>
      <c r="I910" s="43"/>
      <c r="J910" s="43"/>
      <c r="K910" s="43"/>
      <c r="L910" s="47"/>
      <c r="M910" s="232"/>
      <c r="N910" s="233"/>
      <c r="O910" s="87"/>
      <c r="P910" s="87"/>
      <c r="Q910" s="87"/>
      <c r="R910" s="87"/>
      <c r="S910" s="87"/>
      <c r="T910" s="88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U910" s="19" t="s">
        <v>88</v>
      </c>
    </row>
    <row r="911" s="2" customFormat="1">
      <c r="A911" s="41"/>
      <c r="B911" s="42"/>
      <c r="C911" s="43"/>
      <c r="D911" s="236" t="s">
        <v>206</v>
      </c>
      <c r="E911" s="43"/>
      <c r="F911" s="247" t="s">
        <v>605</v>
      </c>
      <c r="G911" s="43"/>
      <c r="H911" s="248">
        <v>0</v>
      </c>
      <c r="I911" s="43"/>
      <c r="J911" s="43"/>
      <c r="K911" s="43"/>
      <c r="L911" s="47"/>
      <c r="M911" s="232"/>
      <c r="N911" s="233"/>
      <c r="O911" s="87"/>
      <c r="P911" s="87"/>
      <c r="Q911" s="87"/>
      <c r="R911" s="87"/>
      <c r="S911" s="87"/>
      <c r="T911" s="88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U911" s="19" t="s">
        <v>88</v>
      </c>
    </row>
    <row r="912" s="2" customFormat="1">
      <c r="A912" s="41"/>
      <c r="B912" s="42"/>
      <c r="C912" s="43"/>
      <c r="D912" s="236" t="s">
        <v>206</v>
      </c>
      <c r="E912" s="43"/>
      <c r="F912" s="247" t="s">
        <v>606</v>
      </c>
      <c r="G912" s="43"/>
      <c r="H912" s="248">
        <v>1693.2000000000001</v>
      </c>
      <c r="I912" s="43"/>
      <c r="J912" s="43"/>
      <c r="K912" s="43"/>
      <c r="L912" s="47"/>
      <c r="M912" s="232"/>
      <c r="N912" s="233"/>
      <c r="O912" s="87"/>
      <c r="P912" s="87"/>
      <c r="Q912" s="87"/>
      <c r="R912" s="87"/>
      <c r="S912" s="87"/>
      <c r="T912" s="88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U912" s="19" t="s">
        <v>88</v>
      </c>
    </row>
    <row r="913" s="2" customFormat="1">
      <c r="A913" s="41"/>
      <c r="B913" s="42"/>
      <c r="C913" s="43"/>
      <c r="D913" s="236" t="s">
        <v>206</v>
      </c>
      <c r="E913" s="43"/>
      <c r="F913" s="247" t="s">
        <v>607</v>
      </c>
      <c r="G913" s="43"/>
      <c r="H913" s="248">
        <v>758.5</v>
      </c>
      <c r="I913" s="43"/>
      <c r="J913" s="43"/>
      <c r="K913" s="43"/>
      <c r="L913" s="47"/>
      <c r="M913" s="232"/>
      <c r="N913" s="233"/>
      <c r="O913" s="87"/>
      <c r="P913" s="87"/>
      <c r="Q913" s="87"/>
      <c r="R913" s="87"/>
      <c r="S913" s="87"/>
      <c r="T913" s="88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U913" s="19" t="s">
        <v>88</v>
      </c>
    </row>
    <row r="914" s="2" customFormat="1">
      <c r="A914" s="41"/>
      <c r="B914" s="42"/>
      <c r="C914" s="43"/>
      <c r="D914" s="236" t="s">
        <v>206</v>
      </c>
      <c r="E914" s="43"/>
      <c r="F914" s="247" t="s">
        <v>210</v>
      </c>
      <c r="G914" s="43"/>
      <c r="H914" s="248">
        <v>2451.6999999999998</v>
      </c>
      <c r="I914" s="43"/>
      <c r="J914" s="43"/>
      <c r="K914" s="43"/>
      <c r="L914" s="47"/>
      <c r="M914" s="232"/>
      <c r="N914" s="233"/>
      <c r="O914" s="87"/>
      <c r="P914" s="87"/>
      <c r="Q914" s="87"/>
      <c r="R914" s="87"/>
      <c r="S914" s="87"/>
      <c r="T914" s="88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U914" s="19" t="s">
        <v>88</v>
      </c>
    </row>
    <row r="915" s="2" customFormat="1" ht="24.15" customHeight="1">
      <c r="A915" s="41"/>
      <c r="B915" s="42"/>
      <c r="C915" s="249" t="s">
        <v>924</v>
      </c>
      <c r="D915" s="249" t="s">
        <v>215</v>
      </c>
      <c r="E915" s="250" t="s">
        <v>925</v>
      </c>
      <c r="F915" s="251" t="s">
        <v>926</v>
      </c>
      <c r="G915" s="252" t="s">
        <v>115</v>
      </c>
      <c r="H915" s="253">
        <v>2696.8699999999999</v>
      </c>
      <c r="I915" s="254"/>
      <c r="J915" s="255">
        <f>ROUND(I915*H915,2)</f>
        <v>0</v>
      </c>
      <c r="K915" s="251" t="s">
        <v>200</v>
      </c>
      <c r="L915" s="256"/>
      <c r="M915" s="257" t="s">
        <v>32</v>
      </c>
      <c r="N915" s="258" t="s">
        <v>49</v>
      </c>
      <c r="O915" s="87"/>
      <c r="P915" s="225">
        <f>O915*H915</f>
        <v>0</v>
      </c>
      <c r="Q915" s="225">
        <v>1.0000000000000001E-05</v>
      </c>
      <c r="R915" s="225">
        <f>Q915*H915</f>
        <v>0.026968700000000002</v>
      </c>
      <c r="S915" s="225">
        <v>0</v>
      </c>
      <c r="T915" s="226">
        <f>S915*H915</f>
        <v>0</v>
      </c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R915" s="227" t="s">
        <v>386</v>
      </c>
      <c r="AT915" s="227" t="s">
        <v>215</v>
      </c>
      <c r="AU915" s="227" t="s">
        <v>88</v>
      </c>
      <c r="AY915" s="19" t="s">
        <v>195</v>
      </c>
      <c r="BE915" s="228">
        <f>IF(N915="základní",J915,0)</f>
        <v>0</v>
      </c>
      <c r="BF915" s="228">
        <f>IF(N915="snížená",J915,0)</f>
        <v>0</v>
      </c>
      <c r="BG915" s="228">
        <f>IF(N915="zákl. přenesená",J915,0)</f>
        <v>0</v>
      </c>
      <c r="BH915" s="228">
        <f>IF(N915="sníž. přenesená",J915,0)</f>
        <v>0</v>
      </c>
      <c r="BI915" s="228">
        <f>IF(N915="nulová",J915,0)</f>
        <v>0</v>
      </c>
      <c r="BJ915" s="19" t="s">
        <v>86</v>
      </c>
      <c r="BK915" s="228">
        <f>ROUND(I915*H915,2)</f>
        <v>0</v>
      </c>
      <c r="BL915" s="19" t="s">
        <v>289</v>
      </c>
      <c r="BM915" s="227" t="s">
        <v>927</v>
      </c>
    </row>
    <row r="916" s="13" customFormat="1">
      <c r="A916" s="13"/>
      <c r="B916" s="234"/>
      <c r="C916" s="235"/>
      <c r="D916" s="236" t="s">
        <v>204</v>
      </c>
      <c r="E916" s="235"/>
      <c r="F916" s="238" t="s">
        <v>928</v>
      </c>
      <c r="G916" s="235"/>
      <c r="H916" s="239">
        <v>2696.8699999999999</v>
      </c>
      <c r="I916" s="240"/>
      <c r="J916" s="235"/>
      <c r="K916" s="235"/>
      <c r="L916" s="241"/>
      <c r="M916" s="242"/>
      <c r="N916" s="243"/>
      <c r="O916" s="243"/>
      <c r="P916" s="243"/>
      <c r="Q916" s="243"/>
      <c r="R916" s="243"/>
      <c r="S916" s="243"/>
      <c r="T916" s="244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5" t="s">
        <v>204</v>
      </c>
      <c r="AU916" s="245" t="s">
        <v>88</v>
      </c>
      <c r="AV916" s="13" t="s">
        <v>88</v>
      </c>
      <c r="AW916" s="13" t="s">
        <v>4</v>
      </c>
      <c r="AX916" s="13" t="s">
        <v>86</v>
      </c>
      <c r="AY916" s="245" t="s">
        <v>195</v>
      </c>
    </row>
    <row r="917" s="2" customFormat="1" ht="24.15" customHeight="1">
      <c r="A917" s="41"/>
      <c r="B917" s="42"/>
      <c r="C917" s="216" t="s">
        <v>929</v>
      </c>
      <c r="D917" s="216" t="s">
        <v>113</v>
      </c>
      <c r="E917" s="217" t="s">
        <v>930</v>
      </c>
      <c r="F917" s="218" t="s">
        <v>931</v>
      </c>
      <c r="G917" s="219" t="s">
        <v>115</v>
      </c>
      <c r="H917" s="220">
        <v>32.649999999999999</v>
      </c>
      <c r="I917" s="221"/>
      <c r="J917" s="222">
        <f>ROUND(I917*H917,2)</f>
        <v>0</v>
      </c>
      <c r="K917" s="218" t="s">
        <v>200</v>
      </c>
      <c r="L917" s="47"/>
      <c r="M917" s="223" t="s">
        <v>32</v>
      </c>
      <c r="N917" s="224" t="s">
        <v>49</v>
      </c>
      <c r="O917" s="87"/>
      <c r="P917" s="225">
        <f>O917*H917</f>
        <v>0</v>
      </c>
      <c r="Q917" s="225">
        <v>0</v>
      </c>
      <c r="R917" s="225">
        <f>Q917*H917</f>
        <v>0</v>
      </c>
      <c r="S917" s="225">
        <v>0</v>
      </c>
      <c r="T917" s="226">
        <f>S917*H917</f>
        <v>0</v>
      </c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R917" s="227" t="s">
        <v>289</v>
      </c>
      <c r="AT917" s="227" t="s">
        <v>113</v>
      </c>
      <c r="AU917" s="227" t="s">
        <v>88</v>
      </c>
      <c r="AY917" s="19" t="s">
        <v>195</v>
      </c>
      <c r="BE917" s="228">
        <f>IF(N917="základní",J917,0)</f>
        <v>0</v>
      </c>
      <c r="BF917" s="228">
        <f>IF(N917="snížená",J917,0)</f>
        <v>0</v>
      </c>
      <c r="BG917" s="228">
        <f>IF(N917="zákl. přenesená",J917,0)</f>
        <v>0</v>
      </c>
      <c r="BH917" s="228">
        <f>IF(N917="sníž. přenesená",J917,0)</f>
        <v>0</v>
      </c>
      <c r="BI917" s="228">
        <f>IF(N917="nulová",J917,0)</f>
        <v>0</v>
      </c>
      <c r="BJ917" s="19" t="s">
        <v>86</v>
      </c>
      <c r="BK917" s="228">
        <f>ROUND(I917*H917,2)</f>
        <v>0</v>
      </c>
      <c r="BL917" s="19" t="s">
        <v>289</v>
      </c>
      <c r="BM917" s="227" t="s">
        <v>932</v>
      </c>
    </row>
    <row r="918" s="2" customFormat="1">
      <c r="A918" s="41"/>
      <c r="B918" s="42"/>
      <c r="C918" s="43"/>
      <c r="D918" s="229" t="s">
        <v>202</v>
      </c>
      <c r="E918" s="43"/>
      <c r="F918" s="230" t="s">
        <v>933</v>
      </c>
      <c r="G918" s="43"/>
      <c r="H918" s="43"/>
      <c r="I918" s="231"/>
      <c r="J918" s="43"/>
      <c r="K918" s="43"/>
      <c r="L918" s="47"/>
      <c r="M918" s="232"/>
      <c r="N918" s="233"/>
      <c r="O918" s="87"/>
      <c r="P918" s="87"/>
      <c r="Q918" s="87"/>
      <c r="R918" s="87"/>
      <c r="S918" s="87"/>
      <c r="T918" s="88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T918" s="19" t="s">
        <v>202</v>
      </c>
      <c r="AU918" s="19" t="s">
        <v>88</v>
      </c>
    </row>
    <row r="919" s="13" customFormat="1">
      <c r="A919" s="13"/>
      <c r="B919" s="234"/>
      <c r="C919" s="235"/>
      <c r="D919" s="236" t="s">
        <v>204</v>
      </c>
      <c r="E919" s="237" t="s">
        <v>32</v>
      </c>
      <c r="F919" s="238" t="s">
        <v>134</v>
      </c>
      <c r="G919" s="235"/>
      <c r="H919" s="239">
        <v>32.649999999999999</v>
      </c>
      <c r="I919" s="240"/>
      <c r="J919" s="235"/>
      <c r="K919" s="235"/>
      <c r="L919" s="241"/>
      <c r="M919" s="242"/>
      <c r="N919" s="243"/>
      <c r="O919" s="243"/>
      <c r="P919" s="243"/>
      <c r="Q919" s="243"/>
      <c r="R919" s="243"/>
      <c r="S919" s="243"/>
      <c r="T919" s="244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5" t="s">
        <v>204</v>
      </c>
      <c r="AU919" s="245" t="s">
        <v>88</v>
      </c>
      <c r="AV919" s="13" t="s">
        <v>88</v>
      </c>
      <c r="AW919" s="13" t="s">
        <v>39</v>
      </c>
      <c r="AX919" s="13" t="s">
        <v>86</v>
      </c>
      <c r="AY919" s="245" t="s">
        <v>195</v>
      </c>
    </row>
    <row r="920" s="2" customFormat="1">
      <c r="A920" s="41"/>
      <c r="B920" s="42"/>
      <c r="C920" s="43"/>
      <c r="D920" s="236" t="s">
        <v>206</v>
      </c>
      <c r="E920" s="43"/>
      <c r="F920" s="246" t="s">
        <v>696</v>
      </c>
      <c r="G920" s="43"/>
      <c r="H920" s="43"/>
      <c r="I920" s="43"/>
      <c r="J920" s="43"/>
      <c r="K920" s="43"/>
      <c r="L920" s="47"/>
      <c r="M920" s="232"/>
      <c r="N920" s="233"/>
      <c r="O920" s="87"/>
      <c r="P920" s="87"/>
      <c r="Q920" s="87"/>
      <c r="R920" s="87"/>
      <c r="S920" s="87"/>
      <c r="T920" s="88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U920" s="19" t="s">
        <v>88</v>
      </c>
    </row>
    <row r="921" s="2" customFormat="1">
      <c r="A921" s="41"/>
      <c r="B921" s="42"/>
      <c r="C921" s="43"/>
      <c r="D921" s="236" t="s">
        <v>206</v>
      </c>
      <c r="E921" s="43"/>
      <c r="F921" s="247" t="s">
        <v>208</v>
      </c>
      <c r="G921" s="43"/>
      <c r="H921" s="248">
        <v>0</v>
      </c>
      <c r="I921" s="43"/>
      <c r="J921" s="43"/>
      <c r="K921" s="43"/>
      <c r="L921" s="47"/>
      <c r="M921" s="232"/>
      <c r="N921" s="233"/>
      <c r="O921" s="87"/>
      <c r="P921" s="87"/>
      <c r="Q921" s="87"/>
      <c r="R921" s="87"/>
      <c r="S921" s="87"/>
      <c r="T921" s="88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U921" s="19" t="s">
        <v>88</v>
      </c>
    </row>
    <row r="922" s="2" customFormat="1">
      <c r="A922" s="41"/>
      <c r="B922" s="42"/>
      <c r="C922" s="43"/>
      <c r="D922" s="236" t="s">
        <v>206</v>
      </c>
      <c r="E922" s="43"/>
      <c r="F922" s="247" t="s">
        <v>136</v>
      </c>
      <c r="G922" s="43"/>
      <c r="H922" s="248">
        <v>32.649999999999999</v>
      </c>
      <c r="I922" s="43"/>
      <c r="J922" s="43"/>
      <c r="K922" s="43"/>
      <c r="L922" s="47"/>
      <c r="M922" s="232"/>
      <c r="N922" s="233"/>
      <c r="O922" s="87"/>
      <c r="P922" s="87"/>
      <c r="Q922" s="87"/>
      <c r="R922" s="87"/>
      <c r="S922" s="87"/>
      <c r="T922" s="88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U922" s="19" t="s">
        <v>88</v>
      </c>
    </row>
    <row r="923" s="2" customFormat="1">
      <c r="A923" s="41"/>
      <c r="B923" s="42"/>
      <c r="C923" s="43"/>
      <c r="D923" s="236" t="s">
        <v>206</v>
      </c>
      <c r="E923" s="43"/>
      <c r="F923" s="247" t="s">
        <v>210</v>
      </c>
      <c r="G923" s="43"/>
      <c r="H923" s="248">
        <v>32.649999999999999</v>
      </c>
      <c r="I923" s="43"/>
      <c r="J923" s="43"/>
      <c r="K923" s="43"/>
      <c r="L923" s="47"/>
      <c r="M923" s="232"/>
      <c r="N923" s="233"/>
      <c r="O923" s="87"/>
      <c r="P923" s="87"/>
      <c r="Q923" s="87"/>
      <c r="R923" s="87"/>
      <c r="S923" s="87"/>
      <c r="T923" s="88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U923" s="19" t="s">
        <v>88</v>
      </c>
    </row>
    <row r="924" s="2" customFormat="1" ht="24.15" customHeight="1">
      <c r="A924" s="41"/>
      <c r="B924" s="42"/>
      <c r="C924" s="216" t="s">
        <v>934</v>
      </c>
      <c r="D924" s="216" t="s">
        <v>113</v>
      </c>
      <c r="E924" s="217" t="s">
        <v>935</v>
      </c>
      <c r="F924" s="218" t="s">
        <v>936</v>
      </c>
      <c r="G924" s="219" t="s">
        <v>115</v>
      </c>
      <c r="H924" s="220">
        <v>106.8</v>
      </c>
      <c r="I924" s="221"/>
      <c r="J924" s="222">
        <f>ROUND(I924*H924,2)</f>
        <v>0</v>
      </c>
      <c r="K924" s="218" t="s">
        <v>200</v>
      </c>
      <c r="L924" s="47"/>
      <c r="M924" s="223" t="s">
        <v>32</v>
      </c>
      <c r="N924" s="224" t="s">
        <v>49</v>
      </c>
      <c r="O924" s="87"/>
      <c r="P924" s="225">
        <f>O924*H924</f>
        <v>0</v>
      </c>
      <c r="Q924" s="225">
        <v>0</v>
      </c>
      <c r="R924" s="225">
        <f>Q924*H924</f>
        <v>0</v>
      </c>
      <c r="S924" s="225">
        <v>0</v>
      </c>
      <c r="T924" s="226">
        <f>S924*H924</f>
        <v>0</v>
      </c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R924" s="227" t="s">
        <v>289</v>
      </c>
      <c r="AT924" s="227" t="s">
        <v>113</v>
      </c>
      <c r="AU924" s="227" t="s">
        <v>88</v>
      </c>
      <c r="AY924" s="19" t="s">
        <v>195</v>
      </c>
      <c r="BE924" s="228">
        <f>IF(N924="základní",J924,0)</f>
        <v>0</v>
      </c>
      <c r="BF924" s="228">
        <f>IF(N924="snížená",J924,0)</f>
        <v>0</v>
      </c>
      <c r="BG924" s="228">
        <f>IF(N924="zákl. přenesená",J924,0)</f>
        <v>0</v>
      </c>
      <c r="BH924" s="228">
        <f>IF(N924="sníž. přenesená",J924,0)</f>
        <v>0</v>
      </c>
      <c r="BI924" s="228">
        <f>IF(N924="nulová",J924,0)</f>
        <v>0</v>
      </c>
      <c r="BJ924" s="19" t="s">
        <v>86</v>
      </c>
      <c r="BK924" s="228">
        <f>ROUND(I924*H924,2)</f>
        <v>0</v>
      </c>
      <c r="BL924" s="19" t="s">
        <v>289</v>
      </c>
      <c r="BM924" s="227" t="s">
        <v>937</v>
      </c>
    </row>
    <row r="925" s="2" customFormat="1">
      <c r="A925" s="41"/>
      <c r="B925" s="42"/>
      <c r="C925" s="43"/>
      <c r="D925" s="229" t="s">
        <v>202</v>
      </c>
      <c r="E925" s="43"/>
      <c r="F925" s="230" t="s">
        <v>938</v>
      </c>
      <c r="G925" s="43"/>
      <c r="H925" s="43"/>
      <c r="I925" s="231"/>
      <c r="J925" s="43"/>
      <c r="K925" s="43"/>
      <c r="L925" s="47"/>
      <c r="M925" s="232"/>
      <c r="N925" s="233"/>
      <c r="O925" s="87"/>
      <c r="P925" s="87"/>
      <c r="Q925" s="87"/>
      <c r="R925" s="87"/>
      <c r="S925" s="87"/>
      <c r="T925" s="88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T925" s="19" t="s">
        <v>202</v>
      </c>
      <c r="AU925" s="19" t="s">
        <v>88</v>
      </c>
    </row>
    <row r="926" s="13" customFormat="1">
      <c r="A926" s="13"/>
      <c r="B926" s="234"/>
      <c r="C926" s="235"/>
      <c r="D926" s="236" t="s">
        <v>204</v>
      </c>
      <c r="E926" s="237" t="s">
        <v>32</v>
      </c>
      <c r="F926" s="238" t="s">
        <v>77</v>
      </c>
      <c r="G926" s="235"/>
      <c r="H926" s="239">
        <v>106.8</v>
      </c>
      <c r="I926" s="240"/>
      <c r="J926" s="235"/>
      <c r="K926" s="235"/>
      <c r="L926" s="241"/>
      <c r="M926" s="242"/>
      <c r="N926" s="243"/>
      <c r="O926" s="243"/>
      <c r="P926" s="243"/>
      <c r="Q926" s="243"/>
      <c r="R926" s="243"/>
      <c r="S926" s="243"/>
      <c r="T926" s="244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5" t="s">
        <v>204</v>
      </c>
      <c r="AU926" s="245" t="s">
        <v>88</v>
      </c>
      <c r="AV926" s="13" t="s">
        <v>88</v>
      </c>
      <c r="AW926" s="13" t="s">
        <v>39</v>
      </c>
      <c r="AX926" s="13" t="s">
        <v>86</v>
      </c>
      <c r="AY926" s="245" t="s">
        <v>195</v>
      </c>
    </row>
    <row r="927" s="2" customFormat="1">
      <c r="A927" s="41"/>
      <c r="B927" s="42"/>
      <c r="C927" s="43"/>
      <c r="D927" s="236" t="s">
        <v>206</v>
      </c>
      <c r="E927" s="43"/>
      <c r="F927" s="246" t="s">
        <v>207</v>
      </c>
      <c r="G927" s="43"/>
      <c r="H927" s="43"/>
      <c r="I927" s="43"/>
      <c r="J927" s="43"/>
      <c r="K927" s="43"/>
      <c r="L927" s="47"/>
      <c r="M927" s="232"/>
      <c r="N927" s="233"/>
      <c r="O927" s="87"/>
      <c r="P927" s="87"/>
      <c r="Q927" s="87"/>
      <c r="R927" s="87"/>
      <c r="S927" s="87"/>
      <c r="T927" s="88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U927" s="19" t="s">
        <v>88</v>
      </c>
    </row>
    <row r="928" s="2" customFormat="1">
      <c r="A928" s="41"/>
      <c r="B928" s="42"/>
      <c r="C928" s="43"/>
      <c r="D928" s="236" t="s">
        <v>206</v>
      </c>
      <c r="E928" s="43"/>
      <c r="F928" s="247" t="s">
        <v>208</v>
      </c>
      <c r="G928" s="43"/>
      <c r="H928" s="248">
        <v>0</v>
      </c>
      <c r="I928" s="43"/>
      <c r="J928" s="43"/>
      <c r="K928" s="43"/>
      <c r="L928" s="47"/>
      <c r="M928" s="232"/>
      <c r="N928" s="233"/>
      <c r="O928" s="87"/>
      <c r="P928" s="87"/>
      <c r="Q928" s="87"/>
      <c r="R928" s="87"/>
      <c r="S928" s="87"/>
      <c r="T928" s="88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U928" s="19" t="s">
        <v>88</v>
      </c>
    </row>
    <row r="929" s="2" customFormat="1">
      <c r="A929" s="41"/>
      <c r="B929" s="42"/>
      <c r="C929" s="43"/>
      <c r="D929" s="236" t="s">
        <v>206</v>
      </c>
      <c r="E929" s="43"/>
      <c r="F929" s="247" t="s">
        <v>209</v>
      </c>
      <c r="G929" s="43"/>
      <c r="H929" s="248">
        <v>106.8</v>
      </c>
      <c r="I929" s="43"/>
      <c r="J929" s="43"/>
      <c r="K929" s="43"/>
      <c r="L929" s="47"/>
      <c r="M929" s="232"/>
      <c r="N929" s="233"/>
      <c r="O929" s="87"/>
      <c r="P929" s="87"/>
      <c r="Q929" s="87"/>
      <c r="R929" s="87"/>
      <c r="S929" s="87"/>
      <c r="T929" s="88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U929" s="19" t="s">
        <v>88</v>
      </c>
    </row>
    <row r="930" s="2" customFormat="1">
      <c r="A930" s="41"/>
      <c r="B930" s="42"/>
      <c r="C930" s="43"/>
      <c r="D930" s="236" t="s">
        <v>206</v>
      </c>
      <c r="E930" s="43"/>
      <c r="F930" s="247" t="s">
        <v>210</v>
      </c>
      <c r="G930" s="43"/>
      <c r="H930" s="248">
        <v>106.8</v>
      </c>
      <c r="I930" s="43"/>
      <c r="J930" s="43"/>
      <c r="K930" s="43"/>
      <c r="L930" s="47"/>
      <c r="M930" s="232"/>
      <c r="N930" s="233"/>
      <c r="O930" s="87"/>
      <c r="P930" s="87"/>
      <c r="Q930" s="87"/>
      <c r="R930" s="87"/>
      <c r="S930" s="87"/>
      <c r="T930" s="88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U930" s="19" t="s">
        <v>88</v>
      </c>
    </row>
    <row r="931" s="2" customFormat="1" ht="49.05" customHeight="1">
      <c r="A931" s="41"/>
      <c r="B931" s="42"/>
      <c r="C931" s="216" t="s">
        <v>939</v>
      </c>
      <c r="D931" s="216" t="s">
        <v>113</v>
      </c>
      <c r="E931" s="217" t="s">
        <v>940</v>
      </c>
      <c r="F931" s="218" t="s">
        <v>941</v>
      </c>
      <c r="G931" s="219" t="s">
        <v>326</v>
      </c>
      <c r="H931" s="220">
        <v>0.23599999999999999</v>
      </c>
      <c r="I931" s="221"/>
      <c r="J931" s="222">
        <f>ROUND(I931*H931,2)</f>
        <v>0</v>
      </c>
      <c r="K931" s="218" t="s">
        <v>200</v>
      </c>
      <c r="L931" s="47"/>
      <c r="M931" s="223" t="s">
        <v>32</v>
      </c>
      <c r="N931" s="224" t="s">
        <v>49</v>
      </c>
      <c r="O931" s="87"/>
      <c r="P931" s="225">
        <f>O931*H931</f>
        <v>0</v>
      </c>
      <c r="Q931" s="225">
        <v>0</v>
      </c>
      <c r="R931" s="225">
        <f>Q931*H931</f>
        <v>0</v>
      </c>
      <c r="S931" s="225">
        <v>0</v>
      </c>
      <c r="T931" s="226">
        <f>S931*H931</f>
        <v>0</v>
      </c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R931" s="227" t="s">
        <v>289</v>
      </c>
      <c r="AT931" s="227" t="s">
        <v>113</v>
      </c>
      <c r="AU931" s="227" t="s">
        <v>88</v>
      </c>
      <c r="AY931" s="19" t="s">
        <v>195</v>
      </c>
      <c r="BE931" s="228">
        <f>IF(N931="základní",J931,0)</f>
        <v>0</v>
      </c>
      <c r="BF931" s="228">
        <f>IF(N931="snížená",J931,0)</f>
        <v>0</v>
      </c>
      <c r="BG931" s="228">
        <f>IF(N931="zákl. přenesená",J931,0)</f>
        <v>0</v>
      </c>
      <c r="BH931" s="228">
        <f>IF(N931="sníž. přenesená",J931,0)</f>
        <v>0</v>
      </c>
      <c r="BI931" s="228">
        <f>IF(N931="nulová",J931,0)</f>
        <v>0</v>
      </c>
      <c r="BJ931" s="19" t="s">
        <v>86</v>
      </c>
      <c r="BK931" s="228">
        <f>ROUND(I931*H931,2)</f>
        <v>0</v>
      </c>
      <c r="BL931" s="19" t="s">
        <v>289</v>
      </c>
      <c r="BM931" s="227" t="s">
        <v>942</v>
      </c>
    </row>
    <row r="932" s="2" customFormat="1">
      <c r="A932" s="41"/>
      <c r="B932" s="42"/>
      <c r="C932" s="43"/>
      <c r="D932" s="229" t="s">
        <v>202</v>
      </c>
      <c r="E932" s="43"/>
      <c r="F932" s="230" t="s">
        <v>943</v>
      </c>
      <c r="G932" s="43"/>
      <c r="H932" s="43"/>
      <c r="I932" s="231"/>
      <c r="J932" s="43"/>
      <c r="K932" s="43"/>
      <c r="L932" s="47"/>
      <c r="M932" s="232"/>
      <c r="N932" s="233"/>
      <c r="O932" s="87"/>
      <c r="P932" s="87"/>
      <c r="Q932" s="87"/>
      <c r="R932" s="87"/>
      <c r="S932" s="87"/>
      <c r="T932" s="88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T932" s="19" t="s">
        <v>202</v>
      </c>
      <c r="AU932" s="19" t="s">
        <v>88</v>
      </c>
    </row>
    <row r="933" s="12" customFormat="1" ht="22.8" customHeight="1">
      <c r="A933" s="12"/>
      <c r="B933" s="200"/>
      <c r="C933" s="201"/>
      <c r="D933" s="202" t="s">
        <v>77</v>
      </c>
      <c r="E933" s="214" t="s">
        <v>944</v>
      </c>
      <c r="F933" s="214" t="s">
        <v>945</v>
      </c>
      <c r="G933" s="201"/>
      <c r="H933" s="201"/>
      <c r="I933" s="204"/>
      <c r="J933" s="215">
        <f>BK933</f>
        <v>0</v>
      </c>
      <c r="K933" s="201"/>
      <c r="L933" s="206"/>
      <c r="M933" s="207"/>
      <c r="N933" s="208"/>
      <c r="O933" s="208"/>
      <c r="P933" s="209">
        <f>SUM(P934:P975)</f>
        <v>0</v>
      </c>
      <c r="Q933" s="208"/>
      <c r="R933" s="209">
        <f>SUM(R934:R975)</f>
        <v>0.6241734000000001</v>
      </c>
      <c r="S933" s="208"/>
      <c r="T933" s="210">
        <f>SUM(T934:T975)</f>
        <v>0</v>
      </c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R933" s="211" t="s">
        <v>88</v>
      </c>
      <c r="AT933" s="212" t="s">
        <v>77</v>
      </c>
      <c r="AU933" s="212" t="s">
        <v>86</v>
      </c>
      <c r="AY933" s="211" t="s">
        <v>195</v>
      </c>
      <c r="BK933" s="213">
        <f>SUM(BK934:BK975)</f>
        <v>0</v>
      </c>
    </row>
    <row r="934" s="2" customFormat="1" ht="24.15" customHeight="1">
      <c r="A934" s="41"/>
      <c r="B934" s="42"/>
      <c r="C934" s="216" t="s">
        <v>946</v>
      </c>
      <c r="D934" s="216" t="s">
        <v>113</v>
      </c>
      <c r="E934" s="217" t="s">
        <v>947</v>
      </c>
      <c r="F934" s="218" t="s">
        <v>948</v>
      </c>
      <c r="G934" s="219" t="s">
        <v>115</v>
      </c>
      <c r="H934" s="220">
        <v>10</v>
      </c>
      <c r="I934" s="221"/>
      <c r="J934" s="222">
        <f>ROUND(I934*H934,2)</f>
        <v>0</v>
      </c>
      <c r="K934" s="218" t="s">
        <v>200</v>
      </c>
      <c r="L934" s="47"/>
      <c r="M934" s="223" t="s">
        <v>32</v>
      </c>
      <c r="N934" s="224" t="s">
        <v>49</v>
      </c>
      <c r="O934" s="87"/>
      <c r="P934" s="225">
        <f>O934*H934</f>
        <v>0</v>
      </c>
      <c r="Q934" s="225">
        <v>0</v>
      </c>
      <c r="R934" s="225">
        <f>Q934*H934</f>
        <v>0</v>
      </c>
      <c r="S934" s="225">
        <v>0</v>
      </c>
      <c r="T934" s="226">
        <f>S934*H934</f>
        <v>0</v>
      </c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R934" s="227" t="s">
        <v>289</v>
      </c>
      <c r="AT934" s="227" t="s">
        <v>113</v>
      </c>
      <c r="AU934" s="227" t="s">
        <v>88</v>
      </c>
      <c r="AY934" s="19" t="s">
        <v>195</v>
      </c>
      <c r="BE934" s="228">
        <f>IF(N934="základní",J934,0)</f>
        <v>0</v>
      </c>
      <c r="BF934" s="228">
        <f>IF(N934="snížená",J934,0)</f>
        <v>0</v>
      </c>
      <c r="BG934" s="228">
        <f>IF(N934="zákl. přenesená",J934,0)</f>
        <v>0</v>
      </c>
      <c r="BH934" s="228">
        <f>IF(N934="sníž. přenesená",J934,0)</f>
        <v>0</v>
      </c>
      <c r="BI934" s="228">
        <f>IF(N934="nulová",J934,0)</f>
        <v>0</v>
      </c>
      <c r="BJ934" s="19" t="s">
        <v>86</v>
      </c>
      <c r="BK934" s="228">
        <f>ROUND(I934*H934,2)</f>
        <v>0</v>
      </c>
      <c r="BL934" s="19" t="s">
        <v>289</v>
      </c>
      <c r="BM934" s="227" t="s">
        <v>949</v>
      </c>
    </row>
    <row r="935" s="2" customFormat="1">
      <c r="A935" s="41"/>
      <c r="B935" s="42"/>
      <c r="C935" s="43"/>
      <c r="D935" s="229" t="s">
        <v>202</v>
      </c>
      <c r="E935" s="43"/>
      <c r="F935" s="230" t="s">
        <v>950</v>
      </c>
      <c r="G935" s="43"/>
      <c r="H935" s="43"/>
      <c r="I935" s="231"/>
      <c r="J935" s="43"/>
      <c r="K935" s="43"/>
      <c r="L935" s="47"/>
      <c r="M935" s="232"/>
      <c r="N935" s="233"/>
      <c r="O935" s="87"/>
      <c r="P935" s="87"/>
      <c r="Q935" s="87"/>
      <c r="R935" s="87"/>
      <c r="S935" s="87"/>
      <c r="T935" s="88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T935" s="19" t="s">
        <v>202</v>
      </c>
      <c r="AU935" s="19" t="s">
        <v>88</v>
      </c>
    </row>
    <row r="936" s="14" customFormat="1">
      <c r="A936" s="14"/>
      <c r="B936" s="259"/>
      <c r="C936" s="260"/>
      <c r="D936" s="236" t="s">
        <v>204</v>
      </c>
      <c r="E936" s="261" t="s">
        <v>32</v>
      </c>
      <c r="F936" s="262" t="s">
        <v>951</v>
      </c>
      <c r="G936" s="260"/>
      <c r="H936" s="261" t="s">
        <v>32</v>
      </c>
      <c r="I936" s="263"/>
      <c r="J936" s="260"/>
      <c r="K936" s="260"/>
      <c r="L936" s="264"/>
      <c r="M936" s="265"/>
      <c r="N936" s="266"/>
      <c r="O936" s="266"/>
      <c r="P936" s="266"/>
      <c r="Q936" s="266"/>
      <c r="R936" s="266"/>
      <c r="S936" s="266"/>
      <c r="T936" s="267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68" t="s">
        <v>204</v>
      </c>
      <c r="AU936" s="268" t="s">
        <v>88</v>
      </c>
      <c r="AV936" s="14" t="s">
        <v>86</v>
      </c>
      <c r="AW936" s="14" t="s">
        <v>39</v>
      </c>
      <c r="AX936" s="14" t="s">
        <v>78</v>
      </c>
      <c r="AY936" s="268" t="s">
        <v>195</v>
      </c>
    </row>
    <row r="937" s="13" customFormat="1">
      <c r="A937" s="13"/>
      <c r="B937" s="234"/>
      <c r="C937" s="235"/>
      <c r="D937" s="236" t="s">
        <v>204</v>
      </c>
      <c r="E937" s="237" t="s">
        <v>32</v>
      </c>
      <c r="F937" s="238" t="s">
        <v>952</v>
      </c>
      <c r="G937" s="235"/>
      <c r="H937" s="239">
        <v>10</v>
      </c>
      <c r="I937" s="240"/>
      <c r="J937" s="235"/>
      <c r="K937" s="235"/>
      <c r="L937" s="241"/>
      <c r="M937" s="242"/>
      <c r="N937" s="243"/>
      <c r="O937" s="243"/>
      <c r="P937" s="243"/>
      <c r="Q937" s="243"/>
      <c r="R937" s="243"/>
      <c r="S937" s="243"/>
      <c r="T937" s="244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5" t="s">
        <v>204</v>
      </c>
      <c r="AU937" s="245" t="s">
        <v>88</v>
      </c>
      <c r="AV937" s="13" t="s">
        <v>88</v>
      </c>
      <c r="AW937" s="13" t="s">
        <v>39</v>
      </c>
      <c r="AX937" s="13" t="s">
        <v>78</v>
      </c>
      <c r="AY937" s="245" t="s">
        <v>195</v>
      </c>
    </row>
    <row r="938" s="15" customFormat="1">
      <c r="A938" s="15"/>
      <c r="B938" s="269"/>
      <c r="C938" s="270"/>
      <c r="D938" s="236" t="s">
        <v>204</v>
      </c>
      <c r="E938" s="271" t="s">
        <v>32</v>
      </c>
      <c r="F938" s="272" t="s">
        <v>210</v>
      </c>
      <c r="G938" s="270"/>
      <c r="H938" s="273">
        <v>10</v>
      </c>
      <c r="I938" s="274"/>
      <c r="J938" s="270"/>
      <c r="K938" s="270"/>
      <c r="L938" s="275"/>
      <c r="M938" s="276"/>
      <c r="N938" s="277"/>
      <c r="O938" s="277"/>
      <c r="P938" s="277"/>
      <c r="Q938" s="277"/>
      <c r="R938" s="277"/>
      <c r="S938" s="277"/>
      <c r="T938" s="278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T938" s="279" t="s">
        <v>204</v>
      </c>
      <c r="AU938" s="279" t="s">
        <v>88</v>
      </c>
      <c r="AV938" s="15" t="s">
        <v>111</v>
      </c>
      <c r="AW938" s="15" t="s">
        <v>39</v>
      </c>
      <c r="AX938" s="15" t="s">
        <v>86</v>
      </c>
      <c r="AY938" s="279" t="s">
        <v>195</v>
      </c>
    </row>
    <row r="939" s="2" customFormat="1" ht="21.75" customHeight="1">
      <c r="A939" s="41"/>
      <c r="B939" s="42"/>
      <c r="C939" s="249" t="s">
        <v>953</v>
      </c>
      <c r="D939" s="249" t="s">
        <v>215</v>
      </c>
      <c r="E939" s="250" t="s">
        <v>954</v>
      </c>
      <c r="F939" s="251" t="s">
        <v>955</v>
      </c>
      <c r="G939" s="252" t="s">
        <v>115</v>
      </c>
      <c r="H939" s="253">
        <v>10</v>
      </c>
      <c r="I939" s="254"/>
      <c r="J939" s="255">
        <f>ROUND(I939*H939,2)</f>
        <v>0</v>
      </c>
      <c r="K939" s="251" t="s">
        <v>312</v>
      </c>
      <c r="L939" s="256"/>
      <c r="M939" s="257" t="s">
        <v>32</v>
      </c>
      <c r="N939" s="258" t="s">
        <v>49</v>
      </c>
      <c r="O939" s="87"/>
      <c r="P939" s="225">
        <f>O939*H939</f>
        <v>0</v>
      </c>
      <c r="Q939" s="225">
        <v>0.0067000000000000002</v>
      </c>
      <c r="R939" s="225">
        <f>Q939*H939</f>
        <v>0.067000000000000004</v>
      </c>
      <c r="S939" s="225">
        <v>0</v>
      </c>
      <c r="T939" s="226">
        <f>S939*H939</f>
        <v>0</v>
      </c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R939" s="227" t="s">
        <v>386</v>
      </c>
      <c r="AT939" s="227" t="s">
        <v>215</v>
      </c>
      <c r="AU939" s="227" t="s">
        <v>88</v>
      </c>
      <c r="AY939" s="19" t="s">
        <v>195</v>
      </c>
      <c r="BE939" s="228">
        <f>IF(N939="základní",J939,0)</f>
        <v>0</v>
      </c>
      <c r="BF939" s="228">
        <f>IF(N939="snížená",J939,0)</f>
        <v>0</v>
      </c>
      <c r="BG939" s="228">
        <f>IF(N939="zákl. přenesená",J939,0)</f>
        <v>0</v>
      </c>
      <c r="BH939" s="228">
        <f>IF(N939="sníž. přenesená",J939,0)</f>
        <v>0</v>
      </c>
      <c r="BI939" s="228">
        <f>IF(N939="nulová",J939,0)</f>
        <v>0</v>
      </c>
      <c r="BJ939" s="19" t="s">
        <v>86</v>
      </c>
      <c r="BK939" s="228">
        <f>ROUND(I939*H939,2)</f>
        <v>0</v>
      </c>
      <c r="BL939" s="19" t="s">
        <v>289</v>
      </c>
      <c r="BM939" s="227" t="s">
        <v>956</v>
      </c>
    </row>
    <row r="940" s="2" customFormat="1" ht="24.15" customHeight="1">
      <c r="A940" s="41"/>
      <c r="B940" s="42"/>
      <c r="C940" s="216" t="s">
        <v>957</v>
      </c>
      <c r="D940" s="216" t="s">
        <v>113</v>
      </c>
      <c r="E940" s="217" t="s">
        <v>958</v>
      </c>
      <c r="F940" s="218" t="s">
        <v>959</v>
      </c>
      <c r="G940" s="219" t="s">
        <v>115</v>
      </c>
      <c r="H940" s="220">
        <v>5.2000000000000002</v>
      </c>
      <c r="I940" s="221"/>
      <c r="J940" s="222">
        <f>ROUND(I940*H940,2)</f>
        <v>0</v>
      </c>
      <c r="K940" s="218" t="s">
        <v>200</v>
      </c>
      <c r="L940" s="47"/>
      <c r="M940" s="223" t="s">
        <v>32</v>
      </c>
      <c r="N940" s="224" t="s">
        <v>49</v>
      </c>
      <c r="O940" s="87"/>
      <c r="P940" s="225">
        <f>O940*H940</f>
        <v>0</v>
      </c>
      <c r="Q940" s="225">
        <v>0</v>
      </c>
      <c r="R940" s="225">
        <f>Q940*H940</f>
        <v>0</v>
      </c>
      <c r="S940" s="225">
        <v>0</v>
      </c>
      <c r="T940" s="226">
        <f>S940*H940</f>
        <v>0</v>
      </c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R940" s="227" t="s">
        <v>289</v>
      </c>
      <c r="AT940" s="227" t="s">
        <v>113</v>
      </c>
      <c r="AU940" s="227" t="s">
        <v>88</v>
      </c>
      <c r="AY940" s="19" t="s">
        <v>195</v>
      </c>
      <c r="BE940" s="228">
        <f>IF(N940="základní",J940,0)</f>
        <v>0</v>
      </c>
      <c r="BF940" s="228">
        <f>IF(N940="snížená",J940,0)</f>
        <v>0</v>
      </c>
      <c r="BG940" s="228">
        <f>IF(N940="zákl. přenesená",J940,0)</f>
        <v>0</v>
      </c>
      <c r="BH940" s="228">
        <f>IF(N940="sníž. přenesená",J940,0)</f>
        <v>0</v>
      </c>
      <c r="BI940" s="228">
        <f>IF(N940="nulová",J940,0)</f>
        <v>0</v>
      </c>
      <c r="BJ940" s="19" t="s">
        <v>86</v>
      </c>
      <c r="BK940" s="228">
        <f>ROUND(I940*H940,2)</f>
        <v>0</v>
      </c>
      <c r="BL940" s="19" t="s">
        <v>289</v>
      </c>
      <c r="BM940" s="227" t="s">
        <v>960</v>
      </c>
    </row>
    <row r="941" s="2" customFormat="1">
      <c r="A941" s="41"/>
      <c r="B941" s="42"/>
      <c r="C941" s="43"/>
      <c r="D941" s="229" t="s">
        <v>202</v>
      </c>
      <c r="E941" s="43"/>
      <c r="F941" s="230" t="s">
        <v>961</v>
      </c>
      <c r="G941" s="43"/>
      <c r="H941" s="43"/>
      <c r="I941" s="231"/>
      <c r="J941" s="43"/>
      <c r="K941" s="43"/>
      <c r="L941" s="47"/>
      <c r="M941" s="232"/>
      <c r="N941" s="233"/>
      <c r="O941" s="87"/>
      <c r="P941" s="87"/>
      <c r="Q941" s="87"/>
      <c r="R941" s="87"/>
      <c r="S941" s="87"/>
      <c r="T941" s="88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T941" s="19" t="s">
        <v>202</v>
      </c>
      <c r="AU941" s="19" t="s">
        <v>88</v>
      </c>
    </row>
    <row r="942" s="14" customFormat="1">
      <c r="A942" s="14"/>
      <c r="B942" s="259"/>
      <c r="C942" s="260"/>
      <c r="D942" s="236" t="s">
        <v>204</v>
      </c>
      <c r="E942" s="261" t="s">
        <v>32</v>
      </c>
      <c r="F942" s="262" t="s">
        <v>208</v>
      </c>
      <c r="G942" s="260"/>
      <c r="H942" s="261" t="s">
        <v>32</v>
      </c>
      <c r="I942" s="263"/>
      <c r="J942" s="260"/>
      <c r="K942" s="260"/>
      <c r="L942" s="264"/>
      <c r="M942" s="265"/>
      <c r="N942" s="266"/>
      <c r="O942" s="266"/>
      <c r="P942" s="266"/>
      <c r="Q942" s="266"/>
      <c r="R942" s="266"/>
      <c r="S942" s="266"/>
      <c r="T942" s="267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68" t="s">
        <v>204</v>
      </c>
      <c r="AU942" s="268" t="s">
        <v>88</v>
      </c>
      <c r="AV942" s="14" t="s">
        <v>86</v>
      </c>
      <c r="AW942" s="14" t="s">
        <v>39</v>
      </c>
      <c r="AX942" s="14" t="s">
        <v>78</v>
      </c>
      <c r="AY942" s="268" t="s">
        <v>195</v>
      </c>
    </row>
    <row r="943" s="13" customFormat="1">
      <c r="A943" s="13"/>
      <c r="B943" s="234"/>
      <c r="C943" s="235"/>
      <c r="D943" s="236" t="s">
        <v>204</v>
      </c>
      <c r="E943" s="237" t="s">
        <v>32</v>
      </c>
      <c r="F943" s="238" t="s">
        <v>962</v>
      </c>
      <c r="G943" s="235"/>
      <c r="H943" s="239">
        <v>5.2000000000000002</v>
      </c>
      <c r="I943" s="240"/>
      <c r="J943" s="235"/>
      <c r="K943" s="235"/>
      <c r="L943" s="241"/>
      <c r="M943" s="242"/>
      <c r="N943" s="243"/>
      <c r="O943" s="243"/>
      <c r="P943" s="243"/>
      <c r="Q943" s="243"/>
      <c r="R943" s="243"/>
      <c r="S943" s="243"/>
      <c r="T943" s="244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5" t="s">
        <v>204</v>
      </c>
      <c r="AU943" s="245" t="s">
        <v>88</v>
      </c>
      <c r="AV943" s="13" t="s">
        <v>88</v>
      </c>
      <c r="AW943" s="13" t="s">
        <v>39</v>
      </c>
      <c r="AX943" s="13" t="s">
        <v>78</v>
      </c>
      <c r="AY943" s="245" t="s">
        <v>195</v>
      </c>
    </row>
    <row r="944" s="15" customFormat="1">
      <c r="A944" s="15"/>
      <c r="B944" s="269"/>
      <c r="C944" s="270"/>
      <c r="D944" s="236" t="s">
        <v>204</v>
      </c>
      <c r="E944" s="271" t="s">
        <v>32</v>
      </c>
      <c r="F944" s="272" t="s">
        <v>210</v>
      </c>
      <c r="G944" s="270"/>
      <c r="H944" s="273">
        <v>5.2000000000000002</v>
      </c>
      <c r="I944" s="274"/>
      <c r="J944" s="270"/>
      <c r="K944" s="270"/>
      <c r="L944" s="275"/>
      <c r="M944" s="276"/>
      <c r="N944" s="277"/>
      <c r="O944" s="277"/>
      <c r="P944" s="277"/>
      <c r="Q944" s="277"/>
      <c r="R944" s="277"/>
      <c r="S944" s="277"/>
      <c r="T944" s="278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T944" s="279" t="s">
        <v>204</v>
      </c>
      <c r="AU944" s="279" t="s">
        <v>88</v>
      </c>
      <c r="AV944" s="15" t="s">
        <v>111</v>
      </c>
      <c r="AW944" s="15" t="s">
        <v>39</v>
      </c>
      <c r="AX944" s="15" t="s">
        <v>86</v>
      </c>
      <c r="AY944" s="279" t="s">
        <v>195</v>
      </c>
    </row>
    <row r="945" s="2" customFormat="1" ht="21.75" customHeight="1">
      <c r="A945" s="41"/>
      <c r="B945" s="42"/>
      <c r="C945" s="249" t="s">
        <v>963</v>
      </c>
      <c r="D945" s="249" t="s">
        <v>215</v>
      </c>
      <c r="E945" s="250" t="s">
        <v>964</v>
      </c>
      <c r="F945" s="251" t="s">
        <v>965</v>
      </c>
      <c r="G945" s="252" t="s">
        <v>115</v>
      </c>
      <c r="H945" s="253">
        <v>5.2000000000000002</v>
      </c>
      <c r="I945" s="254"/>
      <c r="J945" s="255">
        <f>ROUND(I945*H945,2)</f>
        <v>0</v>
      </c>
      <c r="K945" s="251" t="s">
        <v>200</v>
      </c>
      <c r="L945" s="256"/>
      <c r="M945" s="257" t="s">
        <v>32</v>
      </c>
      <c r="N945" s="258" t="s">
        <v>49</v>
      </c>
      <c r="O945" s="87"/>
      <c r="P945" s="225">
        <f>O945*H945</f>
        <v>0</v>
      </c>
      <c r="Q945" s="225">
        <v>0.0028999999999999998</v>
      </c>
      <c r="R945" s="225">
        <f>Q945*H945</f>
        <v>0.01508</v>
      </c>
      <c r="S945" s="225">
        <v>0</v>
      </c>
      <c r="T945" s="226">
        <f>S945*H945</f>
        <v>0</v>
      </c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R945" s="227" t="s">
        <v>386</v>
      </c>
      <c r="AT945" s="227" t="s">
        <v>215</v>
      </c>
      <c r="AU945" s="227" t="s">
        <v>88</v>
      </c>
      <c r="AY945" s="19" t="s">
        <v>195</v>
      </c>
      <c r="BE945" s="228">
        <f>IF(N945="základní",J945,0)</f>
        <v>0</v>
      </c>
      <c r="BF945" s="228">
        <f>IF(N945="snížená",J945,0)</f>
        <v>0</v>
      </c>
      <c r="BG945" s="228">
        <f>IF(N945="zákl. přenesená",J945,0)</f>
        <v>0</v>
      </c>
      <c r="BH945" s="228">
        <f>IF(N945="sníž. přenesená",J945,0)</f>
        <v>0</v>
      </c>
      <c r="BI945" s="228">
        <f>IF(N945="nulová",J945,0)</f>
        <v>0</v>
      </c>
      <c r="BJ945" s="19" t="s">
        <v>86</v>
      </c>
      <c r="BK945" s="228">
        <f>ROUND(I945*H945,2)</f>
        <v>0</v>
      </c>
      <c r="BL945" s="19" t="s">
        <v>289</v>
      </c>
      <c r="BM945" s="227" t="s">
        <v>966</v>
      </c>
    </row>
    <row r="946" s="2" customFormat="1" ht="24.15" customHeight="1">
      <c r="A946" s="41"/>
      <c r="B946" s="42"/>
      <c r="C946" s="216" t="s">
        <v>967</v>
      </c>
      <c r="D946" s="216" t="s">
        <v>113</v>
      </c>
      <c r="E946" s="217" t="s">
        <v>968</v>
      </c>
      <c r="F946" s="218" t="s">
        <v>969</v>
      </c>
      <c r="G946" s="219" t="s">
        <v>540</v>
      </c>
      <c r="H946" s="220">
        <v>450.88999999999999</v>
      </c>
      <c r="I946" s="221"/>
      <c r="J946" s="222">
        <f>ROUND(I946*H946,2)</f>
        <v>0</v>
      </c>
      <c r="K946" s="218" t="s">
        <v>200</v>
      </c>
      <c r="L946" s="47"/>
      <c r="M946" s="223" t="s">
        <v>32</v>
      </c>
      <c r="N946" s="224" t="s">
        <v>49</v>
      </c>
      <c r="O946" s="87"/>
      <c r="P946" s="225">
        <f>O946*H946</f>
        <v>0</v>
      </c>
      <c r="Q946" s="225">
        <v>6.0000000000000002E-05</v>
      </c>
      <c r="R946" s="225">
        <f>Q946*H946</f>
        <v>0.027053399999999998</v>
      </c>
      <c r="S946" s="225">
        <v>0</v>
      </c>
      <c r="T946" s="226">
        <f>S946*H946</f>
        <v>0</v>
      </c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R946" s="227" t="s">
        <v>289</v>
      </c>
      <c r="AT946" s="227" t="s">
        <v>113</v>
      </c>
      <c r="AU946" s="227" t="s">
        <v>88</v>
      </c>
      <c r="AY946" s="19" t="s">
        <v>195</v>
      </c>
      <c r="BE946" s="228">
        <f>IF(N946="základní",J946,0)</f>
        <v>0</v>
      </c>
      <c r="BF946" s="228">
        <f>IF(N946="snížená",J946,0)</f>
        <v>0</v>
      </c>
      <c r="BG946" s="228">
        <f>IF(N946="zákl. přenesená",J946,0)</f>
        <v>0</v>
      </c>
      <c r="BH946" s="228">
        <f>IF(N946="sníž. přenesená",J946,0)</f>
        <v>0</v>
      </c>
      <c r="BI946" s="228">
        <f>IF(N946="nulová",J946,0)</f>
        <v>0</v>
      </c>
      <c r="BJ946" s="19" t="s">
        <v>86</v>
      </c>
      <c r="BK946" s="228">
        <f>ROUND(I946*H946,2)</f>
        <v>0</v>
      </c>
      <c r="BL946" s="19" t="s">
        <v>289</v>
      </c>
      <c r="BM946" s="227" t="s">
        <v>970</v>
      </c>
    </row>
    <row r="947" s="2" customFormat="1">
      <c r="A947" s="41"/>
      <c r="B947" s="42"/>
      <c r="C947" s="43"/>
      <c r="D947" s="229" t="s">
        <v>202</v>
      </c>
      <c r="E947" s="43"/>
      <c r="F947" s="230" t="s">
        <v>971</v>
      </c>
      <c r="G947" s="43"/>
      <c r="H947" s="43"/>
      <c r="I947" s="231"/>
      <c r="J947" s="43"/>
      <c r="K947" s="43"/>
      <c r="L947" s="47"/>
      <c r="M947" s="232"/>
      <c r="N947" s="233"/>
      <c r="O947" s="87"/>
      <c r="P947" s="87"/>
      <c r="Q947" s="87"/>
      <c r="R947" s="87"/>
      <c r="S947" s="87"/>
      <c r="T947" s="88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T947" s="19" t="s">
        <v>202</v>
      </c>
      <c r="AU947" s="19" t="s">
        <v>88</v>
      </c>
    </row>
    <row r="948" s="14" customFormat="1">
      <c r="A948" s="14"/>
      <c r="B948" s="259"/>
      <c r="C948" s="260"/>
      <c r="D948" s="236" t="s">
        <v>204</v>
      </c>
      <c r="E948" s="261" t="s">
        <v>32</v>
      </c>
      <c r="F948" s="262" t="s">
        <v>208</v>
      </c>
      <c r="G948" s="260"/>
      <c r="H948" s="261" t="s">
        <v>32</v>
      </c>
      <c r="I948" s="263"/>
      <c r="J948" s="260"/>
      <c r="K948" s="260"/>
      <c r="L948" s="264"/>
      <c r="M948" s="265"/>
      <c r="N948" s="266"/>
      <c r="O948" s="266"/>
      <c r="P948" s="266"/>
      <c r="Q948" s="266"/>
      <c r="R948" s="266"/>
      <c r="S948" s="266"/>
      <c r="T948" s="267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68" t="s">
        <v>204</v>
      </c>
      <c r="AU948" s="268" t="s">
        <v>88</v>
      </c>
      <c r="AV948" s="14" t="s">
        <v>86</v>
      </c>
      <c r="AW948" s="14" t="s">
        <v>39</v>
      </c>
      <c r="AX948" s="14" t="s">
        <v>78</v>
      </c>
      <c r="AY948" s="268" t="s">
        <v>195</v>
      </c>
    </row>
    <row r="949" s="14" customFormat="1">
      <c r="A949" s="14"/>
      <c r="B949" s="259"/>
      <c r="C949" s="260"/>
      <c r="D949" s="236" t="s">
        <v>204</v>
      </c>
      <c r="E949" s="261" t="s">
        <v>32</v>
      </c>
      <c r="F949" s="262" t="s">
        <v>972</v>
      </c>
      <c r="G949" s="260"/>
      <c r="H949" s="261" t="s">
        <v>32</v>
      </c>
      <c r="I949" s="263"/>
      <c r="J949" s="260"/>
      <c r="K949" s="260"/>
      <c r="L949" s="264"/>
      <c r="M949" s="265"/>
      <c r="N949" s="266"/>
      <c r="O949" s="266"/>
      <c r="P949" s="266"/>
      <c r="Q949" s="266"/>
      <c r="R949" s="266"/>
      <c r="S949" s="266"/>
      <c r="T949" s="267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68" t="s">
        <v>204</v>
      </c>
      <c r="AU949" s="268" t="s">
        <v>88</v>
      </c>
      <c r="AV949" s="14" t="s">
        <v>86</v>
      </c>
      <c r="AW949" s="14" t="s">
        <v>39</v>
      </c>
      <c r="AX949" s="14" t="s">
        <v>78</v>
      </c>
      <c r="AY949" s="268" t="s">
        <v>195</v>
      </c>
    </row>
    <row r="950" s="13" customFormat="1">
      <c r="A950" s="13"/>
      <c r="B950" s="234"/>
      <c r="C950" s="235"/>
      <c r="D950" s="236" t="s">
        <v>204</v>
      </c>
      <c r="E950" s="237" t="s">
        <v>32</v>
      </c>
      <c r="F950" s="238" t="s">
        <v>973</v>
      </c>
      <c r="G950" s="235"/>
      <c r="H950" s="239">
        <v>70.890000000000001</v>
      </c>
      <c r="I950" s="240"/>
      <c r="J950" s="235"/>
      <c r="K950" s="235"/>
      <c r="L950" s="241"/>
      <c r="M950" s="242"/>
      <c r="N950" s="243"/>
      <c r="O950" s="243"/>
      <c r="P950" s="243"/>
      <c r="Q950" s="243"/>
      <c r="R950" s="243"/>
      <c r="S950" s="243"/>
      <c r="T950" s="244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45" t="s">
        <v>204</v>
      </c>
      <c r="AU950" s="245" t="s">
        <v>88</v>
      </c>
      <c r="AV950" s="13" t="s">
        <v>88</v>
      </c>
      <c r="AW950" s="13" t="s">
        <v>39</v>
      </c>
      <c r="AX950" s="13" t="s">
        <v>78</v>
      </c>
      <c r="AY950" s="245" t="s">
        <v>195</v>
      </c>
    </row>
    <row r="951" s="14" customFormat="1">
      <c r="A951" s="14"/>
      <c r="B951" s="259"/>
      <c r="C951" s="260"/>
      <c r="D951" s="236" t="s">
        <v>204</v>
      </c>
      <c r="E951" s="261" t="s">
        <v>32</v>
      </c>
      <c r="F951" s="262" t="s">
        <v>974</v>
      </c>
      <c r="G951" s="260"/>
      <c r="H951" s="261" t="s">
        <v>32</v>
      </c>
      <c r="I951" s="263"/>
      <c r="J951" s="260"/>
      <c r="K951" s="260"/>
      <c r="L951" s="264"/>
      <c r="M951" s="265"/>
      <c r="N951" s="266"/>
      <c r="O951" s="266"/>
      <c r="P951" s="266"/>
      <c r="Q951" s="266"/>
      <c r="R951" s="266"/>
      <c r="S951" s="266"/>
      <c r="T951" s="267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68" t="s">
        <v>204</v>
      </c>
      <c r="AU951" s="268" t="s">
        <v>88</v>
      </c>
      <c r="AV951" s="14" t="s">
        <v>86</v>
      </c>
      <c r="AW951" s="14" t="s">
        <v>39</v>
      </c>
      <c r="AX951" s="14" t="s">
        <v>78</v>
      </c>
      <c r="AY951" s="268" t="s">
        <v>195</v>
      </c>
    </row>
    <row r="952" s="13" customFormat="1">
      <c r="A952" s="13"/>
      <c r="B952" s="234"/>
      <c r="C952" s="235"/>
      <c r="D952" s="236" t="s">
        <v>204</v>
      </c>
      <c r="E952" s="237" t="s">
        <v>32</v>
      </c>
      <c r="F952" s="238" t="s">
        <v>975</v>
      </c>
      <c r="G952" s="235"/>
      <c r="H952" s="239">
        <v>380</v>
      </c>
      <c r="I952" s="240"/>
      <c r="J952" s="235"/>
      <c r="K952" s="235"/>
      <c r="L952" s="241"/>
      <c r="M952" s="242"/>
      <c r="N952" s="243"/>
      <c r="O952" s="243"/>
      <c r="P952" s="243"/>
      <c r="Q952" s="243"/>
      <c r="R952" s="243"/>
      <c r="S952" s="243"/>
      <c r="T952" s="244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45" t="s">
        <v>204</v>
      </c>
      <c r="AU952" s="245" t="s">
        <v>88</v>
      </c>
      <c r="AV952" s="13" t="s">
        <v>88</v>
      </c>
      <c r="AW952" s="13" t="s">
        <v>39</v>
      </c>
      <c r="AX952" s="13" t="s">
        <v>78</v>
      </c>
      <c r="AY952" s="245" t="s">
        <v>195</v>
      </c>
    </row>
    <row r="953" s="15" customFormat="1">
      <c r="A953" s="15"/>
      <c r="B953" s="269"/>
      <c r="C953" s="270"/>
      <c r="D953" s="236" t="s">
        <v>204</v>
      </c>
      <c r="E953" s="271" t="s">
        <v>32</v>
      </c>
      <c r="F953" s="272" t="s">
        <v>210</v>
      </c>
      <c r="G953" s="270"/>
      <c r="H953" s="273">
        <v>450.88999999999999</v>
      </c>
      <c r="I953" s="274"/>
      <c r="J953" s="270"/>
      <c r="K953" s="270"/>
      <c r="L953" s="275"/>
      <c r="M953" s="276"/>
      <c r="N953" s="277"/>
      <c r="O953" s="277"/>
      <c r="P953" s="277"/>
      <c r="Q953" s="277"/>
      <c r="R953" s="277"/>
      <c r="S953" s="277"/>
      <c r="T953" s="278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T953" s="279" t="s">
        <v>204</v>
      </c>
      <c r="AU953" s="279" t="s">
        <v>88</v>
      </c>
      <c r="AV953" s="15" t="s">
        <v>111</v>
      </c>
      <c r="AW953" s="15" t="s">
        <v>39</v>
      </c>
      <c r="AX953" s="15" t="s">
        <v>86</v>
      </c>
      <c r="AY953" s="279" t="s">
        <v>195</v>
      </c>
    </row>
    <row r="954" s="2" customFormat="1" ht="24.15" customHeight="1">
      <c r="A954" s="41"/>
      <c r="B954" s="42"/>
      <c r="C954" s="249" t="s">
        <v>976</v>
      </c>
      <c r="D954" s="249" t="s">
        <v>215</v>
      </c>
      <c r="E954" s="250" t="s">
        <v>977</v>
      </c>
      <c r="F954" s="251" t="s">
        <v>978</v>
      </c>
      <c r="G954" s="252" t="s">
        <v>326</v>
      </c>
      <c r="H954" s="253">
        <v>0.41799999999999998</v>
      </c>
      <c r="I954" s="254"/>
      <c r="J954" s="255">
        <f>ROUND(I954*H954,2)</f>
        <v>0</v>
      </c>
      <c r="K954" s="251" t="s">
        <v>200</v>
      </c>
      <c r="L954" s="256"/>
      <c r="M954" s="257" t="s">
        <v>32</v>
      </c>
      <c r="N954" s="258" t="s">
        <v>49</v>
      </c>
      <c r="O954" s="87"/>
      <c r="P954" s="225">
        <f>O954*H954</f>
        <v>0</v>
      </c>
      <c r="Q954" s="225">
        <v>1</v>
      </c>
      <c r="R954" s="225">
        <f>Q954*H954</f>
        <v>0.41799999999999998</v>
      </c>
      <c r="S954" s="225">
        <v>0</v>
      </c>
      <c r="T954" s="226">
        <f>S954*H954</f>
        <v>0</v>
      </c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R954" s="227" t="s">
        <v>979</v>
      </c>
      <c r="AT954" s="227" t="s">
        <v>215</v>
      </c>
      <c r="AU954" s="227" t="s">
        <v>88</v>
      </c>
      <c r="AY954" s="19" t="s">
        <v>195</v>
      </c>
      <c r="BE954" s="228">
        <f>IF(N954="základní",J954,0)</f>
        <v>0</v>
      </c>
      <c r="BF954" s="228">
        <f>IF(N954="snížená",J954,0)</f>
        <v>0</v>
      </c>
      <c r="BG954" s="228">
        <f>IF(N954="zákl. přenesená",J954,0)</f>
        <v>0</v>
      </c>
      <c r="BH954" s="228">
        <f>IF(N954="sníž. přenesená",J954,0)</f>
        <v>0</v>
      </c>
      <c r="BI954" s="228">
        <f>IF(N954="nulová",J954,0)</f>
        <v>0</v>
      </c>
      <c r="BJ954" s="19" t="s">
        <v>86</v>
      </c>
      <c r="BK954" s="228">
        <f>ROUND(I954*H954,2)</f>
        <v>0</v>
      </c>
      <c r="BL954" s="19" t="s">
        <v>979</v>
      </c>
      <c r="BM954" s="227" t="s">
        <v>980</v>
      </c>
    </row>
    <row r="955" s="14" customFormat="1">
      <c r="A955" s="14"/>
      <c r="B955" s="259"/>
      <c r="C955" s="260"/>
      <c r="D955" s="236" t="s">
        <v>204</v>
      </c>
      <c r="E955" s="261" t="s">
        <v>32</v>
      </c>
      <c r="F955" s="262" t="s">
        <v>208</v>
      </c>
      <c r="G955" s="260"/>
      <c r="H955" s="261" t="s">
        <v>32</v>
      </c>
      <c r="I955" s="263"/>
      <c r="J955" s="260"/>
      <c r="K955" s="260"/>
      <c r="L955" s="264"/>
      <c r="M955" s="265"/>
      <c r="N955" s="266"/>
      <c r="O955" s="266"/>
      <c r="P955" s="266"/>
      <c r="Q955" s="266"/>
      <c r="R955" s="266"/>
      <c r="S955" s="266"/>
      <c r="T955" s="267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68" t="s">
        <v>204</v>
      </c>
      <c r="AU955" s="268" t="s">
        <v>88</v>
      </c>
      <c r="AV955" s="14" t="s">
        <v>86</v>
      </c>
      <c r="AW955" s="14" t="s">
        <v>39</v>
      </c>
      <c r="AX955" s="14" t="s">
        <v>78</v>
      </c>
      <c r="AY955" s="268" t="s">
        <v>195</v>
      </c>
    </row>
    <row r="956" s="14" customFormat="1">
      <c r="A956" s="14"/>
      <c r="B956" s="259"/>
      <c r="C956" s="260"/>
      <c r="D956" s="236" t="s">
        <v>204</v>
      </c>
      <c r="E956" s="261" t="s">
        <v>32</v>
      </c>
      <c r="F956" s="262" t="s">
        <v>974</v>
      </c>
      <c r="G956" s="260"/>
      <c r="H956" s="261" t="s">
        <v>32</v>
      </c>
      <c r="I956" s="263"/>
      <c r="J956" s="260"/>
      <c r="K956" s="260"/>
      <c r="L956" s="264"/>
      <c r="M956" s="265"/>
      <c r="N956" s="266"/>
      <c r="O956" s="266"/>
      <c r="P956" s="266"/>
      <c r="Q956" s="266"/>
      <c r="R956" s="266"/>
      <c r="S956" s="266"/>
      <c r="T956" s="267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68" t="s">
        <v>204</v>
      </c>
      <c r="AU956" s="268" t="s">
        <v>88</v>
      </c>
      <c r="AV956" s="14" t="s">
        <v>86</v>
      </c>
      <c r="AW956" s="14" t="s">
        <v>39</v>
      </c>
      <c r="AX956" s="14" t="s">
        <v>78</v>
      </c>
      <c r="AY956" s="268" t="s">
        <v>195</v>
      </c>
    </row>
    <row r="957" s="13" customFormat="1">
      <c r="A957" s="13"/>
      <c r="B957" s="234"/>
      <c r="C957" s="235"/>
      <c r="D957" s="236" t="s">
        <v>204</v>
      </c>
      <c r="E957" s="237" t="s">
        <v>32</v>
      </c>
      <c r="F957" s="238" t="s">
        <v>981</v>
      </c>
      <c r="G957" s="235"/>
      <c r="H957" s="239">
        <v>0.38</v>
      </c>
      <c r="I957" s="240"/>
      <c r="J957" s="235"/>
      <c r="K957" s="235"/>
      <c r="L957" s="241"/>
      <c r="M957" s="242"/>
      <c r="N957" s="243"/>
      <c r="O957" s="243"/>
      <c r="P957" s="243"/>
      <c r="Q957" s="243"/>
      <c r="R957" s="243"/>
      <c r="S957" s="243"/>
      <c r="T957" s="244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5" t="s">
        <v>204</v>
      </c>
      <c r="AU957" s="245" t="s">
        <v>88</v>
      </c>
      <c r="AV957" s="13" t="s">
        <v>88</v>
      </c>
      <c r="AW957" s="13" t="s">
        <v>39</v>
      </c>
      <c r="AX957" s="13" t="s">
        <v>78</v>
      </c>
      <c r="AY957" s="245" t="s">
        <v>195</v>
      </c>
    </row>
    <row r="958" s="15" customFormat="1">
      <c r="A958" s="15"/>
      <c r="B958" s="269"/>
      <c r="C958" s="270"/>
      <c r="D958" s="236" t="s">
        <v>204</v>
      </c>
      <c r="E958" s="271" t="s">
        <v>32</v>
      </c>
      <c r="F958" s="272" t="s">
        <v>210</v>
      </c>
      <c r="G958" s="270"/>
      <c r="H958" s="273">
        <v>0.38</v>
      </c>
      <c r="I958" s="274"/>
      <c r="J958" s="270"/>
      <c r="K958" s="270"/>
      <c r="L958" s="275"/>
      <c r="M958" s="276"/>
      <c r="N958" s="277"/>
      <c r="O958" s="277"/>
      <c r="P958" s="277"/>
      <c r="Q958" s="277"/>
      <c r="R958" s="277"/>
      <c r="S958" s="277"/>
      <c r="T958" s="278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79" t="s">
        <v>204</v>
      </c>
      <c r="AU958" s="279" t="s">
        <v>88</v>
      </c>
      <c r="AV958" s="15" t="s">
        <v>111</v>
      </c>
      <c r="AW958" s="15" t="s">
        <v>39</v>
      </c>
      <c r="AX958" s="15" t="s">
        <v>86</v>
      </c>
      <c r="AY958" s="279" t="s">
        <v>195</v>
      </c>
    </row>
    <row r="959" s="13" customFormat="1">
      <c r="A959" s="13"/>
      <c r="B959" s="234"/>
      <c r="C959" s="235"/>
      <c r="D959" s="236" t="s">
        <v>204</v>
      </c>
      <c r="E959" s="235"/>
      <c r="F959" s="238" t="s">
        <v>982</v>
      </c>
      <c r="G959" s="235"/>
      <c r="H959" s="239">
        <v>0.41799999999999998</v>
      </c>
      <c r="I959" s="240"/>
      <c r="J959" s="235"/>
      <c r="K959" s="235"/>
      <c r="L959" s="241"/>
      <c r="M959" s="242"/>
      <c r="N959" s="243"/>
      <c r="O959" s="243"/>
      <c r="P959" s="243"/>
      <c r="Q959" s="243"/>
      <c r="R959" s="243"/>
      <c r="S959" s="243"/>
      <c r="T959" s="244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5" t="s">
        <v>204</v>
      </c>
      <c r="AU959" s="245" t="s">
        <v>88</v>
      </c>
      <c r="AV959" s="13" t="s">
        <v>88</v>
      </c>
      <c r="AW959" s="13" t="s">
        <v>4</v>
      </c>
      <c r="AX959" s="13" t="s">
        <v>86</v>
      </c>
      <c r="AY959" s="245" t="s">
        <v>195</v>
      </c>
    </row>
    <row r="960" s="2" customFormat="1" ht="24.15" customHeight="1">
      <c r="A960" s="41"/>
      <c r="B960" s="42"/>
      <c r="C960" s="249" t="s">
        <v>983</v>
      </c>
      <c r="D960" s="249" t="s">
        <v>215</v>
      </c>
      <c r="E960" s="250" t="s">
        <v>984</v>
      </c>
      <c r="F960" s="251" t="s">
        <v>985</v>
      </c>
      <c r="G960" s="252" t="s">
        <v>326</v>
      </c>
      <c r="H960" s="253">
        <v>0.078</v>
      </c>
      <c r="I960" s="254"/>
      <c r="J960" s="255">
        <f>ROUND(I960*H960,2)</f>
        <v>0</v>
      </c>
      <c r="K960" s="251" t="s">
        <v>200</v>
      </c>
      <c r="L960" s="256"/>
      <c r="M960" s="257" t="s">
        <v>32</v>
      </c>
      <c r="N960" s="258" t="s">
        <v>49</v>
      </c>
      <c r="O960" s="87"/>
      <c r="P960" s="225">
        <f>O960*H960</f>
        <v>0</v>
      </c>
      <c r="Q960" s="225">
        <v>1</v>
      </c>
      <c r="R960" s="225">
        <f>Q960*H960</f>
        <v>0.078</v>
      </c>
      <c r="S960" s="225">
        <v>0</v>
      </c>
      <c r="T960" s="226">
        <f>S960*H960</f>
        <v>0</v>
      </c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R960" s="227" t="s">
        <v>979</v>
      </c>
      <c r="AT960" s="227" t="s">
        <v>215</v>
      </c>
      <c r="AU960" s="227" t="s">
        <v>88</v>
      </c>
      <c r="AY960" s="19" t="s">
        <v>195</v>
      </c>
      <c r="BE960" s="228">
        <f>IF(N960="základní",J960,0)</f>
        <v>0</v>
      </c>
      <c r="BF960" s="228">
        <f>IF(N960="snížená",J960,0)</f>
        <v>0</v>
      </c>
      <c r="BG960" s="228">
        <f>IF(N960="zákl. přenesená",J960,0)</f>
        <v>0</v>
      </c>
      <c r="BH960" s="228">
        <f>IF(N960="sníž. přenesená",J960,0)</f>
        <v>0</v>
      </c>
      <c r="BI960" s="228">
        <f>IF(N960="nulová",J960,0)</f>
        <v>0</v>
      </c>
      <c r="BJ960" s="19" t="s">
        <v>86</v>
      </c>
      <c r="BK960" s="228">
        <f>ROUND(I960*H960,2)</f>
        <v>0</v>
      </c>
      <c r="BL960" s="19" t="s">
        <v>979</v>
      </c>
      <c r="BM960" s="227" t="s">
        <v>986</v>
      </c>
    </row>
    <row r="961" s="14" customFormat="1">
      <c r="A961" s="14"/>
      <c r="B961" s="259"/>
      <c r="C961" s="260"/>
      <c r="D961" s="236" t="s">
        <v>204</v>
      </c>
      <c r="E961" s="261" t="s">
        <v>32</v>
      </c>
      <c r="F961" s="262" t="s">
        <v>208</v>
      </c>
      <c r="G961" s="260"/>
      <c r="H961" s="261" t="s">
        <v>32</v>
      </c>
      <c r="I961" s="263"/>
      <c r="J961" s="260"/>
      <c r="K961" s="260"/>
      <c r="L961" s="264"/>
      <c r="M961" s="265"/>
      <c r="N961" s="266"/>
      <c r="O961" s="266"/>
      <c r="P961" s="266"/>
      <c r="Q961" s="266"/>
      <c r="R961" s="266"/>
      <c r="S961" s="266"/>
      <c r="T961" s="267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68" t="s">
        <v>204</v>
      </c>
      <c r="AU961" s="268" t="s">
        <v>88</v>
      </c>
      <c r="AV961" s="14" t="s">
        <v>86</v>
      </c>
      <c r="AW961" s="14" t="s">
        <v>39</v>
      </c>
      <c r="AX961" s="14" t="s">
        <v>78</v>
      </c>
      <c r="AY961" s="268" t="s">
        <v>195</v>
      </c>
    </row>
    <row r="962" s="14" customFormat="1">
      <c r="A962" s="14"/>
      <c r="B962" s="259"/>
      <c r="C962" s="260"/>
      <c r="D962" s="236" t="s">
        <v>204</v>
      </c>
      <c r="E962" s="261" t="s">
        <v>32</v>
      </c>
      <c r="F962" s="262" t="s">
        <v>972</v>
      </c>
      <c r="G962" s="260"/>
      <c r="H962" s="261" t="s">
        <v>32</v>
      </c>
      <c r="I962" s="263"/>
      <c r="J962" s="260"/>
      <c r="K962" s="260"/>
      <c r="L962" s="264"/>
      <c r="M962" s="265"/>
      <c r="N962" s="266"/>
      <c r="O962" s="266"/>
      <c r="P962" s="266"/>
      <c r="Q962" s="266"/>
      <c r="R962" s="266"/>
      <c r="S962" s="266"/>
      <c r="T962" s="267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68" t="s">
        <v>204</v>
      </c>
      <c r="AU962" s="268" t="s">
        <v>88</v>
      </c>
      <c r="AV962" s="14" t="s">
        <v>86</v>
      </c>
      <c r="AW962" s="14" t="s">
        <v>39</v>
      </c>
      <c r="AX962" s="14" t="s">
        <v>78</v>
      </c>
      <c r="AY962" s="268" t="s">
        <v>195</v>
      </c>
    </row>
    <row r="963" s="13" customFormat="1">
      <c r="A963" s="13"/>
      <c r="B963" s="234"/>
      <c r="C963" s="235"/>
      <c r="D963" s="236" t="s">
        <v>204</v>
      </c>
      <c r="E963" s="237" t="s">
        <v>32</v>
      </c>
      <c r="F963" s="238" t="s">
        <v>987</v>
      </c>
      <c r="G963" s="235"/>
      <c r="H963" s="239">
        <v>0.070999999999999994</v>
      </c>
      <c r="I963" s="240"/>
      <c r="J963" s="235"/>
      <c r="K963" s="235"/>
      <c r="L963" s="241"/>
      <c r="M963" s="242"/>
      <c r="N963" s="243"/>
      <c r="O963" s="243"/>
      <c r="P963" s="243"/>
      <c r="Q963" s="243"/>
      <c r="R963" s="243"/>
      <c r="S963" s="243"/>
      <c r="T963" s="244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5" t="s">
        <v>204</v>
      </c>
      <c r="AU963" s="245" t="s">
        <v>88</v>
      </c>
      <c r="AV963" s="13" t="s">
        <v>88</v>
      </c>
      <c r="AW963" s="13" t="s">
        <v>39</v>
      </c>
      <c r="AX963" s="13" t="s">
        <v>78</v>
      </c>
      <c r="AY963" s="245" t="s">
        <v>195</v>
      </c>
    </row>
    <row r="964" s="15" customFormat="1">
      <c r="A964" s="15"/>
      <c r="B964" s="269"/>
      <c r="C964" s="270"/>
      <c r="D964" s="236" t="s">
        <v>204</v>
      </c>
      <c r="E964" s="271" t="s">
        <v>32</v>
      </c>
      <c r="F964" s="272" t="s">
        <v>210</v>
      </c>
      <c r="G964" s="270"/>
      <c r="H964" s="273">
        <v>0.070999999999999994</v>
      </c>
      <c r="I964" s="274"/>
      <c r="J964" s="270"/>
      <c r="K964" s="270"/>
      <c r="L964" s="275"/>
      <c r="M964" s="276"/>
      <c r="N964" s="277"/>
      <c r="O964" s="277"/>
      <c r="P964" s="277"/>
      <c r="Q964" s="277"/>
      <c r="R964" s="277"/>
      <c r="S964" s="277"/>
      <c r="T964" s="278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T964" s="279" t="s">
        <v>204</v>
      </c>
      <c r="AU964" s="279" t="s">
        <v>88</v>
      </c>
      <c r="AV964" s="15" t="s">
        <v>111</v>
      </c>
      <c r="AW964" s="15" t="s">
        <v>39</v>
      </c>
      <c r="AX964" s="15" t="s">
        <v>86</v>
      </c>
      <c r="AY964" s="279" t="s">
        <v>195</v>
      </c>
    </row>
    <row r="965" s="13" customFormat="1">
      <c r="A965" s="13"/>
      <c r="B965" s="234"/>
      <c r="C965" s="235"/>
      <c r="D965" s="236" t="s">
        <v>204</v>
      </c>
      <c r="E965" s="235"/>
      <c r="F965" s="238" t="s">
        <v>988</v>
      </c>
      <c r="G965" s="235"/>
      <c r="H965" s="239">
        <v>0.078</v>
      </c>
      <c r="I965" s="240"/>
      <c r="J965" s="235"/>
      <c r="K965" s="235"/>
      <c r="L965" s="241"/>
      <c r="M965" s="242"/>
      <c r="N965" s="243"/>
      <c r="O965" s="243"/>
      <c r="P965" s="243"/>
      <c r="Q965" s="243"/>
      <c r="R965" s="243"/>
      <c r="S965" s="243"/>
      <c r="T965" s="244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5" t="s">
        <v>204</v>
      </c>
      <c r="AU965" s="245" t="s">
        <v>88</v>
      </c>
      <c r="AV965" s="13" t="s">
        <v>88</v>
      </c>
      <c r="AW965" s="13" t="s">
        <v>4</v>
      </c>
      <c r="AX965" s="13" t="s">
        <v>86</v>
      </c>
      <c r="AY965" s="245" t="s">
        <v>195</v>
      </c>
    </row>
    <row r="966" s="2" customFormat="1" ht="21.75" customHeight="1">
      <c r="A966" s="41"/>
      <c r="B966" s="42"/>
      <c r="C966" s="216" t="s">
        <v>989</v>
      </c>
      <c r="D966" s="216" t="s">
        <v>113</v>
      </c>
      <c r="E966" s="217" t="s">
        <v>990</v>
      </c>
      <c r="F966" s="218" t="s">
        <v>991</v>
      </c>
      <c r="G966" s="219" t="s">
        <v>119</v>
      </c>
      <c r="H966" s="220">
        <v>28</v>
      </c>
      <c r="I966" s="221"/>
      <c r="J966" s="222">
        <f>ROUND(I966*H966,2)</f>
        <v>0</v>
      </c>
      <c r="K966" s="218" t="s">
        <v>312</v>
      </c>
      <c r="L966" s="47"/>
      <c r="M966" s="223" t="s">
        <v>32</v>
      </c>
      <c r="N966" s="224" t="s">
        <v>49</v>
      </c>
      <c r="O966" s="87"/>
      <c r="P966" s="225">
        <f>O966*H966</f>
        <v>0</v>
      </c>
      <c r="Q966" s="225">
        <v>0</v>
      </c>
      <c r="R966" s="225">
        <f>Q966*H966</f>
        <v>0</v>
      </c>
      <c r="S966" s="225">
        <v>0</v>
      </c>
      <c r="T966" s="226">
        <f>S966*H966</f>
        <v>0</v>
      </c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R966" s="227" t="s">
        <v>289</v>
      </c>
      <c r="AT966" s="227" t="s">
        <v>113</v>
      </c>
      <c r="AU966" s="227" t="s">
        <v>88</v>
      </c>
      <c r="AY966" s="19" t="s">
        <v>195</v>
      </c>
      <c r="BE966" s="228">
        <f>IF(N966="základní",J966,0)</f>
        <v>0</v>
      </c>
      <c r="BF966" s="228">
        <f>IF(N966="snížená",J966,0)</f>
        <v>0</v>
      </c>
      <c r="BG966" s="228">
        <f>IF(N966="zákl. přenesená",J966,0)</f>
        <v>0</v>
      </c>
      <c r="BH966" s="228">
        <f>IF(N966="sníž. přenesená",J966,0)</f>
        <v>0</v>
      </c>
      <c r="BI966" s="228">
        <f>IF(N966="nulová",J966,0)</f>
        <v>0</v>
      </c>
      <c r="BJ966" s="19" t="s">
        <v>86</v>
      </c>
      <c r="BK966" s="228">
        <f>ROUND(I966*H966,2)</f>
        <v>0</v>
      </c>
      <c r="BL966" s="19" t="s">
        <v>289</v>
      </c>
      <c r="BM966" s="227" t="s">
        <v>992</v>
      </c>
    </row>
    <row r="967" s="2" customFormat="1">
      <c r="A967" s="41"/>
      <c r="B967" s="42"/>
      <c r="C967" s="43"/>
      <c r="D967" s="236" t="s">
        <v>319</v>
      </c>
      <c r="E967" s="43"/>
      <c r="F967" s="280" t="s">
        <v>993</v>
      </c>
      <c r="G967" s="43"/>
      <c r="H967" s="43"/>
      <c r="I967" s="231"/>
      <c r="J967" s="43"/>
      <c r="K967" s="43"/>
      <c r="L967" s="47"/>
      <c r="M967" s="232"/>
      <c r="N967" s="233"/>
      <c r="O967" s="87"/>
      <c r="P967" s="87"/>
      <c r="Q967" s="87"/>
      <c r="R967" s="87"/>
      <c r="S967" s="87"/>
      <c r="T967" s="88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T967" s="19" t="s">
        <v>319</v>
      </c>
      <c r="AU967" s="19" t="s">
        <v>88</v>
      </c>
    </row>
    <row r="968" s="13" customFormat="1">
      <c r="A968" s="13"/>
      <c r="B968" s="234"/>
      <c r="C968" s="235"/>
      <c r="D968" s="236" t="s">
        <v>204</v>
      </c>
      <c r="E968" s="237" t="s">
        <v>32</v>
      </c>
      <c r="F968" s="238" t="s">
        <v>117</v>
      </c>
      <c r="G968" s="235"/>
      <c r="H968" s="239">
        <v>28</v>
      </c>
      <c r="I968" s="240"/>
      <c r="J968" s="235"/>
      <c r="K968" s="235"/>
      <c r="L968" s="241"/>
      <c r="M968" s="242"/>
      <c r="N968" s="243"/>
      <c r="O968" s="243"/>
      <c r="P968" s="243"/>
      <c r="Q968" s="243"/>
      <c r="R968" s="243"/>
      <c r="S968" s="243"/>
      <c r="T968" s="244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5" t="s">
        <v>204</v>
      </c>
      <c r="AU968" s="245" t="s">
        <v>88</v>
      </c>
      <c r="AV968" s="13" t="s">
        <v>88</v>
      </c>
      <c r="AW968" s="13" t="s">
        <v>39</v>
      </c>
      <c r="AX968" s="13" t="s">
        <v>86</v>
      </c>
      <c r="AY968" s="245" t="s">
        <v>195</v>
      </c>
    </row>
    <row r="969" s="2" customFormat="1">
      <c r="A969" s="41"/>
      <c r="B969" s="42"/>
      <c r="C969" s="43"/>
      <c r="D969" s="236" t="s">
        <v>206</v>
      </c>
      <c r="E969" s="43"/>
      <c r="F969" s="246" t="s">
        <v>878</v>
      </c>
      <c r="G969" s="43"/>
      <c r="H969" s="43"/>
      <c r="I969" s="43"/>
      <c r="J969" s="43"/>
      <c r="K969" s="43"/>
      <c r="L969" s="47"/>
      <c r="M969" s="232"/>
      <c r="N969" s="233"/>
      <c r="O969" s="87"/>
      <c r="P969" s="87"/>
      <c r="Q969" s="87"/>
      <c r="R969" s="87"/>
      <c r="S969" s="87"/>
      <c r="T969" s="88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U969" s="19" t="s">
        <v>88</v>
      </c>
    </row>
    <row r="970" s="2" customFormat="1">
      <c r="A970" s="41"/>
      <c r="B970" s="42"/>
      <c r="C970" s="43"/>
      <c r="D970" s="236" t="s">
        <v>206</v>
      </c>
      <c r="E970" s="43"/>
      <c r="F970" s="247" t="s">
        <v>208</v>
      </c>
      <c r="G970" s="43"/>
      <c r="H970" s="248">
        <v>0</v>
      </c>
      <c r="I970" s="43"/>
      <c r="J970" s="43"/>
      <c r="K970" s="43"/>
      <c r="L970" s="47"/>
      <c r="M970" s="232"/>
      <c r="N970" s="233"/>
      <c r="O970" s="87"/>
      <c r="P970" s="87"/>
      <c r="Q970" s="87"/>
      <c r="R970" s="87"/>
      <c r="S970" s="87"/>
      <c r="T970" s="88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U970" s="19" t="s">
        <v>88</v>
      </c>
    </row>
    <row r="971" s="2" customFormat="1">
      <c r="A971" s="41"/>
      <c r="B971" s="42"/>
      <c r="C971" s="43"/>
      <c r="D971" s="236" t="s">
        <v>206</v>
      </c>
      <c r="E971" s="43"/>
      <c r="F971" s="247" t="s">
        <v>120</v>
      </c>
      <c r="G971" s="43"/>
      <c r="H971" s="248">
        <v>28</v>
      </c>
      <c r="I971" s="43"/>
      <c r="J971" s="43"/>
      <c r="K971" s="43"/>
      <c r="L971" s="47"/>
      <c r="M971" s="232"/>
      <c r="N971" s="233"/>
      <c r="O971" s="87"/>
      <c r="P971" s="87"/>
      <c r="Q971" s="87"/>
      <c r="R971" s="87"/>
      <c r="S971" s="87"/>
      <c r="T971" s="88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U971" s="19" t="s">
        <v>88</v>
      </c>
    </row>
    <row r="972" s="2" customFormat="1">
      <c r="A972" s="41"/>
      <c r="B972" s="42"/>
      <c r="C972" s="43"/>
      <c r="D972" s="236" t="s">
        <v>206</v>
      </c>
      <c r="E972" s="43"/>
      <c r="F972" s="247" t="s">
        <v>210</v>
      </c>
      <c r="G972" s="43"/>
      <c r="H972" s="248">
        <v>28</v>
      </c>
      <c r="I972" s="43"/>
      <c r="J972" s="43"/>
      <c r="K972" s="43"/>
      <c r="L972" s="47"/>
      <c r="M972" s="232"/>
      <c r="N972" s="233"/>
      <c r="O972" s="87"/>
      <c r="P972" s="87"/>
      <c r="Q972" s="87"/>
      <c r="R972" s="87"/>
      <c r="S972" s="87"/>
      <c r="T972" s="88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U972" s="19" t="s">
        <v>88</v>
      </c>
    </row>
    <row r="973" s="2" customFormat="1" ht="21.75" customHeight="1">
      <c r="A973" s="41"/>
      <c r="B973" s="42"/>
      <c r="C973" s="249" t="s">
        <v>979</v>
      </c>
      <c r="D973" s="249" t="s">
        <v>215</v>
      </c>
      <c r="E973" s="250" t="s">
        <v>994</v>
      </c>
      <c r="F973" s="251" t="s">
        <v>995</v>
      </c>
      <c r="G973" s="252" t="s">
        <v>119</v>
      </c>
      <c r="H973" s="253">
        <v>28</v>
      </c>
      <c r="I973" s="254"/>
      <c r="J973" s="255">
        <f>ROUND(I973*H973,2)</f>
        <v>0</v>
      </c>
      <c r="K973" s="251" t="s">
        <v>200</v>
      </c>
      <c r="L973" s="256"/>
      <c r="M973" s="257" t="s">
        <v>32</v>
      </c>
      <c r="N973" s="258" t="s">
        <v>49</v>
      </c>
      <c r="O973" s="87"/>
      <c r="P973" s="225">
        <f>O973*H973</f>
        <v>0</v>
      </c>
      <c r="Q973" s="225">
        <v>0.00068000000000000005</v>
      </c>
      <c r="R973" s="225">
        <f>Q973*H973</f>
        <v>0.019040000000000001</v>
      </c>
      <c r="S973" s="225">
        <v>0</v>
      </c>
      <c r="T973" s="226">
        <f>S973*H973</f>
        <v>0</v>
      </c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R973" s="227" t="s">
        <v>386</v>
      </c>
      <c r="AT973" s="227" t="s">
        <v>215</v>
      </c>
      <c r="AU973" s="227" t="s">
        <v>88</v>
      </c>
      <c r="AY973" s="19" t="s">
        <v>195</v>
      </c>
      <c r="BE973" s="228">
        <f>IF(N973="základní",J973,0)</f>
        <v>0</v>
      </c>
      <c r="BF973" s="228">
        <f>IF(N973="snížená",J973,0)</f>
        <v>0</v>
      </c>
      <c r="BG973" s="228">
        <f>IF(N973="zákl. přenesená",J973,0)</f>
        <v>0</v>
      </c>
      <c r="BH973" s="228">
        <f>IF(N973="sníž. přenesená",J973,0)</f>
        <v>0</v>
      </c>
      <c r="BI973" s="228">
        <f>IF(N973="nulová",J973,0)</f>
        <v>0</v>
      </c>
      <c r="BJ973" s="19" t="s">
        <v>86</v>
      </c>
      <c r="BK973" s="228">
        <f>ROUND(I973*H973,2)</f>
        <v>0</v>
      </c>
      <c r="BL973" s="19" t="s">
        <v>289</v>
      </c>
      <c r="BM973" s="227" t="s">
        <v>996</v>
      </c>
    </row>
    <row r="974" s="2" customFormat="1" ht="49.05" customHeight="1">
      <c r="A974" s="41"/>
      <c r="B974" s="42"/>
      <c r="C974" s="216" t="s">
        <v>997</v>
      </c>
      <c r="D974" s="216" t="s">
        <v>113</v>
      </c>
      <c r="E974" s="217" t="s">
        <v>998</v>
      </c>
      <c r="F974" s="218" t="s">
        <v>999</v>
      </c>
      <c r="G974" s="219" t="s">
        <v>326</v>
      </c>
      <c r="H974" s="220">
        <v>0.128</v>
      </c>
      <c r="I974" s="221"/>
      <c r="J974" s="222">
        <f>ROUND(I974*H974,2)</f>
        <v>0</v>
      </c>
      <c r="K974" s="218" t="s">
        <v>200</v>
      </c>
      <c r="L974" s="47"/>
      <c r="M974" s="223" t="s">
        <v>32</v>
      </c>
      <c r="N974" s="224" t="s">
        <v>49</v>
      </c>
      <c r="O974" s="87"/>
      <c r="P974" s="225">
        <f>O974*H974</f>
        <v>0</v>
      </c>
      <c r="Q974" s="225">
        <v>0</v>
      </c>
      <c r="R974" s="225">
        <f>Q974*H974</f>
        <v>0</v>
      </c>
      <c r="S974" s="225">
        <v>0</v>
      </c>
      <c r="T974" s="226">
        <f>S974*H974</f>
        <v>0</v>
      </c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R974" s="227" t="s">
        <v>289</v>
      </c>
      <c r="AT974" s="227" t="s">
        <v>113</v>
      </c>
      <c r="AU974" s="227" t="s">
        <v>88</v>
      </c>
      <c r="AY974" s="19" t="s">
        <v>195</v>
      </c>
      <c r="BE974" s="228">
        <f>IF(N974="základní",J974,0)</f>
        <v>0</v>
      </c>
      <c r="BF974" s="228">
        <f>IF(N974="snížená",J974,0)</f>
        <v>0</v>
      </c>
      <c r="BG974" s="228">
        <f>IF(N974="zákl. přenesená",J974,0)</f>
        <v>0</v>
      </c>
      <c r="BH974" s="228">
        <f>IF(N974="sníž. přenesená",J974,0)</f>
        <v>0</v>
      </c>
      <c r="BI974" s="228">
        <f>IF(N974="nulová",J974,0)</f>
        <v>0</v>
      </c>
      <c r="BJ974" s="19" t="s">
        <v>86</v>
      </c>
      <c r="BK974" s="228">
        <f>ROUND(I974*H974,2)</f>
        <v>0</v>
      </c>
      <c r="BL974" s="19" t="s">
        <v>289</v>
      </c>
      <c r="BM974" s="227" t="s">
        <v>1000</v>
      </c>
    </row>
    <row r="975" s="2" customFormat="1">
      <c r="A975" s="41"/>
      <c r="B975" s="42"/>
      <c r="C975" s="43"/>
      <c r="D975" s="229" t="s">
        <v>202</v>
      </c>
      <c r="E975" s="43"/>
      <c r="F975" s="230" t="s">
        <v>1001</v>
      </c>
      <c r="G975" s="43"/>
      <c r="H975" s="43"/>
      <c r="I975" s="231"/>
      <c r="J975" s="43"/>
      <c r="K975" s="43"/>
      <c r="L975" s="47"/>
      <c r="M975" s="232"/>
      <c r="N975" s="233"/>
      <c r="O975" s="87"/>
      <c r="P975" s="87"/>
      <c r="Q975" s="87"/>
      <c r="R975" s="87"/>
      <c r="S975" s="87"/>
      <c r="T975" s="88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T975" s="19" t="s">
        <v>202</v>
      </c>
      <c r="AU975" s="19" t="s">
        <v>88</v>
      </c>
    </row>
    <row r="976" s="12" customFormat="1" ht="22.8" customHeight="1">
      <c r="A976" s="12"/>
      <c r="B976" s="200"/>
      <c r="C976" s="201"/>
      <c r="D976" s="202" t="s">
        <v>77</v>
      </c>
      <c r="E976" s="214" t="s">
        <v>1002</v>
      </c>
      <c r="F976" s="214" t="s">
        <v>1003</v>
      </c>
      <c r="G976" s="201"/>
      <c r="H976" s="201"/>
      <c r="I976" s="204"/>
      <c r="J976" s="215">
        <f>BK976</f>
        <v>0</v>
      </c>
      <c r="K976" s="201"/>
      <c r="L976" s="206"/>
      <c r="M976" s="207"/>
      <c r="N976" s="208"/>
      <c r="O976" s="208"/>
      <c r="P976" s="209">
        <f>SUM(P977:P1106)</f>
        <v>0</v>
      </c>
      <c r="Q976" s="208"/>
      <c r="R976" s="209">
        <f>SUM(R977:R1106)</f>
        <v>0.23973890999999994</v>
      </c>
      <c r="S976" s="208"/>
      <c r="T976" s="210">
        <f>SUM(T977:T1106)</f>
        <v>0</v>
      </c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R976" s="211" t="s">
        <v>88</v>
      </c>
      <c r="AT976" s="212" t="s">
        <v>77</v>
      </c>
      <c r="AU976" s="212" t="s">
        <v>86</v>
      </c>
      <c r="AY976" s="211" t="s">
        <v>195</v>
      </c>
      <c r="BK976" s="213">
        <f>SUM(BK977:BK1106)</f>
        <v>0</v>
      </c>
    </row>
    <row r="977" s="2" customFormat="1" ht="24.15" customHeight="1">
      <c r="A977" s="41"/>
      <c r="B977" s="42"/>
      <c r="C977" s="216" t="s">
        <v>1004</v>
      </c>
      <c r="D977" s="216" t="s">
        <v>113</v>
      </c>
      <c r="E977" s="217" t="s">
        <v>1005</v>
      </c>
      <c r="F977" s="218" t="s">
        <v>1006</v>
      </c>
      <c r="G977" s="219" t="s">
        <v>105</v>
      </c>
      <c r="H977" s="220">
        <v>402.428</v>
      </c>
      <c r="I977" s="221"/>
      <c r="J977" s="222">
        <f>ROUND(I977*H977,2)</f>
        <v>0</v>
      </c>
      <c r="K977" s="218" t="s">
        <v>200</v>
      </c>
      <c r="L977" s="47"/>
      <c r="M977" s="223" t="s">
        <v>32</v>
      </c>
      <c r="N977" s="224" t="s">
        <v>49</v>
      </c>
      <c r="O977" s="87"/>
      <c r="P977" s="225">
        <f>O977*H977</f>
        <v>0</v>
      </c>
      <c r="Q977" s="225">
        <v>0</v>
      </c>
      <c r="R977" s="225">
        <f>Q977*H977</f>
        <v>0</v>
      </c>
      <c r="S977" s="225">
        <v>0</v>
      </c>
      <c r="T977" s="226">
        <f>S977*H977</f>
        <v>0</v>
      </c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R977" s="227" t="s">
        <v>289</v>
      </c>
      <c r="AT977" s="227" t="s">
        <v>113</v>
      </c>
      <c r="AU977" s="227" t="s">
        <v>88</v>
      </c>
      <c r="AY977" s="19" t="s">
        <v>195</v>
      </c>
      <c r="BE977" s="228">
        <f>IF(N977="základní",J977,0)</f>
        <v>0</v>
      </c>
      <c r="BF977" s="228">
        <f>IF(N977="snížená",J977,0)</f>
        <v>0</v>
      </c>
      <c r="BG977" s="228">
        <f>IF(N977="zákl. přenesená",J977,0)</f>
        <v>0</v>
      </c>
      <c r="BH977" s="228">
        <f>IF(N977="sníž. přenesená",J977,0)</f>
        <v>0</v>
      </c>
      <c r="BI977" s="228">
        <f>IF(N977="nulová",J977,0)</f>
        <v>0</v>
      </c>
      <c r="BJ977" s="19" t="s">
        <v>86</v>
      </c>
      <c r="BK977" s="228">
        <f>ROUND(I977*H977,2)</f>
        <v>0</v>
      </c>
      <c r="BL977" s="19" t="s">
        <v>289</v>
      </c>
      <c r="BM977" s="227" t="s">
        <v>1007</v>
      </c>
    </row>
    <row r="978" s="2" customFormat="1">
      <c r="A978" s="41"/>
      <c r="B978" s="42"/>
      <c r="C978" s="43"/>
      <c r="D978" s="229" t="s">
        <v>202</v>
      </c>
      <c r="E978" s="43"/>
      <c r="F978" s="230" t="s">
        <v>1008</v>
      </c>
      <c r="G978" s="43"/>
      <c r="H978" s="43"/>
      <c r="I978" s="231"/>
      <c r="J978" s="43"/>
      <c r="K978" s="43"/>
      <c r="L978" s="47"/>
      <c r="M978" s="232"/>
      <c r="N978" s="233"/>
      <c r="O978" s="87"/>
      <c r="P978" s="87"/>
      <c r="Q978" s="87"/>
      <c r="R978" s="87"/>
      <c r="S978" s="87"/>
      <c r="T978" s="88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T978" s="19" t="s">
        <v>202</v>
      </c>
      <c r="AU978" s="19" t="s">
        <v>88</v>
      </c>
    </row>
    <row r="979" s="13" customFormat="1">
      <c r="A979" s="13"/>
      <c r="B979" s="234"/>
      <c r="C979" s="235"/>
      <c r="D979" s="236" t="s">
        <v>204</v>
      </c>
      <c r="E979" s="237" t="s">
        <v>32</v>
      </c>
      <c r="F979" s="238" t="s">
        <v>157</v>
      </c>
      <c r="G979" s="235"/>
      <c r="H979" s="239">
        <v>402.428</v>
      </c>
      <c r="I979" s="240"/>
      <c r="J979" s="235"/>
      <c r="K979" s="235"/>
      <c r="L979" s="241"/>
      <c r="M979" s="242"/>
      <c r="N979" s="243"/>
      <c r="O979" s="243"/>
      <c r="P979" s="243"/>
      <c r="Q979" s="243"/>
      <c r="R979" s="243"/>
      <c r="S979" s="243"/>
      <c r="T979" s="244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45" t="s">
        <v>204</v>
      </c>
      <c r="AU979" s="245" t="s">
        <v>88</v>
      </c>
      <c r="AV979" s="13" t="s">
        <v>88</v>
      </c>
      <c r="AW979" s="13" t="s">
        <v>39</v>
      </c>
      <c r="AX979" s="13" t="s">
        <v>86</v>
      </c>
      <c r="AY979" s="245" t="s">
        <v>195</v>
      </c>
    </row>
    <row r="980" s="2" customFormat="1">
      <c r="A980" s="41"/>
      <c r="B980" s="42"/>
      <c r="C980" s="43"/>
      <c r="D980" s="236" t="s">
        <v>206</v>
      </c>
      <c r="E980" s="43"/>
      <c r="F980" s="246" t="s">
        <v>1009</v>
      </c>
      <c r="G980" s="43"/>
      <c r="H980" s="43"/>
      <c r="I980" s="43"/>
      <c r="J980" s="43"/>
      <c r="K980" s="43"/>
      <c r="L980" s="47"/>
      <c r="M980" s="232"/>
      <c r="N980" s="233"/>
      <c r="O980" s="87"/>
      <c r="P980" s="87"/>
      <c r="Q980" s="87"/>
      <c r="R980" s="87"/>
      <c r="S980" s="87"/>
      <c r="T980" s="88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U980" s="19" t="s">
        <v>88</v>
      </c>
    </row>
    <row r="981" s="2" customFormat="1">
      <c r="A981" s="41"/>
      <c r="B981" s="42"/>
      <c r="C981" s="43"/>
      <c r="D981" s="236" t="s">
        <v>206</v>
      </c>
      <c r="E981" s="43"/>
      <c r="F981" s="247" t="s">
        <v>531</v>
      </c>
      <c r="G981" s="43"/>
      <c r="H981" s="248">
        <v>0</v>
      </c>
      <c r="I981" s="43"/>
      <c r="J981" s="43"/>
      <c r="K981" s="43"/>
      <c r="L981" s="47"/>
      <c r="M981" s="232"/>
      <c r="N981" s="233"/>
      <c r="O981" s="87"/>
      <c r="P981" s="87"/>
      <c r="Q981" s="87"/>
      <c r="R981" s="87"/>
      <c r="S981" s="87"/>
      <c r="T981" s="88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U981" s="19" t="s">
        <v>88</v>
      </c>
    </row>
    <row r="982" s="2" customFormat="1">
      <c r="A982" s="41"/>
      <c r="B982" s="42"/>
      <c r="C982" s="43"/>
      <c r="D982" s="236" t="s">
        <v>206</v>
      </c>
      <c r="E982" s="43"/>
      <c r="F982" s="247" t="s">
        <v>1010</v>
      </c>
      <c r="G982" s="43"/>
      <c r="H982" s="248">
        <v>100.301</v>
      </c>
      <c r="I982" s="43"/>
      <c r="J982" s="43"/>
      <c r="K982" s="43"/>
      <c r="L982" s="47"/>
      <c r="M982" s="232"/>
      <c r="N982" s="233"/>
      <c r="O982" s="87"/>
      <c r="P982" s="87"/>
      <c r="Q982" s="87"/>
      <c r="R982" s="87"/>
      <c r="S982" s="87"/>
      <c r="T982" s="88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U982" s="19" t="s">
        <v>88</v>
      </c>
    </row>
    <row r="983" s="2" customFormat="1">
      <c r="A983" s="41"/>
      <c r="B983" s="42"/>
      <c r="C983" s="43"/>
      <c r="D983" s="236" t="s">
        <v>206</v>
      </c>
      <c r="E983" s="43"/>
      <c r="F983" s="247" t="s">
        <v>533</v>
      </c>
      <c r="G983" s="43"/>
      <c r="H983" s="248">
        <v>0</v>
      </c>
      <c r="I983" s="43"/>
      <c r="J983" s="43"/>
      <c r="K983" s="43"/>
      <c r="L983" s="47"/>
      <c r="M983" s="232"/>
      <c r="N983" s="233"/>
      <c r="O983" s="87"/>
      <c r="P983" s="87"/>
      <c r="Q983" s="87"/>
      <c r="R983" s="87"/>
      <c r="S983" s="87"/>
      <c r="T983" s="88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U983" s="19" t="s">
        <v>88</v>
      </c>
    </row>
    <row r="984" s="2" customFormat="1">
      <c r="A984" s="41"/>
      <c r="B984" s="42"/>
      <c r="C984" s="43"/>
      <c r="D984" s="236" t="s">
        <v>206</v>
      </c>
      <c r="E984" s="43"/>
      <c r="F984" s="247" t="s">
        <v>1011</v>
      </c>
      <c r="G984" s="43"/>
      <c r="H984" s="248">
        <v>302.12700000000001</v>
      </c>
      <c r="I984" s="43"/>
      <c r="J984" s="43"/>
      <c r="K984" s="43"/>
      <c r="L984" s="47"/>
      <c r="M984" s="232"/>
      <c r="N984" s="233"/>
      <c r="O984" s="87"/>
      <c r="P984" s="87"/>
      <c r="Q984" s="87"/>
      <c r="R984" s="87"/>
      <c r="S984" s="87"/>
      <c r="T984" s="88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U984" s="19" t="s">
        <v>88</v>
      </c>
    </row>
    <row r="985" s="2" customFormat="1">
      <c r="A985" s="41"/>
      <c r="B985" s="42"/>
      <c r="C985" s="43"/>
      <c r="D985" s="236" t="s">
        <v>206</v>
      </c>
      <c r="E985" s="43"/>
      <c r="F985" s="247" t="s">
        <v>210</v>
      </c>
      <c r="G985" s="43"/>
      <c r="H985" s="248">
        <v>402.428</v>
      </c>
      <c r="I985" s="43"/>
      <c r="J985" s="43"/>
      <c r="K985" s="43"/>
      <c r="L985" s="47"/>
      <c r="M985" s="232"/>
      <c r="N985" s="233"/>
      <c r="O985" s="87"/>
      <c r="P985" s="87"/>
      <c r="Q985" s="87"/>
      <c r="R985" s="87"/>
      <c r="S985" s="87"/>
      <c r="T985" s="88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U985" s="19" t="s">
        <v>88</v>
      </c>
    </row>
    <row r="986" s="2" customFormat="1" ht="37.8" customHeight="1">
      <c r="A986" s="41"/>
      <c r="B986" s="42"/>
      <c r="C986" s="216" t="s">
        <v>1012</v>
      </c>
      <c r="D986" s="216" t="s">
        <v>113</v>
      </c>
      <c r="E986" s="217" t="s">
        <v>1013</v>
      </c>
      <c r="F986" s="218" t="s">
        <v>1014</v>
      </c>
      <c r="G986" s="219" t="s">
        <v>105</v>
      </c>
      <c r="H986" s="220">
        <v>402.428</v>
      </c>
      <c r="I986" s="221"/>
      <c r="J986" s="222">
        <f>ROUND(I986*H986,2)</f>
        <v>0</v>
      </c>
      <c r="K986" s="218" t="s">
        <v>200</v>
      </c>
      <c r="L986" s="47"/>
      <c r="M986" s="223" t="s">
        <v>32</v>
      </c>
      <c r="N986" s="224" t="s">
        <v>49</v>
      </c>
      <c r="O986" s="87"/>
      <c r="P986" s="225">
        <f>O986*H986</f>
        <v>0</v>
      </c>
      <c r="Q986" s="225">
        <v>0.00044999999999999999</v>
      </c>
      <c r="R986" s="225">
        <f>Q986*H986</f>
        <v>0.18109259999999999</v>
      </c>
      <c r="S986" s="225">
        <v>0</v>
      </c>
      <c r="T986" s="226">
        <f>S986*H986</f>
        <v>0</v>
      </c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R986" s="227" t="s">
        <v>289</v>
      </c>
      <c r="AT986" s="227" t="s">
        <v>113</v>
      </c>
      <c r="AU986" s="227" t="s">
        <v>88</v>
      </c>
      <c r="AY986" s="19" t="s">
        <v>195</v>
      </c>
      <c r="BE986" s="228">
        <f>IF(N986="základní",J986,0)</f>
        <v>0</v>
      </c>
      <c r="BF986" s="228">
        <f>IF(N986="snížená",J986,0)</f>
        <v>0</v>
      </c>
      <c r="BG986" s="228">
        <f>IF(N986="zákl. přenesená",J986,0)</f>
        <v>0</v>
      </c>
      <c r="BH986" s="228">
        <f>IF(N986="sníž. přenesená",J986,0)</f>
        <v>0</v>
      </c>
      <c r="BI986" s="228">
        <f>IF(N986="nulová",J986,0)</f>
        <v>0</v>
      </c>
      <c r="BJ986" s="19" t="s">
        <v>86</v>
      </c>
      <c r="BK986" s="228">
        <f>ROUND(I986*H986,2)</f>
        <v>0</v>
      </c>
      <c r="BL986" s="19" t="s">
        <v>289</v>
      </c>
      <c r="BM986" s="227" t="s">
        <v>1015</v>
      </c>
    </row>
    <row r="987" s="2" customFormat="1">
      <c r="A987" s="41"/>
      <c r="B987" s="42"/>
      <c r="C987" s="43"/>
      <c r="D987" s="229" t="s">
        <v>202</v>
      </c>
      <c r="E987" s="43"/>
      <c r="F987" s="230" t="s">
        <v>1016</v>
      </c>
      <c r="G987" s="43"/>
      <c r="H987" s="43"/>
      <c r="I987" s="231"/>
      <c r="J987" s="43"/>
      <c r="K987" s="43"/>
      <c r="L987" s="47"/>
      <c r="M987" s="232"/>
      <c r="N987" s="233"/>
      <c r="O987" s="87"/>
      <c r="P987" s="87"/>
      <c r="Q987" s="87"/>
      <c r="R987" s="87"/>
      <c r="S987" s="87"/>
      <c r="T987" s="88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T987" s="19" t="s">
        <v>202</v>
      </c>
      <c r="AU987" s="19" t="s">
        <v>88</v>
      </c>
    </row>
    <row r="988" s="13" customFormat="1">
      <c r="A988" s="13"/>
      <c r="B988" s="234"/>
      <c r="C988" s="235"/>
      <c r="D988" s="236" t="s">
        <v>204</v>
      </c>
      <c r="E988" s="237" t="s">
        <v>32</v>
      </c>
      <c r="F988" s="238" t="s">
        <v>157</v>
      </c>
      <c r="G988" s="235"/>
      <c r="H988" s="239">
        <v>402.428</v>
      </c>
      <c r="I988" s="240"/>
      <c r="J988" s="235"/>
      <c r="K988" s="235"/>
      <c r="L988" s="241"/>
      <c r="M988" s="242"/>
      <c r="N988" s="243"/>
      <c r="O988" s="243"/>
      <c r="P988" s="243"/>
      <c r="Q988" s="243"/>
      <c r="R988" s="243"/>
      <c r="S988" s="243"/>
      <c r="T988" s="244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45" t="s">
        <v>204</v>
      </c>
      <c r="AU988" s="245" t="s">
        <v>88</v>
      </c>
      <c r="AV988" s="13" t="s">
        <v>88</v>
      </c>
      <c r="AW988" s="13" t="s">
        <v>39</v>
      </c>
      <c r="AX988" s="13" t="s">
        <v>86</v>
      </c>
      <c r="AY988" s="245" t="s">
        <v>195</v>
      </c>
    </row>
    <row r="989" s="2" customFormat="1">
      <c r="A989" s="41"/>
      <c r="B989" s="42"/>
      <c r="C989" s="43"/>
      <c r="D989" s="236" t="s">
        <v>206</v>
      </c>
      <c r="E989" s="43"/>
      <c r="F989" s="246" t="s">
        <v>1009</v>
      </c>
      <c r="G989" s="43"/>
      <c r="H989" s="43"/>
      <c r="I989" s="43"/>
      <c r="J989" s="43"/>
      <c r="K989" s="43"/>
      <c r="L989" s="47"/>
      <c r="M989" s="232"/>
      <c r="N989" s="233"/>
      <c r="O989" s="87"/>
      <c r="P989" s="87"/>
      <c r="Q989" s="87"/>
      <c r="R989" s="87"/>
      <c r="S989" s="87"/>
      <c r="T989" s="88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U989" s="19" t="s">
        <v>88</v>
      </c>
    </row>
    <row r="990" s="2" customFormat="1">
      <c r="A990" s="41"/>
      <c r="B990" s="42"/>
      <c r="C990" s="43"/>
      <c r="D990" s="236" t="s">
        <v>206</v>
      </c>
      <c r="E990" s="43"/>
      <c r="F990" s="247" t="s">
        <v>531</v>
      </c>
      <c r="G990" s="43"/>
      <c r="H990" s="248">
        <v>0</v>
      </c>
      <c r="I990" s="43"/>
      <c r="J990" s="43"/>
      <c r="K990" s="43"/>
      <c r="L990" s="47"/>
      <c r="M990" s="232"/>
      <c r="N990" s="233"/>
      <c r="O990" s="87"/>
      <c r="P990" s="87"/>
      <c r="Q990" s="87"/>
      <c r="R990" s="87"/>
      <c r="S990" s="87"/>
      <c r="T990" s="88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U990" s="19" t="s">
        <v>88</v>
      </c>
    </row>
    <row r="991" s="2" customFormat="1">
      <c r="A991" s="41"/>
      <c r="B991" s="42"/>
      <c r="C991" s="43"/>
      <c r="D991" s="236" t="s">
        <v>206</v>
      </c>
      <c r="E991" s="43"/>
      <c r="F991" s="247" t="s">
        <v>1010</v>
      </c>
      <c r="G991" s="43"/>
      <c r="H991" s="248">
        <v>100.301</v>
      </c>
      <c r="I991" s="43"/>
      <c r="J991" s="43"/>
      <c r="K991" s="43"/>
      <c r="L991" s="47"/>
      <c r="M991" s="232"/>
      <c r="N991" s="233"/>
      <c r="O991" s="87"/>
      <c r="P991" s="87"/>
      <c r="Q991" s="87"/>
      <c r="R991" s="87"/>
      <c r="S991" s="87"/>
      <c r="T991" s="88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U991" s="19" t="s">
        <v>88</v>
      </c>
    </row>
    <row r="992" s="2" customFormat="1">
      <c r="A992" s="41"/>
      <c r="B992" s="42"/>
      <c r="C992" s="43"/>
      <c r="D992" s="236" t="s">
        <v>206</v>
      </c>
      <c r="E992" s="43"/>
      <c r="F992" s="247" t="s">
        <v>533</v>
      </c>
      <c r="G992" s="43"/>
      <c r="H992" s="248">
        <v>0</v>
      </c>
      <c r="I992" s="43"/>
      <c r="J992" s="43"/>
      <c r="K992" s="43"/>
      <c r="L992" s="47"/>
      <c r="M992" s="232"/>
      <c r="N992" s="233"/>
      <c r="O992" s="87"/>
      <c r="P992" s="87"/>
      <c r="Q992" s="87"/>
      <c r="R992" s="87"/>
      <c r="S992" s="87"/>
      <c r="T992" s="88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U992" s="19" t="s">
        <v>88</v>
      </c>
    </row>
    <row r="993" s="2" customFormat="1">
      <c r="A993" s="41"/>
      <c r="B993" s="42"/>
      <c r="C993" s="43"/>
      <c r="D993" s="236" t="s">
        <v>206</v>
      </c>
      <c r="E993" s="43"/>
      <c r="F993" s="247" t="s">
        <v>1011</v>
      </c>
      <c r="G993" s="43"/>
      <c r="H993" s="248">
        <v>302.12700000000001</v>
      </c>
      <c r="I993" s="43"/>
      <c r="J993" s="43"/>
      <c r="K993" s="43"/>
      <c r="L993" s="47"/>
      <c r="M993" s="232"/>
      <c r="N993" s="233"/>
      <c r="O993" s="87"/>
      <c r="P993" s="87"/>
      <c r="Q993" s="87"/>
      <c r="R993" s="87"/>
      <c r="S993" s="87"/>
      <c r="T993" s="88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U993" s="19" t="s">
        <v>88</v>
      </c>
    </row>
    <row r="994" s="2" customFormat="1">
      <c r="A994" s="41"/>
      <c r="B994" s="42"/>
      <c r="C994" s="43"/>
      <c r="D994" s="236" t="s">
        <v>206</v>
      </c>
      <c r="E994" s="43"/>
      <c r="F994" s="247" t="s">
        <v>210</v>
      </c>
      <c r="G994" s="43"/>
      <c r="H994" s="248">
        <v>402.428</v>
      </c>
      <c r="I994" s="43"/>
      <c r="J994" s="43"/>
      <c r="K994" s="43"/>
      <c r="L994" s="47"/>
      <c r="M994" s="232"/>
      <c r="N994" s="233"/>
      <c r="O994" s="87"/>
      <c r="P994" s="87"/>
      <c r="Q994" s="87"/>
      <c r="R994" s="87"/>
      <c r="S994" s="87"/>
      <c r="T994" s="88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U994" s="19" t="s">
        <v>88</v>
      </c>
    </row>
    <row r="995" s="2" customFormat="1" ht="37.8" customHeight="1">
      <c r="A995" s="41"/>
      <c r="B995" s="42"/>
      <c r="C995" s="216" t="s">
        <v>1017</v>
      </c>
      <c r="D995" s="216" t="s">
        <v>113</v>
      </c>
      <c r="E995" s="217" t="s">
        <v>1018</v>
      </c>
      <c r="F995" s="218" t="s">
        <v>1019</v>
      </c>
      <c r="G995" s="219" t="s">
        <v>105</v>
      </c>
      <c r="H995" s="220">
        <v>115.12900000000001</v>
      </c>
      <c r="I995" s="221"/>
      <c r="J995" s="222">
        <f>ROUND(I995*H995,2)</f>
        <v>0</v>
      </c>
      <c r="K995" s="218" t="s">
        <v>200</v>
      </c>
      <c r="L995" s="47"/>
      <c r="M995" s="223" t="s">
        <v>32</v>
      </c>
      <c r="N995" s="224" t="s">
        <v>49</v>
      </c>
      <c r="O995" s="87"/>
      <c r="P995" s="225">
        <f>O995*H995</f>
        <v>0</v>
      </c>
      <c r="Q995" s="225">
        <v>6.9999999999999994E-05</v>
      </c>
      <c r="R995" s="225">
        <f>Q995*H995</f>
        <v>0.00805903</v>
      </c>
      <c r="S995" s="225">
        <v>0</v>
      </c>
      <c r="T995" s="226">
        <f>S995*H995</f>
        <v>0</v>
      </c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R995" s="227" t="s">
        <v>289</v>
      </c>
      <c r="AT995" s="227" t="s">
        <v>113</v>
      </c>
      <c r="AU995" s="227" t="s">
        <v>88</v>
      </c>
      <c r="AY995" s="19" t="s">
        <v>195</v>
      </c>
      <c r="BE995" s="228">
        <f>IF(N995="základní",J995,0)</f>
        <v>0</v>
      </c>
      <c r="BF995" s="228">
        <f>IF(N995="snížená",J995,0)</f>
        <v>0</v>
      </c>
      <c r="BG995" s="228">
        <f>IF(N995="zákl. přenesená",J995,0)</f>
        <v>0</v>
      </c>
      <c r="BH995" s="228">
        <f>IF(N995="sníž. přenesená",J995,0)</f>
        <v>0</v>
      </c>
      <c r="BI995" s="228">
        <f>IF(N995="nulová",J995,0)</f>
        <v>0</v>
      </c>
      <c r="BJ995" s="19" t="s">
        <v>86</v>
      </c>
      <c r="BK995" s="228">
        <f>ROUND(I995*H995,2)</f>
        <v>0</v>
      </c>
      <c r="BL995" s="19" t="s">
        <v>289</v>
      </c>
      <c r="BM995" s="227" t="s">
        <v>1020</v>
      </c>
    </row>
    <row r="996" s="2" customFormat="1">
      <c r="A996" s="41"/>
      <c r="B996" s="42"/>
      <c r="C996" s="43"/>
      <c r="D996" s="229" t="s">
        <v>202</v>
      </c>
      <c r="E996" s="43"/>
      <c r="F996" s="230" t="s">
        <v>1021</v>
      </c>
      <c r="G996" s="43"/>
      <c r="H996" s="43"/>
      <c r="I996" s="231"/>
      <c r="J996" s="43"/>
      <c r="K996" s="43"/>
      <c r="L996" s="47"/>
      <c r="M996" s="232"/>
      <c r="N996" s="233"/>
      <c r="O996" s="87"/>
      <c r="P996" s="87"/>
      <c r="Q996" s="87"/>
      <c r="R996" s="87"/>
      <c r="S996" s="87"/>
      <c r="T996" s="88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T996" s="19" t="s">
        <v>202</v>
      </c>
      <c r="AU996" s="19" t="s">
        <v>88</v>
      </c>
    </row>
    <row r="997" s="13" customFormat="1">
      <c r="A997" s="13"/>
      <c r="B997" s="234"/>
      <c r="C997" s="235"/>
      <c r="D997" s="236" t="s">
        <v>204</v>
      </c>
      <c r="E997" s="237" t="s">
        <v>32</v>
      </c>
      <c r="F997" s="238" t="s">
        <v>154</v>
      </c>
      <c r="G997" s="235"/>
      <c r="H997" s="239">
        <v>115.12900000000001</v>
      </c>
      <c r="I997" s="240"/>
      <c r="J997" s="235"/>
      <c r="K997" s="235"/>
      <c r="L997" s="241"/>
      <c r="M997" s="242"/>
      <c r="N997" s="243"/>
      <c r="O997" s="243"/>
      <c r="P997" s="243"/>
      <c r="Q997" s="243"/>
      <c r="R997" s="243"/>
      <c r="S997" s="243"/>
      <c r="T997" s="244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5" t="s">
        <v>204</v>
      </c>
      <c r="AU997" s="245" t="s">
        <v>88</v>
      </c>
      <c r="AV997" s="13" t="s">
        <v>88</v>
      </c>
      <c r="AW997" s="13" t="s">
        <v>39</v>
      </c>
      <c r="AX997" s="13" t="s">
        <v>86</v>
      </c>
      <c r="AY997" s="245" t="s">
        <v>195</v>
      </c>
    </row>
    <row r="998" s="2" customFormat="1">
      <c r="A998" s="41"/>
      <c r="B998" s="42"/>
      <c r="C998" s="43"/>
      <c r="D998" s="236" t="s">
        <v>206</v>
      </c>
      <c r="E998" s="43"/>
      <c r="F998" s="246" t="s">
        <v>1022</v>
      </c>
      <c r="G998" s="43"/>
      <c r="H998" s="43"/>
      <c r="I998" s="43"/>
      <c r="J998" s="43"/>
      <c r="K998" s="43"/>
      <c r="L998" s="47"/>
      <c r="M998" s="232"/>
      <c r="N998" s="233"/>
      <c r="O998" s="87"/>
      <c r="P998" s="87"/>
      <c r="Q998" s="87"/>
      <c r="R998" s="87"/>
      <c r="S998" s="87"/>
      <c r="T998" s="88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U998" s="19" t="s">
        <v>88</v>
      </c>
    </row>
    <row r="999" s="2" customFormat="1">
      <c r="A999" s="41"/>
      <c r="B999" s="42"/>
      <c r="C999" s="43"/>
      <c r="D999" s="236" t="s">
        <v>206</v>
      </c>
      <c r="E999" s="43"/>
      <c r="F999" s="247" t="s">
        <v>208</v>
      </c>
      <c r="G999" s="43"/>
      <c r="H999" s="248">
        <v>0</v>
      </c>
      <c r="I999" s="43"/>
      <c r="J999" s="43"/>
      <c r="K999" s="43"/>
      <c r="L999" s="47"/>
      <c r="M999" s="232"/>
      <c r="N999" s="233"/>
      <c r="O999" s="87"/>
      <c r="P999" s="87"/>
      <c r="Q999" s="87"/>
      <c r="R999" s="87"/>
      <c r="S999" s="87"/>
      <c r="T999" s="88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U999" s="19" t="s">
        <v>88</v>
      </c>
    </row>
    <row r="1000" s="2" customFormat="1">
      <c r="A1000" s="41"/>
      <c r="B1000" s="42"/>
      <c r="C1000" s="43"/>
      <c r="D1000" s="236" t="s">
        <v>206</v>
      </c>
      <c r="E1000" s="43"/>
      <c r="F1000" s="247" t="s">
        <v>972</v>
      </c>
      <c r="G1000" s="43"/>
      <c r="H1000" s="248">
        <v>0</v>
      </c>
      <c r="I1000" s="43"/>
      <c r="J1000" s="43"/>
      <c r="K1000" s="43"/>
      <c r="L1000" s="47"/>
      <c r="M1000" s="232"/>
      <c r="N1000" s="233"/>
      <c r="O1000" s="87"/>
      <c r="P1000" s="87"/>
      <c r="Q1000" s="87"/>
      <c r="R1000" s="87"/>
      <c r="S1000" s="87"/>
      <c r="T1000" s="88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U1000" s="19" t="s">
        <v>88</v>
      </c>
    </row>
    <row r="1001" s="2" customFormat="1">
      <c r="A1001" s="41"/>
      <c r="B1001" s="42"/>
      <c r="C1001" s="43"/>
      <c r="D1001" s="236" t="s">
        <v>206</v>
      </c>
      <c r="E1001" s="43"/>
      <c r="F1001" s="247" t="s">
        <v>1023</v>
      </c>
      <c r="G1001" s="43"/>
      <c r="H1001" s="248">
        <v>2.5019999999999998</v>
      </c>
      <c r="I1001" s="43"/>
      <c r="J1001" s="43"/>
      <c r="K1001" s="43"/>
      <c r="L1001" s="47"/>
      <c r="M1001" s="232"/>
      <c r="N1001" s="233"/>
      <c r="O1001" s="87"/>
      <c r="P1001" s="87"/>
      <c r="Q1001" s="87"/>
      <c r="R1001" s="87"/>
      <c r="S1001" s="87"/>
      <c r="T1001" s="88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U1001" s="19" t="s">
        <v>88</v>
      </c>
    </row>
    <row r="1002" s="2" customFormat="1">
      <c r="A1002" s="41"/>
      <c r="B1002" s="42"/>
      <c r="C1002" s="43"/>
      <c r="D1002" s="236" t="s">
        <v>206</v>
      </c>
      <c r="E1002" s="43"/>
      <c r="F1002" s="247" t="s">
        <v>974</v>
      </c>
      <c r="G1002" s="43"/>
      <c r="H1002" s="248">
        <v>0</v>
      </c>
      <c r="I1002" s="43"/>
      <c r="J1002" s="43"/>
      <c r="K1002" s="43"/>
      <c r="L1002" s="47"/>
      <c r="M1002" s="232"/>
      <c r="N1002" s="233"/>
      <c r="O1002" s="87"/>
      <c r="P1002" s="87"/>
      <c r="Q1002" s="87"/>
      <c r="R1002" s="87"/>
      <c r="S1002" s="87"/>
      <c r="T1002" s="88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U1002" s="19" t="s">
        <v>88</v>
      </c>
    </row>
    <row r="1003" s="2" customFormat="1">
      <c r="A1003" s="41"/>
      <c r="B1003" s="42"/>
      <c r="C1003" s="43"/>
      <c r="D1003" s="236" t="s">
        <v>206</v>
      </c>
      <c r="E1003" s="43"/>
      <c r="F1003" s="247" t="s">
        <v>1024</v>
      </c>
      <c r="G1003" s="43"/>
      <c r="H1003" s="248">
        <v>12.627000000000001</v>
      </c>
      <c r="I1003" s="43"/>
      <c r="J1003" s="43"/>
      <c r="K1003" s="43"/>
      <c r="L1003" s="47"/>
      <c r="M1003" s="232"/>
      <c r="N1003" s="233"/>
      <c r="O1003" s="87"/>
      <c r="P1003" s="87"/>
      <c r="Q1003" s="87"/>
      <c r="R1003" s="87"/>
      <c r="S1003" s="87"/>
      <c r="T1003" s="88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U1003" s="19" t="s">
        <v>88</v>
      </c>
    </row>
    <row r="1004" s="2" customFormat="1">
      <c r="A1004" s="41"/>
      <c r="B1004" s="42"/>
      <c r="C1004" s="43"/>
      <c r="D1004" s="236" t="s">
        <v>206</v>
      </c>
      <c r="E1004" s="43"/>
      <c r="F1004" s="247" t="s">
        <v>32</v>
      </c>
      <c r="G1004" s="43"/>
      <c r="H1004" s="248">
        <v>0</v>
      </c>
      <c r="I1004" s="43"/>
      <c r="J1004" s="43"/>
      <c r="K1004" s="43"/>
      <c r="L1004" s="47"/>
      <c r="M1004" s="232"/>
      <c r="N1004" s="233"/>
      <c r="O1004" s="87"/>
      <c r="P1004" s="87"/>
      <c r="Q1004" s="87"/>
      <c r="R1004" s="87"/>
      <c r="S1004" s="87"/>
      <c r="T1004" s="88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U1004" s="19" t="s">
        <v>88</v>
      </c>
    </row>
    <row r="1005" s="2" customFormat="1">
      <c r="A1005" s="41"/>
      <c r="B1005" s="42"/>
      <c r="C1005" s="43"/>
      <c r="D1005" s="236" t="s">
        <v>206</v>
      </c>
      <c r="E1005" s="43"/>
      <c r="F1005" s="247" t="s">
        <v>1025</v>
      </c>
      <c r="G1005" s="43"/>
      <c r="H1005" s="248">
        <v>0</v>
      </c>
      <c r="I1005" s="43"/>
      <c r="J1005" s="43"/>
      <c r="K1005" s="43"/>
      <c r="L1005" s="47"/>
      <c r="M1005" s="232"/>
      <c r="N1005" s="233"/>
      <c r="O1005" s="87"/>
      <c r="P1005" s="87"/>
      <c r="Q1005" s="87"/>
      <c r="R1005" s="87"/>
      <c r="S1005" s="87"/>
      <c r="T1005" s="88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  <c r="AU1005" s="19" t="s">
        <v>88</v>
      </c>
    </row>
    <row r="1006" s="2" customFormat="1">
      <c r="A1006" s="41"/>
      <c r="B1006" s="42"/>
      <c r="C1006" s="43"/>
      <c r="D1006" s="236" t="s">
        <v>206</v>
      </c>
      <c r="E1006" s="43"/>
      <c r="F1006" s="247" t="s">
        <v>830</v>
      </c>
      <c r="G1006" s="43"/>
      <c r="H1006" s="248">
        <v>100</v>
      </c>
      <c r="I1006" s="43"/>
      <c r="J1006" s="43"/>
      <c r="K1006" s="43"/>
      <c r="L1006" s="47"/>
      <c r="M1006" s="232"/>
      <c r="N1006" s="233"/>
      <c r="O1006" s="87"/>
      <c r="P1006" s="87"/>
      <c r="Q1006" s="87"/>
      <c r="R1006" s="87"/>
      <c r="S1006" s="87"/>
      <c r="T1006" s="88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U1006" s="19" t="s">
        <v>88</v>
      </c>
    </row>
    <row r="1007" s="2" customFormat="1">
      <c r="A1007" s="41"/>
      <c r="B1007" s="42"/>
      <c r="C1007" s="43"/>
      <c r="D1007" s="236" t="s">
        <v>206</v>
      </c>
      <c r="E1007" s="43"/>
      <c r="F1007" s="247" t="s">
        <v>210</v>
      </c>
      <c r="G1007" s="43"/>
      <c r="H1007" s="248">
        <v>115.12900000000001</v>
      </c>
      <c r="I1007" s="43"/>
      <c r="J1007" s="43"/>
      <c r="K1007" s="43"/>
      <c r="L1007" s="47"/>
      <c r="M1007" s="232"/>
      <c r="N1007" s="233"/>
      <c r="O1007" s="87"/>
      <c r="P1007" s="87"/>
      <c r="Q1007" s="87"/>
      <c r="R1007" s="87"/>
      <c r="S1007" s="87"/>
      <c r="T1007" s="88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U1007" s="19" t="s">
        <v>88</v>
      </c>
    </row>
    <row r="1008" s="2" customFormat="1" ht="37.8" customHeight="1">
      <c r="A1008" s="41"/>
      <c r="B1008" s="42"/>
      <c r="C1008" s="216" t="s">
        <v>1026</v>
      </c>
      <c r="D1008" s="216" t="s">
        <v>113</v>
      </c>
      <c r="E1008" s="217" t="s">
        <v>1027</v>
      </c>
      <c r="F1008" s="218" t="s">
        <v>1028</v>
      </c>
      <c r="G1008" s="219" t="s">
        <v>105</v>
      </c>
      <c r="H1008" s="220">
        <v>115.12900000000001</v>
      </c>
      <c r="I1008" s="221"/>
      <c r="J1008" s="222">
        <f>ROUND(I1008*H1008,2)</f>
        <v>0</v>
      </c>
      <c r="K1008" s="218" t="s">
        <v>200</v>
      </c>
      <c r="L1008" s="47"/>
      <c r="M1008" s="223" t="s">
        <v>32</v>
      </c>
      <c r="N1008" s="224" t="s">
        <v>49</v>
      </c>
      <c r="O1008" s="87"/>
      <c r="P1008" s="225">
        <f>O1008*H1008</f>
        <v>0</v>
      </c>
      <c r="Q1008" s="225">
        <v>6.9999999999999994E-05</v>
      </c>
      <c r="R1008" s="225">
        <f>Q1008*H1008</f>
        <v>0.00805903</v>
      </c>
      <c r="S1008" s="225">
        <v>0</v>
      </c>
      <c r="T1008" s="226">
        <f>S1008*H1008</f>
        <v>0</v>
      </c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R1008" s="227" t="s">
        <v>289</v>
      </c>
      <c r="AT1008" s="227" t="s">
        <v>113</v>
      </c>
      <c r="AU1008" s="227" t="s">
        <v>88</v>
      </c>
      <c r="AY1008" s="19" t="s">
        <v>195</v>
      </c>
      <c r="BE1008" s="228">
        <f>IF(N1008="základní",J1008,0)</f>
        <v>0</v>
      </c>
      <c r="BF1008" s="228">
        <f>IF(N1008="snížená",J1008,0)</f>
        <v>0</v>
      </c>
      <c r="BG1008" s="228">
        <f>IF(N1008="zákl. přenesená",J1008,0)</f>
        <v>0</v>
      </c>
      <c r="BH1008" s="228">
        <f>IF(N1008="sníž. přenesená",J1008,0)</f>
        <v>0</v>
      </c>
      <c r="BI1008" s="228">
        <f>IF(N1008="nulová",J1008,0)</f>
        <v>0</v>
      </c>
      <c r="BJ1008" s="19" t="s">
        <v>86</v>
      </c>
      <c r="BK1008" s="228">
        <f>ROUND(I1008*H1008,2)</f>
        <v>0</v>
      </c>
      <c r="BL1008" s="19" t="s">
        <v>289</v>
      </c>
      <c r="BM1008" s="227" t="s">
        <v>1029</v>
      </c>
    </row>
    <row r="1009" s="2" customFormat="1">
      <c r="A1009" s="41"/>
      <c r="B1009" s="42"/>
      <c r="C1009" s="43"/>
      <c r="D1009" s="229" t="s">
        <v>202</v>
      </c>
      <c r="E1009" s="43"/>
      <c r="F1009" s="230" t="s">
        <v>1030</v>
      </c>
      <c r="G1009" s="43"/>
      <c r="H1009" s="43"/>
      <c r="I1009" s="231"/>
      <c r="J1009" s="43"/>
      <c r="K1009" s="43"/>
      <c r="L1009" s="47"/>
      <c r="M1009" s="232"/>
      <c r="N1009" s="233"/>
      <c r="O1009" s="87"/>
      <c r="P1009" s="87"/>
      <c r="Q1009" s="87"/>
      <c r="R1009" s="87"/>
      <c r="S1009" s="87"/>
      <c r="T1009" s="88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T1009" s="19" t="s">
        <v>202</v>
      </c>
      <c r="AU1009" s="19" t="s">
        <v>88</v>
      </c>
    </row>
    <row r="1010" s="13" customFormat="1">
      <c r="A1010" s="13"/>
      <c r="B1010" s="234"/>
      <c r="C1010" s="235"/>
      <c r="D1010" s="236" t="s">
        <v>204</v>
      </c>
      <c r="E1010" s="237" t="s">
        <v>32</v>
      </c>
      <c r="F1010" s="238" t="s">
        <v>154</v>
      </c>
      <c r="G1010" s="235"/>
      <c r="H1010" s="239">
        <v>115.12900000000001</v>
      </c>
      <c r="I1010" s="240"/>
      <c r="J1010" s="235"/>
      <c r="K1010" s="235"/>
      <c r="L1010" s="241"/>
      <c r="M1010" s="242"/>
      <c r="N1010" s="243"/>
      <c r="O1010" s="243"/>
      <c r="P1010" s="243"/>
      <c r="Q1010" s="243"/>
      <c r="R1010" s="243"/>
      <c r="S1010" s="243"/>
      <c r="T1010" s="244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45" t="s">
        <v>204</v>
      </c>
      <c r="AU1010" s="245" t="s">
        <v>88</v>
      </c>
      <c r="AV1010" s="13" t="s">
        <v>88</v>
      </c>
      <c r="AW1010" s="13" t="s">
        <v>39</v>
      </c>
      <c r="AX1010" s="13" t="s">
        <v>86</v>
      </c>
      <c r="AY1010" s="245" t="s">
        <v>195</v>
      </c>
    </row>
    <row r="1011" s="2" customFormat="1">
      <c r="A1011" s="41"/>
      <c r="B1011" s="42"/>
      <c r="C1011" s="43"/>
      <c r="D1011" s="236" t="s">
        <v>206</v>
      </c>
      <c r="E1011" s="43"/>
      <c r="F1011" s="246" t="s">
        <v>1022</v>
      </c>
      <c r="G1011" s="43"/>
      <c r="H1011" s="43"/>
      <c r="I1011" s="43"/>
      <c r="J1011" s="43"/>
      <c r="K1011" s="43"/>
      <c r="L1011" s="47"/>
      <c r="M1011" s="232"/>
      <c r="N1011" s="233"/>
      <c r="O1011" s="87"/>
      <c r="P1011" s="87"/>
      <c r="Q1011" s="87"/>
      <c r="R1011" s="87"/>
      <c r="S1011" s="87"/>
      <c r="T1011" s="88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U1011" s="19" t="s">
        <v>88</v>
      </c>
    </row>
    <row r="1012" s="2" customFormat="1">
      <c r="A1012" s="41"/>
      <c r="B1012" s="42"/>
      <c r="C1012" s="43"/>
      <c r="D1012" s="236" t="s">
        <v>206</v>
      </c>
      <c r="E1012" s="43"/>
      <c r="F1012" s="247" t="s">
        <v>208</v>
      </c>
      <c r="G1012" s="43"/>
      <c r="H1012" s="248">
        <v>0</v>
      </c>
      <c r="I1012" s="43"/>
      <c r="J1012" s="43"/>
      <c r="K1012" s="43"/>
      <c r="L1012" s="47"/>
      <c r="M1012" s="232"/>
      <c r="N1012" s="233"/>
      <c r="O1012" s="87"/>
      <c r="P1012" s="87"/>
      <c r="Q1012" s="87"/>
      <c r="R1012" s="87"/>
      <c r="S1012" s="87"/>
      <c r="T1012" s="88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U1012" s="19" t="s">
        <v>88</v>
      </c>
    </row>
    <row r="1013" s="2" customFormat="1">
      <c r="A1013" s="41"/>
      <c r="B1013" s="42"/>
      <c r="C1013" s="43"/>
      <c r="D1013" s="236" t="s">
        <v>206</v>
      </c>
      <c r="E1013" s="43"/>
      <c r="F1013" s="247" t="s">
        <v>972</v>
      </c>
      <c r="G1013" s="43"/>
      <c r="H1013" s="248">
        <v>0</v>
      </c>
      <c r="I1013" s="43"/>
      <c r="J1013" s="43"/>
      <c r="K1013" s="43"/>
      <c r="L1013" s="47"/>
      <c r="M1013" s="232"/>
      <c r="N1013" s="233"/>
      <c r="O1013" s="87"/>
      <c r="P1013" s="87"/>
      <c r="Q1013" s="87"/>
      <c r="R1013" s="87"/>
      <c r="S1013" s="87"/>
      <c r="T1013" s="88"/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  <c r="AU1013" s="19" t="s">
        <v>88</v>
      </c>
    </row>
    <row r="1014" s="2" customFormat="1">
      <c r="A1014" s="41"/>
      <c r="B1014" s="42"/>
      <c r="C1014" s="43"/>
      <c r="D1014" s="236" t="s">
        <v>206</v>
      </c>
      <c r="E1014" s="43"/>
      <c r="F1014" s="247" t="s">
        <v>1023</v>
      </c>
      <c r="G1014" s="43"/>
      <c r="H1014" s="248">
        <v>2.5019999999999998</v>
      </c>
      <c r="I1014" s="43"/>
      <c r="J1014" s="43"/>
      <c r="K1014" s="43"/>
      <c r="L1014" s="47"/>
      <c r="M1014" s="232"/>
      <c r="N1014" s="233"/>
      <c r="O1014" s="87"/>
      <c r="P1014" s="87"/>
      <c r="Q1014" s="87"/>
      <c r="R1014" s="87"/>
      <c r="S1014" s="87"/>
      <c r="T1014" s="88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U1014" s="19" t="s">
        <v>88</v>
      </c>
    </row>
    <row r="1015" s="2" customFormat="1">
      <c r="A1015" s="41"/>
      <c r="B1015" s="42"/>
      <c r="C1015" s="43"/>
      <c r="D1015" s="236" t="s">
        <v>206</v>
      </c>
      <c r="E1015" s="43"/>
      <c r="F1015" s="247" t="s">
        <v>974</v>
      </c>
      <c r="G1015" s="43"/>
      <c r="H1015" s="248">
        <v>0</v>
      </c>
      <c r="I1015" s="43"/>
      <c r="J1015" s="43"/>
      <c r="K1015" s="43"/>
      <c r="L1015" s="47"/>
      <c r="M1015" s="232"/>
      <c r="N1015" s="233"/>
      <c r="O1015" s="87"/>
      <c r="P1015" s="87"/>
      <c r="Q1015" s="87"/>
      <c r="R1015" s="87"/>
      <c r="S1015" s="87"/>
      <c r="T1015" s="88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U1015" s="19" t="s">
        <v>88</v>
      </c>
    </row>
    <row r="1016" s="2" customFormat="1">
      <c r="A1016" s="41"/>
      <c r="B1016" s="42"/>
      <c r="C1016" s="43"/>
      <c r="D1016" s="236" t="s">
        <v>206</v>
      </c>
      <c r="E1016" s="43"/>
      <c r="F1016" s="247" t="s">
        <v>1024</v>
      </c>
      <c r="G1016" s="43"/>
      <c r="H1016" s="248">
        <v>12.627000000000001</v>
      </c>
      <c r="I1016" s="43"/>
      <c r="J1016" s="43"/>
      <c r="K1016" s="43"/>
      <c r="L1016" s="47"/>
      <c r="M1016" s="232"/>
      <c r="N1016" s="233"/>
      <c r="O1016" s="87"/>
      <c r="P1016" s="87"/>
      <c r="Q1016" s="87"/>
      <c r="R1016" s="87"/>
      <c r="S1016" s="87"/>
      <c r="T1016" s="88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U1016" s="19" t="s">
        <v>88</v>
      </c>
    </row>
    <row r="1017" s="2" customFormat="1">
      <c r="A1017" s="41"/>
      <c r="B1017" s="42"/>
      <c r="C1017" s="43"/>
      <c r="D1017" s="236" t="s">
        <v>206</v>
      </c>
      <c r="E1017" s="43"/>
      <c r="F1017" s="247" t="s">
        <v>32</v>
      </c>
      <c r="G1017" s="43"/>
      <c r="H1017" s="248">
        <v>0</v>
      </c>
      <c r="I1017" s="43"/>
      <c r="J1017" s="43"/>
      <c r="K1017" s="43"/>
      <c r="L1017" s="47"/>
      <c r="M1017" s="232"/>
      <c r="N1017" s="233"/>
      <c r="O1017" s="87"/>
      <c r="P1017" s="87"/>
      <c r="Q1017" s="87"/>
      <c r="R1017" s="87"/>
      <c r="S1017" s="87"/>
      <c r="T1017" s="88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U1017" s="19" t="s">
        <v>88</v>
      </c>
    </row>
    <row r="1018" s="2" customFormat="1">
      <c r="A1018" s="41"/>
      <c r="B1018" s="42"/>
      <c r="C1018" s="43"/>
      <c r="D1018" s="236" t="s">
        <v>206</v>
      </c>
      <c r="E1018" s="43"/>
      <c r="F1018" s="247" t="s">
        <v>1025</v>
      </c>
      <c r="G1018" s="43"/>
      <c r="H1018" s="248">
        <v>0</v>
      </c>
      <c r="I1018" s="43"/>
      <c r="J1018" s="43"/>
      <c r="K1018" s="43"/>
      <c r="L1018" s="47"/>
      <c r="M1018" s="232"/>
      <c r="N1018" s="233"/>
      <c r="O1018" s="87"/>
      <c r="P1018" s="87"/>
      <c r="Q1018" s="87"/>
      <c r="R1018" s="87"/>
      <c r="S1018" s="87"/>
      <c r="T1018" s="88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U1018" s="19" t="s">
        <v>88</v>
      </c>
    </row>
    <row r="1019" s="2" customFormat="1">
      <c r="A1019" s="41"/>
      <c r="B1019" s="42"/>
      <c r="C1019" s="43"/>
      <c r="D1019" s="236" t="s">
        <v>206</v>
      </c>
      <c r="E1019" s="43"/>
      <c r="F1019" s="247" t="s">
        <v>830</v>
      </c>
      <c r="G1019" s="43"/>
      <c r="H1019" s="248">
        <v>100</v>
      </c>
      <c r="I1019" s="43"/>
      <c r="J1019" s="43"/>
      <c r="K1019" s="43"/>
      <c r="L1019" s="47"/>
      <c r="M1019" s="232"/>
      <c r="N1019" s="233"/>
      <c r="O1019" s="87"/>
      <c r="P1019" s="87"/>
      <c r="Q1019" s="87"/>
      <c r="R1019" s="87"/>
      <c r="S1019" s="87"/>
      <c r="T1019" s="88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  <c r="AU1019" s="19" t="s">
        <v>88</v>
      </c>
    </row>
    <row r="1020" s="2" customFormat="1">
      <c r="A1020" s="41"/>
      <c r="B1020" s="42"/>
      <c r="C1020" s="43"/>
      <c r="D1020" s="236" t="s">
        <v>206</v>
      </c>
      <c r="E1020" s="43"/>
      <c r="F1020" s="247" t="s">
        <v>210</v>
      </c>
      <c r="G1020" s="43"/>
      <c r="H1020" s="248">
        <v>115.12900000000001</v>
      </c>
      <c r="I1020" s="43"/>
      <c r="J1020" s="43"/>
      <c r="K1020" s="43"/>
      <c r="L1020" s="47"/>
      <c r="M1020" s="232"/>
      <c r="N1020" s="233"/>
      <c r="O1020" s="87"/>
      <c r="P1020" s="87"/>
      <c r="Q1020" s="87"/>
      <c r="R1020" s="87"/>
      <c r="S1020" s="87"/>
      <c r="T1020" s="88"/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U1020" s="19" t="s">
        <v>88</v>
      </c>
    </row>
    <row r="1021" s="2" customFormat="1" ht="24.15" customHeight="1">
      <c r="A1021" s="41"/>
      <c r="B1021" s="42"/>
      <c r="C1021" s="216" t="s">
        <v>1031</v>
      </c>
      <c r="D1021" s="216" t="s">
        <v>113</v>
      </c>
      <c r="E1021" s="217" t="s">
        <v>1032</v>
      </c>
      <c r="F1021" s="218" t="s">
        <v>1033</v>
      </c>
      <c r="G1021" s="219" t="s">
        <v>105</v>
      </c>
      <c r="H1021" s="220">
        <v>115.12900000000001</v>
      </c>
      <c r="I1021" s="221"/>
      <c r="J1021" s="222">
        <f>ROUND(I1021*H1021,2)</f>
        <v>0</v>
      </c>
      <c r="K1021" s="218" t="s">
        <v>200</v>
      </c>
      <c r="L1021" s="47"/>
      <c r="M1021" s="223" t="s">
        <v>32</v>
      </c>
      <c r="N1021" s="224" t="s">
        <v>49</v>
      </c>
      <c r="O1021" s="87"/>
      <c r="P1021" s="225">
        <f>O1021*H1021</f>
        <v>0</v>
      </c>
      <c r="Q1021" s="225">
        <v>0</v>
      </c>
      <c r="R1021" s="225">
        <f>Q1021*H1021</f>
        <v>0</v>
      </c>
      <c r="S1021" s="225">
        <v>0</v>
      </c>
      <c r="T1021" s="226">
        <f>S1021*H1021</f>
        <v>0</v>
      </c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  <c r="AE1021" s="41"/>
      <c r="AR1021" s="227" t="s">
        <v>289</v>
      </c>
      <c r="AT1021" s="227" t="s">
        <v>113</v>
      </c>
      <c r="AU1021" s="227" t="s">
        <v>88</v>
      </c>
      <c r="AY1021" s="19" t="s">
        <v>195</v>
      </c>
      <c r="BE1021" s="228">
        <f>IF(N1021="základní",J1021,0)</f>
        <v>0</v>
      </c>
      <c r="BF1021" s="228">
        <f>IF(N1021="snížená",J1021,0)</f>
        <v>0</v>
      </c>
      <c r="BG1021" s="228">
        <f>IF(N1021="zákl. přenesená",J1021,0)</f>
        <v>0</v>
      </c>
      <c r="BH1021" s="228">
        <f>IF(N1021="sníž. přenesená",J1021,0)</f>
        <v>0</v>
      </c>
      <c r="BI1021" s="228">
        <f>IF(N1021="nulová",J1021,0)</f>
        <v>0</v>
      </c>
      <c r="BJ1021" s="19" t="s">
        <v>86</v>
      </c>
      <c r="BK1021" s="228">
        <f>ROUND(I1021*H1021,2)</f>
        <v>0</v>
      </c>
      <c r="BL1021" s="19" t="s">
        <v>289</v>
      </c>
      <c r="BM1021" s="227" t="s">
        <v>1034</v>
      </c>
    </row>
    <row r="1022" s="2" customFormat="1">
      <c r="A1022" s="41"/>
      <c r="B1022" s="42"/>
      <c r="C1022" s="43"/>
      <c r="D1022" s="229" t="s">
        <v>202</v>
      </c>
      <c r="E1022" s="43"/>
      <c r="F1022" s="230" t="s">
        <v>1035</v>
      </c>
      <c r="G1022" s="43"/>
      <c r="H1022" s="43"/>
      <c r="I1022" s="231"/>
      <c r="J1022" s="43"/>
      <c r="K1022" s="43"/>
      <c r="L1022" s="47"/>
      <c r="M1022" s="232"/>
      <c r="N1022" s="233"/>
      <c r="O1022" s="87"/>
      <c r="P1022" s="87"/>
      <c r="Q1022" s="87"/>
      <c r="R1022" s="87"/>
      <c r="S1022" s="87"/>
      <c r="T1022" s="88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T1022" s="19" t="s">
        <v>202</v>
      </c>
      <c r="AU1022" s="19" t="s">
        <v>88</v>
      </c>
    </row>
    <row r="1023" s="13" customFormat="1">
      <c r="A1023" s="13"/>
      <c r="B1023" s="234"/>
      <c r="C1023" s="235"/>
      <c r="D1023" s="236" t="s">
        <v>204</v>
      </c>
      <c r="E1023" s="237" t="s">
        <v>32</v>
      </c>
      <c r="F1023" s="238" t="s">
        <v>154</v>
      </c>
      <c r="G1023" s="235"/>
      <c r="H1023" s="239">
        <v>115.12900000000001</v>
      </c>
      <c r="I1023" s="240"/>
      <c r="J1023" s="235"/>
      <c r="K1023" s="235"/>
      <c r="L1023" s="241"/>
      <c r="M1023" s="242"/>
      <c r="N1023" s="243"/>
      <c r="O1023" s="243"/>
      <c r="P1023" s="243"/>
      <c r="Q1023" s="243"/>
      <c r="R1023" s="243"/>
      <c r="S1023" s="243"/>
      <c r="T1023" s="244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5" t="s">
        <v>204</v>
      </c>
      <c r="AU1023" s="245" t="s">
        <v>88</v>
      </c>
      <c r="AV1023" s="13" t="s">
        <v>88</v>
      </c>
      <c r="AW1023" s="13" t="s">
        <v>39</v>
      </c>
      <c r="AX1023" s="13" t="s">
        <v>86</v>
      </c>
      <c r="AY1023" s="245" t="s">
        <v>195</v>
      </c>
    </row>
    <row r="1024" s="2" customFormat="1">
      <c r="A1024" s="41"/>
      <c r="B1024" s="42"/>
      <c r="C1024" s="43"/>
      <c r="D1024" s="236" t="s">
        <v>206</v>
      </c>
      <c r="E1024" s="43"/>
      <c r="F1024" s="246" t="s">
        <v>1022</v>
      </c>
      <c r="G1024" s="43"/>
      <c r="H1024" s="43"/>
      <c r="I1024" s="43"/>
      <c r="J1024" s="43"/>
      <c r="K1024" s="43"/>
      <c r="L1024" s="47"/>
      <c r="M1024" s="232"/>
      <c r="N1024" s="233"/>
      <c r="O1024" s="87"/>
      <c r="P1024" s="87"/>
      <c r="Q1024" s="87"/>
      <c r="R1024" s="87"/>
      <c r="S1024" s="87"/>
      <c r="T1024" s="88"/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U1024" s="19" t="s">
        <v>88</v>
      </c>
    </row>
    <row r="1025" s="2" customFormat="1">
      <c r="A1025" s="41"/>
      <c r="B1025" s="42"/>
      <c r="C1025" s="43"/>
      <c r="D1025" s="236" t="s">
        <v>206</v>
      </c>
      <c r="E1025" s="43"/>
      <c r="F1025" s="247" t="s">
        <v>208</v>
      </c>
      <c r="G1025" s="43"/>
      <c r="H1025" s="248">
        <v>0</v>
      </c>
      <c r="I1025" s="43"/>
      <c r="J1025" s="43"/>
      <c r="K1025" s="43"/>
      <c r="L1025" s="47"/>
      <c r="M1025" s="232"/>
      <c r="N1025" s="233"/>
      <c r="O1025" s="87"/>
      <c r="P1025" s="87"/>
      <c r="Q1025" s="87"/>
      <c r="R1025" s="87"/>
      <c r="S1025" s="87"/>
      <c r="T1025" s="88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U1025" s="19" t="s">
        <v>88</v>
      </c>
    </row>
    <row r="1026" s="2" customFormat="1">
      <c r="A1026" s="41"/>
      <c r="B1026" s="42"/>
      <c r="C1026" s="43"/>
      <c r="D1026" s="236" t="s">
        <v>206</v>
      </c>
      <c r="E1026" s="43"/>
      <c r="F1026" s="247" t="s">
        <v>972</v>
      </c>
      <c r="G1026" s="43"/>
      <c r="H1026" s="248">
        <v>0</v>
      </c>
      <c r="I1026" s="43"/>
      <c r="J1026" s="43"/>
      <c r="K1026" s="43"/>
      <c r="L1026" s="47"/>
      <c r="M1026" s="232"/>
      <c r="N1026" s="233"/>
      <c r="O1026" s="87"/>
      <c r="P1026" s="87"/>
      <c r="Q1026" s="87"/>
      <c r="R1026" s="87"/>
      <c r="S1026" s="87"/>
      <c r="T1026" s="88"/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  <c r="AE1026" s="41"/>
      <c r="AU1026" s="19" t="s">
        <v>88</v>
      </c>
    </row>
    <row r="1027" s="2" customFormat="1">
      <c r="A1027" s="41"/>
      <c r="B1027" s="42"/>
      <c r="C1027" s="43"/>
      <c r="D1027" s="236" t="s">
        <v>206</v>
      </c>
      <c r="E1027" s="43"/>
      <c r="F1027" s="247" t="s">
        <v>1023</v>
      </c>
      <c r="G1027" s="43"/>
      <c r="H1027" s="248">
        <v>2.5019999999999998</v>
      </c>
      <c r="I1027" s="43"/>
      <c r="J1027" s="43"/>
      <c r="K1027" s="43"/>
      <c r="L1027" s="47"/>
      <c r="M1027" s="232"/>
      <c r="N1027" s="233"/>
      <c r="O1027" s="87"/>
      <c r="P1027" s="87"/>
      <c r="Q1027" s="87"/>
      <c r="R1027" s="87"/>
      <c r="S1027" s="87"/>
      <c r="T1027" s="88"/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U1027" s="19" t="s">
        <v>88</v>
      </c>
    </row>
    <row r="1028" s="2" customFormat="1">
      <c r="A1028" s="41"/>
      <c r="B1028" s="42"/>
      <c r="C1028" s="43"/>
      <c r="D1028" s="236" t="s">
        <v>206</v>
      </c>
      <c r="E1028" s="43"/>
      <c r="F1028" s="247" t="s">
        <v>974</v>
      </c>
      <c r="G1028" s="43"/>
      <c r="H1028" s="248">
        <v>0</v>
      </c>
      <c r="I1028" s="43"/>
      <c r="J1028" s="43"/>
      <c r="K1028" s="43"/>
      <c r="L1028" s="47"/>
      <c r="M1028" s="232"/>
      <c r="N1028" s="233"/>
      <c r="O1028" s="87"/>
      <c r="P1028" s="87"/>
      <c r="Q1028" s="87"/>
      <c r="R1028" s="87"/>
      <c r="S1028" s="87"/>
      <c r="T1028" s="88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U1028" s="19" t="s">
        <v>88</v>
      </c>
    </row>
    <row r="1029" s="2" customFormat="1">
      <c r="A1029" s="41"/>
      <c r="B1029" s="42"/>
      <c r="C1029" s="43"/>
      <c r="D1029" s="236" t="s">
        <v>206</v>
      </c>
      <c r="E1029" s="43"/>
      <c r="F1029" s="247" t="s">
        <v>1024</v>
      </c>
      <c r="G1029" s="43"/>
      <c r="H1029" s="248">
        <v>12.627000000000001</v>
      </c>
      <c r="I1029" s="43"/>
      <c r="J1029" s="43"/>
      <c r="K1029" s="43"/>
      <c r="L1029" s="47"/>
      <c r="M1029" s="232"/>
      <c r="N1029" s="233"/>
      <c r="O1029" s="87"/>
      <c r="P1029" s="87"/>
      <c r="Q1029" s="87"/>
      <c r="R1029" s="87"/>
      <c r="S1029" s="87"/>
      <c r="T1029" s="88"/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  <c r="AE1029" s="41"/>
      <c r="AU1029" s="19" t="s">
        <v>88</v>
      </c>
    </row>
    <row r="1030" s="2" customFormat="1">
      <c r="A1030" s="41"/>
      <c r="B1030" s="42"/>
      <c r="C1030" s="43"/>
      <c r="D1030" s="236" t="s">
        <v>206</v>
      </c>
      <c r="E1030" s="43"/>
      <c r="F1030" s="247" t="s">
        <v>32</v>
      </c>
      <c r="G1030" s="43"/>
      <c r="H1030" s="248">
        <v>0</v>
      </c>
      <c r="I1030" s="43"/>
      <c r="J1030" s="43"/>
      <c r="K1030" s="43"/>
      <c r="L1030" s="47"/>
      <c r="M1030" s="232"/>
      <c r="N1030" s="233"/>
      <c r="O1030" s="87"/>
      <c r="P1030" s="87"/>
      <c r="Q1030" s="87"/>
      <c r="R1030" s="87"/>
      <c r="S1030" s="87"/>
      <c r="T1030" s="88"/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U1030" s="19" t="s">
        <v>88</v>
      </c>
    </row>
    <row r="1031" s="2" customFormat="1">
      <c r="A1031" s="41"/>
      <c r="B1031" s="42"/>
      <c r="C1031" s="43"/>
      <c r="D1031" s="236" t="s">
        <v>206</v>
      </c>
      <c r="E1031" s="43"/>
      <c r="F1031" s="247" t="s">
        <v>1025</v>
      </c>
      <c r="G1031" s="43"/>
      <c r="H1031" s="248">
        <v>0</v>
      </c>
      <c r="I1031" s="43"/>
      <c r="J1031" s="43"/>
      <c r="K1031" s="43"/>
      <c r="L1031" s="47"/>
      <c r="M1031" s="232"/>
      <c r="N1031" s="233"/>
      <c r="O1031" s="87"/>
      <c r="P1031" s="87"/>
      <c r="Q1031" s="87"/>
      <c r="R1031" s="87"/>
      <c r="S1031" s="87"/>
      <c r="T1031" s="88"/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U1031" s="19" t="s">
        <v>88</v>
      </c>
    </row>
    <row r="1032" s="2" customFormat="1">
      <c r="A1032" s="41"/>
      <c r="B1032" s="42"/>
      <c r="C1032" s="43"/>
      <c r="D1032" s="236" t="s">
        <v>206</v>
      </c>
      <c r="E1032" s="43"/>
      <c r="F1032" s="247" t="s">
        <v>830</v>
      </c>
      <c r="G1032" s="43"/>
      <c r="H1032" s="248">
        <v>100</v>
      </c>
      <c r="I1032" s="43"/>
      <c r="J1032" s="43"/>
      <c r="K1032" s="43"/>
      <c r="L1032" s="47"/>
      <c r="M1032" s="232"/>
      <c r="N1032" s="233"/>
      <c r="O1032" s="87"/>
      <c r="P1032" s="87"/>
      <c r="Q1032" s="87"/>
      <c r="R1032" s="87"/>
      <c r="S1032" s="87"/>
      <c r="T1032" s="88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  <c r="AU1032" s="19" t="s">
        <v>88</v>
      </c>
    </row>
    <row r="1033" s="2" customFormat="1">
      <c r="A1033" s="41"/>
      <c r="B1033" s="42"/>
      <c r="C1033" s="43"/>
      <c r="D1033" s="236" t="s">
        <v>206</v>
      </c>
      <c r="E1033" s="43"/>
      <c r="F1033" s="247" t="s">
        <v>210</v>
      </c>
      <c r="G1033" s="43"/>
      <c r="H1033" s="248">
        <v>115.12900000000001</v>
      </c>
      <c r="I1033" s="43"/>
      <c r="J1033" s="43"/>
      <c r="K1033" s="43"/>
      <c r="L1033" s="47"/>
      <c r="M1033" s="232"/>
      <c r="N1033" s="233"/>
      <c r="O1033" s="87"/>
      <c r="P1033" s="87"/>
      <c r="Q1033" s="87"/>
      <c r="R1033" s="87"/>
      <c r="S1033" s="87"/>
      <c r="T1033" s="88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U1033" s="19" t="s">
        <v>88</v>
      </c>
    </row>
    <row r="1034" s="2" customFormat="1" ht="24.15" customHeight="1">
      <c r="A1034" s="41"/>
      <c r="B1034" s="42"/>
      <c r="C1034" s="216" t="s">
        <v>1036</v>
      </c>
      <c r="D1034" s="216" t="s">
        <v>113</v>
      </c>
      <c r="E1034" s="217" t="s">
        <v>1037</v>
      </c>
      <c r="F1034" s="218" t="s">
        <v>1038</v>
      </c>
      <c r="G1034" s="219" t="s">
        <v>105</v>
      </c>
      <c r="H1034" s="220">
        <v>115.12900000000001</v>
      </c>
      <c r="I1034" s="221"/>
      <c r="J1034" s="222">
        <f>ROUND(I1034*H1034,2)</f>
        <v>0</v>
      </c>
      <c r="K1034" s="218" t="s">
        <v>200</v>
      </c>
      <c r="L1034" s="47"/>
      <c r="M1034" s="223" t="s">
        <v>32</v>
      </c>
      <c r="N1034" s="224" t="s">
        <v>49</v>
      </c>
      <c r="O1034" s="87"/>
      <c r="P1034" s="225">
        <f>O1034*H1034</f>
        <v>0</v>
      </c>
      <c r="Q1034" s="225">
        <v>0</v>
      </c>
      <c r="R1034" s="225">
        <f>Q1034*H1034</f>
        <v>0</v>
      </c>
      <c r="S1034" s="225">
        <v>0</v>
      </c>
      <c r="T1034" s="226">
        <f>S1034*H1034</f>
        <v>0</v>
      </c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  <c r="AR1034" s="227" t="s">
        <v>289</v>
      </c>
      <c r="AT1034" s="227" t="s">
        <v>113</v>
      </c>
      <c r="AU1034" s="227" t="s">
        <v>88</v>
      </c>
      <c r="AY1034" s="19" t="s">
        <v>195</v>
      </c>
      <c r="BE1034" s="228">
        <f>IF(N1034="základní",J1034,0)</f>
        <v>0</v>
      </c>
      <c r="BF1034" s="228">
        <f>IF(N1034="snížená",J1034,0)</f>
        <v>0</v>
      </c>
      <c r="BG1034" s="228">
        <f>IF(N1034="zákl. přenesená",J1034,0)</f>
        <v>0</v>
      </c>
      <c r="BH1034" s="228">
        <f>IF(N1034="sníž. přenesená",J1034,0)</f>
        <v>0</v>
      </c>
      <c r="BI1034" s="228">
        <f>IF(N1034="nulová",J1034,0)</f>
        <v>0</v>
      </c>
      <c r="BJ1034" s="19" t="s">
        <v>86</v>
      </c>
      <c r="BK1034" s="228">
        <f>ROUND(I1034*H1034,2)</f>
        <v>0</v>
      </c>
      <c r="BL1034" s="19" t="s">
        <v>289</v>
      </c>
      <c r="BM1034" s="227" t="s">
        <v>1039</v>
      </c>
    </row>
    <row r="1035" s="2" customFormat="1">
      <c r="A1035" s="41"/>
      <c r="B1035" s="42"/>
      <c r="C1035" s="43"/>
      <c r="D1035" s="229" t="s">
        <v>202</v>
      </c>
      <c r="E1035" s="43"/>
      <c r="F1035" s="230" t="s">
        <v>1040</v>
      </c>
      <c r="G1035" s="43"/>
      <c r="H1035" s="43"/>
      <c r="I1035" s="231"/>
      <c r="J1035" s="43"/>
      <c r="K1035" s="43"/>
      <c r="L1035" s="47"/>
      <c r="M1035" s="232"/>
      <c r="N1035" s="233"/>
      <c r="O1035" s="87"/>
      <c r="P1035" s="87"/>
      <c r="Q1035" s="87"/>
      <c r="R1035" s="87"/>
      <c r="S1035" s="87"/>
      <c r="T1035" s="88"/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  <c r="AT1035" s="19" t="s">
        <v>202</v>
      </c>
      <c r="AU1035" s="19" t="s">
        <v>88</v>
      </c>
    </row>
    <row r="1036" s="13" customFormat="1">
      <c r="A1036" s="13"/>
      <c r="B1036" s="234"/>
      <c r="C1036" s="235"/>
      <c r="D1036" s="236" t="s">
        <v>204</v>
      </c>
      <c r="E1036" s="237" t="s">
        <v>32</v>
      </c>
      <c r="F1036" s="238" t="s">
        <v>154</v>
      </c>
      <c r="G1036" s="235"/>
      <c r="H1036" s="239">
        <v>115.12900000000001</v>
      </c>
      <c r="I1036" s="240"/>
      <c r="J1036" s="235"/>
      <c r="K1036" s="235"/>
      <c r="L1036" s="241"/>
      <c r="M1036" s="242"/>
      <c r="N1036" s="243"/>
      <c r="O1036" s="243"/>
      <c r="P1036" s="243"/>
      <c r="Q1036" s="243"/>
      <c r="R1036" s="243"/>
      <c r="S1036" s="243"/>
      <c r="T1036" s="244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45" t="s">
        <v>204</v>
      </c>
      <c r="AU1036" s="245" t="s">
        <v>88</v>
      </c>
      <c r="AV1036" s="13" t="s">
        <v>88</v>
      </c>
      <c r="AW1036" s="13" t="s">
        <v>39</v>
      </c>
      <c r="AX1036" s="13" t="s">
        <v>86</v>
      </c>
      <c r="AY1036" s="245" t="s">
        <v>195</v>
      </c>
    </row>
    <row r="1037" s="2" customFormat="1">
      <c r="A1037" s="41"/>
      <c r="B1037" s="42"/>
      <c r="C1037" s="43"/>
      <c r="D1037" s="236" t="s">
        <v>206</v>
      </c>
      <c r="E1037" s="43"/>
      <c r="F1037" s="246" t="s">
        <v>1022</v>
      </c>
      <c r="G1037" s="43"/>
      <c r="H1037" s="43"/>
      <c r="I1037" s="43"/>
      <c r="J1037" s="43"/>
      <c r="K1037" s="43"/>
      <c r="L1037" s="47"/>
      <c r="M1037" s="232"/>
      <c r="N1037" s="233"/>
      <c r="O1037" s="87"/>
      <c r="P1037" s="87"/>
      <c r="Q1037" s="87"/>
      <c r="R1037" s="87"/>
      <c r="S1037" s="87"/>
      <c r="T1037" s="88"/>
      <c r="U1037" s="41"/>
      <c r="V1037" s="41"/>
      <c r="W1037" s="41"/>
      <c r="X1037" s="41"/>
      <c r="Y1037" s="41"/>
      <c r="Z1037" s="41"/>
      <c r="AA1037" s="41"/>
      <c r="AB1037" s="41"/>
      <c r="AC1037" s="41"/>
      <c r="AD1037" s="41"/>
      <c r="AE1037" s="41"/>
      <c r="AU1037" s="19" t="s">
        <v>88</v>
      </c>
    </row>
    <row r="1038" s="2" customFormat="1">
      <c r="A1038" s="41"/>
      <c r="B1038" s="42"/>
      <c r="C1038" s="43"/>
      <c r="D1038" s="236" t="s">
        <v>206</v>
      </c>
      <c r="E1038" s="43"/>
      <c r="F1038" s="247" t="s">
        <v>208</v>
      </c>
      <c r="G1038" s="43"/>
      <c r="H1038" s="248">
        <v>0</v>
      </c>
      <c r="I1038" s="43"/>
      <c r="J1038" s="43"/>
      <c r="K1038" s="43"/>
      <c r="L1038" s="47"/>
      <c r="M1038" s="232"/>
      <c r="N1038" s="233"/>
      <c r="O1038" s="87"/>
      <c r="P1038" s="87"/>
      <c r="Q1038" s="87"/>
      <c r="R1038" s="87"/>
      <c r="S1038" s="87"/>
      <c r="T1038" s="88"/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  <c r="AU1038" s="19" t="s">
        <v>88</v>
      </c>
    </row>
    <row r="1039" s="2" customFormat="1">
      <c r="A1039" s="41"/>
      <c r="B1039" s="42"/>
      <c r="C1039" s="43"/>
      <c r="D1039" s="236" t="s">
        <v>206</v>
      </c>
      <c r="E1039" s="43"/>
      <c r="F1039" s="247" t="s">
        <v>972</v>
      </c>
      <c r="G1039" s="43"/>
      <c r="H1039" s="248">
        <v>0</v>
      </c>
      <c r="I1039" s="43"/>
      <c r="J1039" s="43"/>
      <c r="K1039" s="43"/>
      <c r="L1039" s="47"/>
      <c r="M1039" s="232"/>
      <c r="N1039" s="233"/>
      <c r="O1039" s="87"/>
      <c r="P1039" s="87"/>
      <c r="Q1039" s="87"/>
      <c r="R1039" s="87"/>
      <c r="S1039" s="87"/>
      <c r="T1039" s="88"/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U1039" s="19" t="s">
        <v>88</v>
      </c>
    </row>
    <row r="1040" s="2" customFormat="1">
      <c r="A1040" s="41"/>
      <c r="B1040" s="42"/>
      <c r="C1040" s="43"/>
      <c r="D1040" s="236" t="s">
        <v>206</v>
      </c>
      <c r="E1040" s="43"/>
      <c r="F1040" s="247" t="s">
        <v>1023</v>
      </c>
      <c r="G1040" s="43"/>
      <c r="H1040" s="248">
        <v>2.5019999999999998</v>
      </c>
      <c r="I1040" s="43"/>
      <c r="J1040" s="43"/>
      <c r="K1040" s="43"/>
      <c r="L1040" s="47"/>
      <c r="M1040" s="232"/>
      <c r="N1040" s="233"/>
      <c r="O1040" s="87"/>
      <c r="P1040" s="87"/>
      <c r="Q1040" s="87"/>
      <c r="R1040" s="87"/>
      <c r="S1040" s="87"/>
      <c r="T1040" s="88"/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  <c r="AU1040" s="19" t="s">
        <v>88</v>
      </c>
    </row>
    <row r="1041" s="2" customFormat="1">
      <c r="A1041" s="41"/>
      <c r="B1041" s="42"/>
      <c r="C1041" s="43"/>
      <c r="D1041" s="236" t="s">
        <v>206</v>
      </c>
      <c r="E1041" s="43"/>
      <c r="F1041" s="247" t="s">
        <v>974</v>
      </c>
      <c r="G1041" s="43"/>
      <c r="H1041" s="248">
        <v>0</v>
      </c>
      <c r="I1041" s="43"/>
      <c r="J1041" s="43"/>
      <c r="K1041" s="43"/>
      <c r="L1041" s="47"/>
      <c r="M1041" s="232"/>
      <c r="N1041" s="233"/>
      <c r="O1041" s="87"/>
      <c r="P1041" s="87"/>
      <c r="Q1041" s="87"/>
      <c r="R1041" s="87"/>
      <c r="S1041" s="87"/>
      <c r="T1041" s="88"/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  <c r="AU1041" s="19" t="s">
        <v>88</v>
      </c>
    </row>
    <row r="1042" s="2" customFormat="1">
      <c r="A1042" s="41"/>
      <c r="B1042" s="42"/>
      <c r="C1042" s="43"/>
      <c r="D1042" s="236" t="s">
        <v>206</v>
      </c>
      <c r="E1042" s="43"/>
      <c r="F1042" s="247" t="s">
        <v>1024</v>
      </c>
      <c r="G1042" s="43"/>
      <c r="H1042" s="248">
        <v>12.627000000000001</v>
      </c>
      <c r="I1042" s="43"/>
      <c r="J1042" s="43"/>
      <c r="K1042" s="43"/>
      <c r="L1042" s="47"/>
      <c r="M1042" s="232"/>
      <c r="N1042" s="233"/>
      <c r="O1042" s="87"/>
      <c r="P1042" s="87"/>
      <c r="Q1042" s="87"/>
      <c r="R1042" s="87"/>
      <c r="S1042" s="87"/>
      <c r="T1042" s="88"/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U1042" s="19" t="s">
        <v>88</v>
      </c>
    </row>
    <row r="1043" s="2" customFormat="1">
      <c r="A1043" s="41"/>
      <c r="B1043" s="42"/>
      <c r="C1043" s="43"/>
      <c r="D1043" s="236" t="s">
        <v>206</v>
      </c>
      <c r="E1043" s="43"/>
      <c r="F1043" s="247" t="s">
        <v>32</v>
      </c>
      <c r="G1043" s="43"/>
      <c r="H1043" s="248">
        <v>0</v>
      </c>
      <c r="I1043" s="43"/>
      <c r="J1043" s="43"/>
      <c r="K1043" s="43"/>
      <c r="L1043" s="47"/>
      <c r="M1043" s="232"/>
      <c r="N1043" s="233"/>
      <c r="O1043" s="87"/>
      <c r="P1043" s="87"/>
      <c r="Q1043" s="87"/>
      <c r="R1043" s="87"/>
      <c r="S1043" s="87"/>
      <c r="T1043" s="88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U1043" s="19" t="s">
        <v>88</v>
      </c>
    </row>
    <row r="1044" s="2" customFormat="1">
      <c r="A1044" s="41"/>
      <c r="B1044" s="42"/>
      <c r="C1044" s="43"/>
      <c r="D1044" s="236" t="s">
        <v>206</v>
      </c>
      <c r="E1044" s="43"/>
      <c r="F1044" s="247" t="s">
        <v>1025</v>
      </c>
      <c r="G1044" s="43"/>
      <c r="H1044" s="248">
        <v>0</v>
      </c>
      <c r="I1044" s="43"/>
      <c r="J1044" s="43"/>
      <c r="K1044" s="43"/>
      <c r="L1044" s="47"/>
      <c r="M1044" s="232"/>
      <c r="N1044" s="233"/>
      <c r="O1044" s="87"/>
      <c r="P1044" s="87"/>
      <c r="Q1044" s="87"/>
      <c r="R1044" s="87"/>
      <c r="S1044" s="87"/>
      <c r="T1044" s="88"/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  <c r="AU1044" s="19" t="s">
        <v>88</v>
      </c>
    </row>
    <row r="1045" s="2" customFormat="1">
      <c r="A1045" s="41"/>
      <c r="B1045" s="42"/>
      <c r="C1045" s="43"/>
      <c r="D1045" s="236" t="s">
        <v>206</v>
      </c>
      <c r="E1045" s="43"/>
      <c r="F1045" s="247" t="s">
        <v>830</v>
      </c>
      <c r="G1045" s="43"/>
      <c r="H1045" s="248">
        <v>100</v>
      </c>
      <c r="I1045" s="43"/>
      <c r="J1045" s="43"/>
      <c r="K1045" s="43"/>
      <c r="L1045" s="47"/>
      <c r="M1045" s="232"/>
      <c r="N1045" s="233"/>
      <c r="O1045" s="87"/>
      <c r="P1045" s="87"/>
      <c r="Q1045" s="87"/>
      <c r="R1045" s="87"/>
      <c r="S1045" s="87"/>
      <c r="T1045" s="88"/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U1045" s="19" t="s">
        <v>88</v>
      </c>
    </row>
    <row r="1046" s="2" customFormat="1">
      <c r="A1046" s="41"/>
      <c r="B1046" s="42"/>
      <c r="C1046" s="43"/>
      <c r="D1046" s="236" t="s">
        <v>206</v>
      </c>
      <c r="E1046" s="43"/>
      <c r="F1046" s="247" t="s">
        <v>210</v>
      </c>
      <c r="G1046" s="43"/>
      <c r="H1046" s="248">
        <v>115.12900000000001</v>
      </c>
      <c r="I1046" s="43"/>
      <c r="J1046" s="43"/>
      <c r="K1046" s="43"/>
      <c r="L1046" s="47"/>
      <c r="M1046" s="232"/>
      <c r="N1046" s="233"/>
      <c r="O1046" s="87"/>
      <c r="P1046" s="87"/>
      <c r="Q1046" s="87"/>
      <c r="R1046" s="87"/>
      <c r="S1046" s="87"/>
      <c r="T1046" s="88"/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U1046" s="19" t="s">
        <v>88</v>
      </c>
    </row>
    <row r="1047" s="2" customFormat="1" ht="37.8" customHeight="1">
      <c r="A1047" s="41"/>
      <c r="B1047" s="42"/>
      <c r="C1047" s="216" t="s">
        <v>1041</v>
      </c>
      <c r="D1047" s="216" t="s">
        <v>113</v>
      </c>
      <c r="E1047" s="217" t="s">
        <v>1042</v>
      </c>
      <c r="F1047" s="218" t="s">
        <v>1043</v>
      </c>
      <c r="G1047" s="219" t="s">
        <v>105</v>
      </c>
      <c r="H1047" s="220">
        <v>115.12900000000001</v>
      </c>
      <c r="I1047" s="221"/>
      <c r="J1047" s="222">
        <f>ROUND(I1047*H1047,2)</f>
        <v>0</v>
      </c>
      <c r="K1047" s="218" t="s">
        <v>200</v>
      </c>
      <c r="L1047" s="47"/>
      <c r="M1047" s="223" t="s">
        <v>32</v>
      </c>
      <c r="N1047" s="224" t="s">
        <v>49</v>
      </c>
      <c r="O1047" s="87"/>
      <c r="P1047" s="225">
        <f>O1047*H1047</f>
        <v>0</v>
      </c>
      <c r="Q1047" s="225">
        <v>0.00010000000000000001</v>
      </c>
      <c r="R1047" s="225">
        <f>Q1047*H1047</f>
        <v>0.011512900000000001</v>
      </c>
      <c r="S1047" s="225">
        <v>0</v>
      </c>
      <c r="T1047" s="226">
        <f>S1047*H1047</f>
        <v>0</v>
      </c>
      <c r="U1047" s="41"/>
      <c r="V1047" s="41"/>
      <c r="W1047" s="41"/>
      <c r="X1047" s="41"/>
      <c r="Y1047" s="41"/>
      <c r="Z1047" s="41"/>
      <c r="AA1047" s="41"/>
      <c r="AB1047" s="41"/>
      <c r="AC1047" s="41"/>
      <c r="AD1047" s="41"/>
      <c r="AE1047" s="41"/>
      <c r="AR1047" s="227" t="s">
        <v>289</v>
      </c>
      <c r="AT1047" s="227" t="s">
        <v>113</v>
      </c>
      <c r="AU1047" s="227" t="s">
        <v>88</v>
      </c>
      <c r="AY1047" s="19" t="s">
        <v>195</v>
      </c>
      <c r="BE1047" s="228">
        <f>IF(N1047="základní",J1047,0)</f>
        <v>0</v>
      </c>
      <c r="BF1047" s="228">
        <f>IF(N1047="snížená",J1047,0)</f>
        <v>0</v>
      </c>
      <c r="BG1047" s="228">
        <f>IF(N1047="zákl. přenesená",J1047,0)</f>
        <v>0</v>
      </c>
      <c r="BH1047" s="228">
        <f>IF(N1047="sníž. přenesená",J1047,0)</f>
        <v>0</v>
      </c>
      <c r="BI1047" s="228">
        <f>IF(N1047="nulová",J1047,0)</f>
        <v>0</v>
      </c>
      <c r="BJ1047" s="19" t="s">
        <v>86</v>
      </c>
      <c r="BK1047" s="228">
        <f>ROUND(I1047*H1047,2)</f>
        <v>0</v>
      </c>
      <c r="BL1047" s="19" t="s">
        <v>289</v>
      </c>
      <c r="BM1047" s="227" t="s">
        <v>1044</v>
      </c>
    </row>
    <row r="1048" s="2" customFormat="1">
      <c r="A1048" s="41"/>
      <c r="B1048" s="42"/>
      <c r="C1048" s="43"/>
      <c r="D1048" s="229" t="s">
        <v>202</v>
      </c>
      <c r="E1048" s="43"/>
      <c r="F1048" s="230" t="s">
        <v>1045</v>
      </c>
      <c r="G1048" s="43"/>
      <c r="H1048" s="43"/>
      <c r="I1048" s="231"/>
      <c r="J1048" s="43"/>
      <c r="K1048" s="43"/>
      <c r="L1048" s="47"/>
      <c r="M1048" s="232"/>
      <c r="N1048" s="233"/>
      <c r="O1048" s="87"/>
      <c r="P1048" s="87"/>
      <c r="Q1048" s="87"/>
      <c r="R1048" s="87"/>
      <c r="S1048" s="87"/>
      <c r="T1048" s="88"/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  <c r="AT1048" s="19" t="s">
        <v>202</v>
      </c>
      <c r="AU1048" s="19" t="s">
        <v>88</v>
      </c>
    </row>
    <row r="1049" s="13" customFormat="1">
      <c r="A1049" s="13"/>
      <c r="B1049" s="234"/>
      <c r="C1049" s="235"/>
      <c r="D1049" s="236" t="s">
        <v>204</v>
      </c>
      <c r="E1049" s="237" t="s">
        <v>32</v>
      </c>
      <c r="F1049" s="238" t="s">
        <v>154</v>
      </c>
      <c r="G1049" s="235"/>
      <c r="H1049" s="239">
        <v>115.12900000000001</v>
      </c>
      <c r="I1049" s="240"/>
      <c r="J1049" s="235"/>
      <c r="K1049" s="235"/>
      <c r="L1049" s="241"/>
      <c r="M1049" s="242"/>
      <c r="N1049" s="243"/>
      <c r="O1049" s="243"/>
      <c r="P1049" s="243"/>
      <c r="Q1049" s="243"/>
      <c r="R1049" s="243"/>
      <c r="S1049" s="243"/>
      <c r="T1049" s="244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45" t="s">
        <v>204</v>
      </c>
      <c r="AU1049" s="245" t="s">
        <v>88</v>
      </c>
      <c r="AV1049" s="13" t="s">
        <v>88</v>
      </c>
      <c r="AW1049" s="13" t="s">
        <v>39</v>
      </c>
      <c r="AX1049" s="13" t="s">
        <v>86</v>
      </c>
      <c r="AY1049" s="245" t="s">
        <v>195</v>
      </c>
    </row>
    <row r="1050" s="2" customFormat="1">
      <c r="A1050" s="41"/>
      <c r="B1050" s="42"/>
      <c r="C1050" s="43"/>
      <c r="D1050" s="236" t="s">
        <v>206</v>
      </c>
      <c r="E1050" s="43"/>
      <c r="F1050" s="246" t="s">
        <v>1022</v>
      </c>
      <c r="G1050" s="43"/>
      <c r="H1050" s="43"/>
      <c r="I1050" s="43"/>
      <c r="J1050" s="43"/>
      <c r="K1050" s="43"/>
      <c r="L1050" s="47"/>
      <c r="M1050" s="232"/>
      <c r="N1050" s="233"/>
      <c r="O1050" s="87"/>
      <c r="P1050" s="87"/>
      <c r="Q1050" s="87"/>
      <c r="R1050" s="87"/>
      <c r="S1050" s="87"/>
      <c r="T1050" s="88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U1050" s="19" t="s">
        <v>88</v>
      </c>
    </row>
    <row r="1051" s="2" customFormat="1">
      <c r="A1051" s="41"/>
      <c r="B1051" s="42"/>
      <c r="C1051" s="43"/>
      <c r="D1051" s="236" t="s">
        <v>206</v>
      </c>
      <c r="E1051" s="43"/>
      <c r="F1051" s="247" t="s">
        <v>208</v>
      </c>
      <c r="G1051" s="43"/>
      <c r="H1051" s="248">
        <v>0</v>
      </c>
      <c r="I1051" s="43"/>
      <c r="J1051" s="43"/>
      <c r="K1051" s="43"/>
      <c r="L1051" s="47"/>
      <c r="M1051" s="232"/>
      <c r="N1051" s="233"/>
      <c r="O1051" s="87"/>
      <c r="P1051" s="87"/>
      <c r="Q1051" s="87"/>
      <c r="R1051" s="87"/>
      <c r="S1051" s="87"/>
      <c r="T1051" s="88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U1051" s="19" t="s">
        <v>88</v>
      </c>
    </row>
    <row r="1052" s="2" customFormat="1">
      <c r="A1052" s="41"/>
      <c r="B1052" s="42"/>
      <c r="C1052" s="43"/>
      <c r="D1052" s="236" t="s">
        <v>206</v>
      </c>
      <c r="E1052" s="43"/>
      <c r="F1052" s="247" t="s">
        <v>972</v>
      </c>
      <c r="G1052" s="43"/>
      <c r="H1052" s="248">
        <v>0</v>
      </c>
      <c r="I1052" s="43"/>
      <c r="J1052" s="43"/>
      <c r="K1052" s="43"/>
      <c r="L1052" s="47"/>
      <c r="M1052" s="232"/>
      <c r="N1052" s="233"/>
      <c r="O1052" s="87"/>
      <c r="P1052" s="87"/>
      <c r="Q1052" s="87"/>
      <c r="R1052" s="87"/>
      <c r="S1052" s="87"/>
      <c r="T1052" s="88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U1052" s="19" t="s">
        <v>88</v>
      </c>
    </row>
    <row r="1053" s="2" customFormat="1">
      <c r="A1053" s="41"/>
      <c r="B1053" s="42"/>
      <c r="C1053" s="43"/>
      <c r="D1053" s="236" t="s">
        <v>206</v>
      </c>
      <c r="E1053" s="43"/>
      <c r="F1053" s="247" t="s">
        <v>1023</v>
      </c>
      <c r="G1053" s="43"/>
      <c r="H1053" s="248">
        <v>2.5019999999999998</v>
      </c>
      <c r="I1053" s="43"/>
      <c r="J1053" s="43"/>
      <c r="K1053" s="43"/>
      <c r="L1053" s="47"/>
      <c r="M1053" s="232"/>
      <c r="N1053" s="233"/>
      <c r="O1053" s="87"/>
      <c r="P1053" s="87"/>
      <c r="Q1053" s="87"/>
      <c r="R1053" s="87"/>
      <c r="S1053" s="87"/>
      <c r="T1053" s="88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U1053" s="19" t="s">
        <v>88</v>
      </c>
    </row>
    <row r="1054" s="2" customFormat="1">
      <c r="A1054" s="41"/>
      <c r="B1054" s="42"/>
      <c r="C1054" s="43"/>
      <c r="D1054" s="236" t="s">
        <v>206</v>
      </c>
      <c r="E1054" s="43"/>
      <c r="F1054" s="247" t="s">
        <v>974</v>
      </c>
      <c r="G1054" s="43"/>
      <c r="H1054" s="248">
        <v>0</v>
      </c>
      <c r="I1054" s="43"/>
      <c r="J1054" s="43"/>
      <c r="K1054" s="43"/>
      <c r="L1054" s="47"/>
      <c r="M1054" s="232"/>
      <c r="N1054" s="233"/>
      <c r="O1054" s="87"/>
      <c r="P1054" s="87"/>
      <c r="Q1054" s="87"/>
      <c r="R1054" s="87"/>
      <c r="S1054" s="87"/>
      <c r="T1054" s="88"/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U1054" s="19" t="s">
        <v>88</v>
      </c>
    </row>
    <row r="1055" s="2" customFormat="1">
      <c r="A1055" s="41"/>
      <c r="B1055" s="42"/>
      <c r="C1055" s="43"/>
      <c r="D1055" s="236" t="s">
        <v>206</v>
      </c>
      <c r="E1055" s="43"/>
      <c r="F1055" s="247" t="s">
        <v>1024</v>
      </c>
      <c r="G1055" s="43"/>
      <c r="H1055" s="248">
        <v>12.627000000000001</v>
      </c>
      <c r="I1055" s="43"/>
      <c r="J1055" s="43"/>
      <c r="K1055" s="43"/>
      <c r="L1055" s="47"/>
      <c r="M1055" s="232"/>
      <c r="N1055" s="233"/>
      <c r="O1055" s="87"/>
      <c r="P1055" s="87"/>
      <c r="Q1055" s="87"/>
      <c r="R1055" s="87"/>
      <c r="S1055" s="87"/>
      <c r="T1055" s="88"/>
      <c r="U1055" s="41"/>
      <c r="V1055" s="41"/>
      <c r="W1055" s="41"/>
      <c r="X1055" s="41"/>
      <c r="Y1055" s="41"/>
      <c r="Z1055" s="41"/>
      <c r="AA1055" s="41"/>
      <c r="AB1055" s="41"/>
      <c r="AC1055" s="41"/>
      <c r="AD1055" s="41"/>
      <c r="AE1055" s="41"/>
      <c r="AU1055" s="19" t="s">
        <v>88</v>
      </c>
    </row>
    <row r="1056" s="2" customFormat="1">
      <c r="A1056" s="41"/>
      <c r="B1056" s="42"/>
      <c r="C1056" s="43"/>
      <c r="D1056" s="236" t="s">
        <v>206</v>
      </c>
      <c r="E1056" s="43"/>
      <c r="F1056" s="247" t="s">
        <v>32</v>
      </c>
      <c r="G1056" s="43"/>
      <c r="H1056" s="248">
        <v>0</v>
      </c>
      <c r="I1056" s="43"/>
      <c r="J1056" s="43"/>
      <c r="K1056" s="43"/>
      <c r="L1056" s="47"/>
      <c r="M1056" s="232"/>
      <c r="N1056" s="233"/>
      <c r="O1056" s="87"/>
      <c r="P1056" s="87"/>
      <c r="Q1056" s="87"/>
      <c r="R1056" s="87"/>
      <c r="S1056" s="87"/>
      <c r="T1056" s="88"/>
      <c r="U1056" s="41"/>
      <c r="V1056" s="41"/>
      <c r="W1056" s="41"/>
      <c r="X1056" s="41"/>
      <c r="Y1056" s="41"/>
      <c r="Z1056" s="41"/>
      <c r="AA1056" s="41"/>
      <c r="AB1056" s="41"/>
      <c r="AC1056" s="41"/>
      <c r="AD1056" s="41"/>
      <c r="AE1056" s="41"/>
      <c r="AU1056" s="19" t="s">
        <v>88</v>
      </c>
    </row>
    <row r="1057" s="2" customFormat="1">
      <c r="A1057" s="41"/>
      <c r="B1057" s="42"/>
      <c r="C1057" s="43"/>
      <c r="D1057" s="236" t="s">
        <v>206</v>
      </c>
      <c r="E1057" s="43"/>
      <c r="F1057" s="247" t="s">
        <v>1025</v>
      </c>
      <c r="G1057" s="43"/>
      <c r="H1057" s="248">
        <v>0</v>
      </c>
      <c r="I1057" s="43"/>
      <c r="J1057" s="43"/>
      <c r="K1057" s="43"/>
      <c r="L1057" s="47"/>
      <c r="M1057" s="232"/>
      <c r="N1057" s="233"/>
      <c r="O1057" s="87"/>
      <c r="P1057" s="87"/>
      <c r="Q1057" s="87"/>
      <c r="R1057" s="87"/>
      <c r="S1057" s="87"/>
      <c r="T1057" s="88"/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U1057" s="19" t="s">
        <v>88</v>
      </c>
    </row>
    <row r="1058" s="2" customFormat="1">
      <c r="A1058" s="41"/>
      <c r="B1058" s="42"/>
      <c r="C1058" s="43"/>
      <c r="D1058" s="236" t="s">
        <v>206</v>
      </c>
      <c r="E1058" s="43"/>
      <c r="F1058" s="247" t="s">
        <v>830</v>
      </c>
      <c r="G1058" s="43"/>
      <c r="H1058" s="248">
        <v>100</v>
      </c>
      <c r="I1058" s="43"/>
      <c r="J1058" s="43"/>
      <c r="K1058" s="43"/>
      <c r="L1058" s="47"/>
      <c r="M1058" s="232"/>
      <c r="N1058" s="233"/>
      <c r="O1058" s="87"/>
      <c r="P1058" s="87"/>
      <c r="Q1058" s="87"/>
      <c r="R1058" s="87"/>
      <c r="S1058" s="87"/>
      <c r="T1058" s="88"/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U1058" s="19" t="s">
        <v>88</v>
      </c>
    </row>
    <row r="1059" s="2" customFormat="1">
      <c r="A1059" s="41"/>
      <c r="B1059" s="42"/>
      <c r="C1059" s="43"/>
      <c r="D1059" s="236" t="s">
        <v>206</v>
      </c>
      <c r="E1059" s="43"/>
      <c r="F1059" s="247" t="s">
        <v>210</v>
      </c>
      <c r="G1059" s="43"/>
      <c r="H1059" s="248">
        <v>115.12900000000001</v>
      </c>
      <c r="I1059" s="43"/>
      <c r="J1059" s="43"/>
      <c r="K1059" s="43"/>
      <c r="L1059" s="47"/>
      <c r="M1059" s="232"/>
      <c r="N1059" s="233"/>
      <c r="O1059" s="87"/>
      <c r="P1059" s="87"/>
      <c r="Q1059" s="87"/>
      <c r="R1059" s="87"/>
      <c r="S1059" s="87"/>
      <c r="T1059" s="88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U1059" s="19" t="s">
        <v>88</v>
      </c>
    </row>
    <row r="1060" s="2" customFormat="1" ht="24.15" customHeight="1">
      <c r="A1060" s="41"/>
      <c r="B1060" s="42"/>
      <c r="C1060" s="216" t="s">
        <v>1046</v>
      </c>
      <c r="D1060" s="216" t="s">
        <v>113</v>
      </c>
      <c r="E1060" s="217" t="s">
        <v>1047</v>
      </c>
      <c r="F1060" s="218" t="s">
        <v>1048</v>
      </c>
      <c r="G1060" s="219" t="s">
        <v>105</v>
      </c>
      <c r="H1060" s="220">
        <v>115.12900000000001</v>
      </c>
      <c r="I1060" s="221"/>
      <c r="J1060" s="222">
        <f>ROUND(I1060*H1060,2)</f>
        <v>0</v>
      </c>
      <c r="K1060" s="218" t="s">
        <v>200</v>
      </c>
      <c r="L1060" s="47"/>
      <c r="M1060" s="223" t="s">
        <v>32</v>
      </c>
      <c r="N1060" s="224" t="s">
        <v>49</v>
      </c>
      <c r="O1060" s="87"/>
      <c r="P1060" s="225">
        <f>O1060*H1060</f>
        <v>0</v>
      </c>
      <c r="Q1060" s="225">
        <v>0.00013999999999999999</v>
      </c>
      <c r="R1060" s="225">
        <f>Q1060*H1060</f>
        <v>0.01611806</v>
      </c>
      <c r="S1060" s="225">
        <v>0</v>
      </c>
      <c r="T1060" s="226">
        <f>S1060*H1060</f>
        <v>0</v>
      </c>
      <c r="U1060" s="41"/>
      <c r="V1060" s="41"/>
      <c r="W1060" s="41"/>
      <c r="X1060" s="41"/>
      <c r="Y1060" s="41"/>
      <c r="Z1060" s="41"/>
      <c r="AA1060" s="41"/>
      <c r="AB1060" s="41"/>
      <c r="AC1060" s="41"/>
      <c r="AD1060" s="41"/>
      <c r="AE1060" s="41"/>
      <c r="AR1060" s="227" t="s">
        <v>289</v>
      </c>
      <c r="AT1060" s="227" t="s">
        <v>113</v>
      </c>
      <c r="AU1060" s="227" t="s">
        <v>88</v>
      </c>
      <c r="AY1060" s="19" t="s">
        <v>195</v>
      </c>
      <c r="BE1060" s="228">
        <f>IF(N1060="základní",J1060,0)</f>
        <v>0</v>
      </c>
      <c r="BF1060" s="228">
        <f>IF(N1060="snížená",J1060,0)</f>
        <v>0</v>
      </c>
      <c r="BG1060" s="228">
        <f>IF(N1060="zákl. přenesená",J1060,0)</f>
        <v>0</v>
      </c>
      <c r="BH1060" s="228">
        <f>IF(N1060="sníž. přenesená",J1060,0)</f>
        <v>0</v>
      </c>
      <c r="BI1060" s="228">
        <f>IF(N1060="nulová",J1060,0)</f>
        <v>0</v>
      </c>
      <c r="BJ1060" s="19" t="s">
        <v>86</v>
      </c>
      <c r="BK1060" s="228">
        <f>ROUND(I1060*H1060,2)</f>
        <v>0</v>
      </c>
      <c r="BL1060" s="19" t="s">
        <v>289</v>
      </c>
      <c r="BM1060" s="227" t="s">
        <v>1049</v>
      </c>
    </row>
    <row r="1061" s="2" customFormat="1">
      <c r="A1061" s="41"/>
      <c r="B1061" s="42"/>
      <c r="C1061" s="43"/>
      <c r="D1061" s="229" t="s">
        <v>202</v>
      </c>
      <c r="E1061" s="43"/>
      <c r="F1061" s="230" t="s">
        <v>1050</v>
      </c>
      <c r="G1061" s="43"/>
      <c r="H1061" s="43"/>
      <c r="I1061" s="231"/>
      <c r="J1061" s="43"/>
      <c r="K1061" s="43"/>
      <c r="L1061" s="47"/>
      <c r="M1061" s="232"/>
      <c r="N1061" s="233"/>
      <c r="O1061" s="87"/>
      <c r="P1061" s="87"/>
      <c r="Q1061" s="87"/>
      <c r="R1061" s="87"/>
      <c r="S1061" s="87"/>
      <c r="T1061" s="88"/>
      <c r="U1061" s="41"/>
      <c r="V1061" s="41"/>
      <c r="W1061" s="41"/>
      <c r="X1061" s="41"/>
      <c r="Y1061" s="41"/>
      <c r="Z1061" s="41"/>
      <c r="AA1061" s="41"/>
      <c r="AB1061" s="41"/>
      <c r="AC1061" s="41"/>
      <c r="AD1061" s="41"/>
      <c r="AE1061" s="41"/>
      <c r="AT1061" s="19" t="s">
        <v>202</v>
      </c>
      <c r="AU1061" s="19" t="s">
        <v>88</v>
      </c>
    </row>
    <row r="1062" s="13" customFormat="1">
      <c r="A1062" s="13"/>
      <c r="B1062" s="234"/>
      <c r="C1062" s="235"/>
      <c r="D1062" s="236" t="s">
        <v>204</v>
      </c>
      <c r="E1062" s="237" t="s">
        <v>32</v>
      </c>
      <c r="F1062" s="238" t="s">
        <v>154</v>
      </c>
      <c r="G1062" s="235"/>
      <c r="H1062" s="239">
        <v>115.12900000000001</v>
      </c>
      <c r="I1062" s="240"/>
      <c r="J1062" s="235"/>
      <c r="K1062" s="235"/>
      <c r="L1062" s="241"/>
      <c r="M1062" s="242"/>
      <c r="N1062" s="243"/>
      <c r="O1062" s="243"/>
      <c r="P1062" s="243"/>
      <c r="Q1062" s="243"/>
      <c r="R1062" s="243"/>
      <c r="S1062" s="243"/>
      <c r="T1062" s="244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5" t="s">
        <v>204</v>
      </c>
      <c r="AU1062" s="245" t="s">
        <v>88</v>
      </c>
      <c r="AV1062" s="13" t="s">
        <v>88</v>
      </c>
      <c r="AW1062" s="13" t="s">
        <v>39</v>
      </c>
      <c r="AX1062" s="13" t="s">
        <v>86</v>
      </c>
      <c r="AY1062" s="245" t="s">
        <v>195</v>
      </c>
    </row>
    <row r="1063" s="2" customFormat="1">
      <c r="A1063" s="41"/>
      <c r="B1063" s="42"/>
      <c r="C1063" s="43"/>
      <c r="D1063" s="236" t="s">
        <v>206</v>
      </c>
      <c r="E1063" s="43"/>
      <c r="F1063" s="246" t="s">
        <v>1022</v>
      </c>
      <c r="G1063" s="43"/>
      <c r="H1063" s="43"/>
      <c r="I1063" s="43"/>
      <c r="J1063" s="43"/>
      <c r="K1063" s="43"/>
      <c r="L1063" s="47"/>
      <c r="M1063" s="232"/>
      <c r="N1063" s="233"/>
      <c r="O1063" s="87"/>
      <c r="P1063" s="87"/>
      <c r="Q1063" s="87"/>
      <c r="R1063" s="87"/>
      <c r="S1063" s="87"/>
      <c r="T1063" s="88"/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U1063" s="19" t="s">
        <v>88</v>
      </c>
    </row>
    <row r="1064" s="2" customFormat="1">
      <c r="A1064" s="41"/>
      <c r="B1064" s="42"/>
      <c r="C1064" s="43"/>
      <c r="D1064" s="236" t="s">
        <v>206</v>
      </c>
      <c r="E1064" s="43"/>
      <c r="F1064" s="247" t="s">
        <v>208</v>
      </c>
      <c r="G1064" s="43"/>
      <c r="H1064" s="248">
        <v>0</v>
      </c>
      <c r="I1064" s="43"/>
      <c r="J1064" s="43"/>
      <c r="K1064" s="43"/>
      <c r="L1064" s="47"/>
      <c r="M1064" s="232"/>
      <c r="N1064" s="233"/>
      <c r="O1064" s="87"/>
      <c r="P1064" s="87"/>
      <c r="Q1064" s="87"/>
      <c r="R1064" s="87"/>
      <c r="S1064" s="87"/>
      <c r="T1064" s="88"/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U1064" s="19" t="s">
        <v>88</v>
      </c>
    </row>
    <row r="1065" s="2" customFormat="1">
      <c r="A1065" s="41"/>
      <c r="B1065" s="42"/>
      <c r="C1065" s="43"/>
      <c r="D1065" s="236" t="s">
        <v>206</v>
      </c>
      <c r="E1065" s="43"/>
      <c r="F1065" s="247" t="s">
        <v>972</v>
      </c>
      <c r="G1065" s="43"/>
      <c r="H1065" s="248">
        <v>0</v>
      </c>
      <c r="I1065" s="43"/>
      <c r="J1065" s="43"/>
      <c r="K1065" s="43"/>
      <c r="L1065" s="47"/>
      <c r="M1065" s="232"/>
      <c r="N1065" s="233"/>
      <c r="O1065" s="87"/>
      <c r="P1065" s="87"/>
      <c r="Q1065" s="87"/>
      <c r="R1065" s="87"/>
      <c r="S1065" s="87"/>
      <c r="T1065" s="88"/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U1065" s="19" t="s">
        <v>88</v>
      </c>
    </row>
    <row r="1066" s="2" customFormat="1">
      <c r="A1066" s="41"/>
      <c r="B1066" s="42"/>
      <c r="C1066" s="43"/>
      <c r="D1066" s="236" t="s">
        <v>206</v>
      </c>
      <c r="E1066" s="43"/>
      <c r="F1066" s="247" t="s">
        <v>1023</v>
      </c>
      <c r="G1066" s="43"/>
      <c r="H1066" s="248">
        <v>2.5019999999999998</v>
      </c>
      <c r="I1066" s="43"/>
      <c r="J1066" s="43"/>
      <c r="K1066" s="43"/>
      <c r="L1066" s="47"/>
      <c r="M1066" s="232"/>
      <c r="N1066" s="233"/>
      <c r="O1066" s="87"/>
      <c r="P1066" s="87"/>
      <c r="Q1066" s="87"/>
      <c r="R1066" s="87"/>
      <c r="S1066" s="87"/>
      <c r="T1066" s="88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U1066" s="19" t="s">
        <v>88</v>
      </c>
    </row>
    <row r="1067" s="2" customFormat="1">
      <c r="A1067" s="41"/>
      <c r="B1067" s="42"/>
      <c r="C1067" s="43"/>
      <c r="D1067" s="236" t="s">
        <v>206</v>
      </c>
      <c r="E1067" s="43"/>
      <c r="F1067" s="247" t="s">
        <v>974</v>
      </c>
      <c r="G1067" s="43"/>
      <c r="H1067" s="248">
        <v>0</v>
      </c>
      <c r="I1067" s="43"/>
      <c r="J1067" s="43"/>
      <c r="K1067" s="43"/>
      <c r="L1067" s="47"/>
      <c r="M1067" s="232"/>
      <c r="N1067" s="233"/>
      <c r="O1067" s="87"/>
      <c r="P1067" s="87"/>
      <c r="Q1067" s="87"/>
      <c r="R1067" s="87"/>
      <c r="S1067" s="87"/>
      <c r="T1067" s="88"/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U1067" s="19" t="s">
        <v>88</v>
      </c>
    </row>
    <row r="1068" s="2" customFormat="1">
      <c r="A1068" s="41"/>
      <c r="B1068" s="42"/>
      <c r="C1068" s="43"/>
      <c r="D1068" s="236" t="s">
        <v>206</v>
      </c>
      <c r="E1068" s="43"/>
      <c r="F1068" s="247" t="s">
        <v>1024</v>
      </c>
      <c r="G1068" s="43"/>
      <c r="H1068" s="248">
        <v>12.627000000000001</v>
      </c>
      <c r="I1068" s="43"/>
      <c r="J1068" s="43"/>
      <c r="K1068" s="43"/>
      <c r="L1068" s="47"/>
      <c r="M1068" s="232"/>
      <c r="N1068" s="233"/>
      <c r="O1068" s="87"/>
      <c r="P1068" s="87"/>
      <c r="Q1068" s="87"/>
      <c r="R1068" s="87"/>
      <c r="S1068" s="87"/>
      <c r="T1068" s="88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U1068" s="19" t="s">
        <v>88</v>
      </c>
    </row>
    <row r="1069" s="2" customFormat="1">
      <c r="A1069" s="41"/>
      <c r="B1069" s="42"/>
      <c r="C1069" s="43"/>
      <c r="D1069" s="236" t="s">
        <v>206</v>
      </c>
      <c r="E1069" s="43"/>
      <c r="F1069" s="247" t="s">
        <v>32</v>
      </c>
      <c r="G1069" s="43"/>
      <c r="H1069" s="248">
        <v>0</v>
      </c>
      <c r="I1069" s="43"/>
      <c r="J1069" s="43"/>
      <c r="K1069" s="43"/>
      <c r="L1069" s="47"/>
      <c r="M1069" s="232"/>
      <c r="N1069" s="233"/>
      <c r="O1069" s="87"/>
      <c r="P1069" s="87"/>
      <c r="Q1069" s="87"/>
      <c r="R1069" s="87"/>
      <c r="S1069" s="87"/>
      <c r="T1069" s="88"/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U1069" s="19" t="s">
        <v>88</v>
      </c>
    </row>
    <row r="1070" s="2" customFormat="1">
      <c r="A1070" s="41"/>
      <c r="B1070" s="42"/>
      <c r="C1070" s="43"/>
      <c r="D1070" s="236" t="s">
        <v>206</v>
      </c>
      <c r="E1070" s="43"/>
      <c r="F1070" s="247" t="s">
        <v>1025</v>
      </c>
      <c r="G1070" s="43"/>
      <c r="H1070" s="248">
        <v>0</v>
      </c>
      <c r="I1070" s="43"/>
      <c r="J1070" s="43"/>
      <c r="K1070" s="43"/>
      <c r="L1070" s="47"/>
      <c r="M1070" s="232"/>
      <c r="N1070" s="233"/>
      <c r="O1070" s="87"/>
      <c r="P1070" s="87"/>
      <c r="Q1070" s="87"/>
      <c r="R1070" s="87"/>
      <c r="S1070" s="87"/>
      <c r="T1070" s="88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U1070" s="19" t="s">
        <v>88</v>
      </c>
    </row>
    <row r="1071" s="2" customFormat="1">
      <c r="A1071" s="41"/>
      <c r="B1071" s="42"/>
      <c r="C1071" s="43"/>
      <c r="D1071" s="236" t="s">
        <v>206</v>
      </c>
      <c r="E1071" s="43"/>
      <c r="F1071" s="247" t="s">
        <v>830</v>
      </c>
      <c r="G1071" s="43"/>
      <c r="H1071" s="248">
        <v>100</v>
      </c>
      <c r="I1071" s="43"/>
      <c r="J1071" s="43"/>
      <c r="K1071" s="43"/>
      <c r="L1071" s="47"/>
      <c r="M1071" s="232"/>
      <c r="N1071" s="233"/>
      <c r="O1071" s="87"/>
      <c r="P1071" s="87"/>
      <c r="Q1071" s="87"/>
      <c r="R1071" s="87"/>
      <c r="S1071" s="87"/>
      <c r="T1071" s="88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U1071" s="19" t="s">
        <v>88</v>
      </c>
    </row>
    <row r="1072" s="2" customFormat="1">
      <c r="A1072" s="41"/>
      <c r="B1072" s="42"/>
      <c r="C1072" s="43"/>
      <c r="D1072" s="236" t="s">
        <v>206</v>
      </c>
      <c r="E1072" s="43"/>
      <c r="F1072" s="247" t="s">
        <v>210</v>
      </c>
      <c r="G1072" s="43"/>
      <c r="H1072" s="248">
        <v>115.12900000000001</v>
      </c>
      <c r="I1072" s="43"/>
      <c r="J1072" s="43"/>
      <c r="K1072" s="43"/>
      <c r="L1072" s="47"/>
      <c r="M1072" s="232"/>
      <c r="N1072" s="233"/>
      <c r="O1072" s="87"/>
      <c r="P1072" s="87"/>
      <c r="Q1072" s="87"/>
      <c r="R1072" s="87"/>
      <c r="S1072" s="87"/>
      <c r="T1072" s="88"/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U1072" s="19" t="s">
        <v>88</v>
      </c>
    </row>
    <row r="1073" s="2" customFormat="1" ht="24.15" customHeight="1">
      <c r="A1073" s="41"/>
      <c r="B1073" s="42"/>
      <c r="C1073" s="216" t="s">
        <v>1051</v>
      </c>
      <c r="D1073" s="216" t="s">
        <v>113</v>
      </c>
      <c r="E1073" s="217" t="s">
        <v>1052</v>
      </c>
      <c r="F1073" s="218" t="s">
        <v>1053</v>
      </c>
      <c r="G1073" s="219" t="s">
        <v>105</v>
      </c>
      <c r="H1073" s="220">
        <v>115.12900000000001</v>
      </c>
      <c r="I1073" s="221"/>
      <c r="J1073" s="222">
        <f>ROUND(I1073*H1073,2)</f>
        <v>0</v>
      </c>
      <c r="K1073" s="218" t="s">
        <v>200</v>
      </c>
      <c r="L1073" s="47"/>
      <c r="M1073" s="223" t="s">
        <v>32</v>
      </c>
      <c r="N1073" s="224" t="s">
        <v>49</v>
      </c>
      <c r="O1073" s="87"/>
      <c r="P1073" s="225">
        <f>O1073*H1073</f>
        <v>0</v>
      </c>
      <c r="Q1073" s="225">
        <v>9.0000000000000006E-05</v>
      </c>
      <c r="R1073" s="225">
        <f>Q1073*H1073</f>
        <v>0.01036161</v>
      </c>
      <c r="S1073" s="225">
        <v>0</v>
      </c>
      <c r="T1073" s="226">
        <f>S1073*H1073</f>
        <v>0</v>
      </c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R1073" s="227" t="s">
        <v>289</v>
      </c>
      <c r="AT1073" s="227" t="s">
        <v>113</v>
      </c>
      <c r="AU1073" s="227" t="s">
        <v>88</v>
      </c>
      <c r="AY1073" s="19" t="s">
        <v>195</v>
      </c>
      <c r="BE1073" s="228">
        <f>IF(N1073="základní",J1073,0)</f>
        <v>0</v>
      </c>
      <c r="BF1073" s="228">
        <f>IF(N1073="snížená",J1073,0)</f>
        <v>0</v>
      </c>
      <c r="BG1073" s="228">
        <f>IF(N1073="zákl. přenesená",J1073,0)</f>
        <v>0</v>
      </c>
      <c r="BH1073" s="228">
        <f>IF(N1073="sníž. přenesená",J1073,0)</f>
        <v>0</v>
      </c>
      <c r="BI1073" s="228">
        <f>IF(N1073="nulová",J1073,0)</f>
        <v>0</v>
      </c>
      <c r="BJ1073" s="19" t="s">
        <v>86</v>
      </c>
      <c r="BK1073" s="228">
        <f>ROUND(I1073*H1073,2)</f>
        <v>0</v>
      </c>
      <c r="BL1073" s="19" t="s">
        <v>289</v>
      </c>
      <c r="BM1073" s="227" t="s">
        <v>1054</v>
      </c>
    </row>
    <row r="1074" s="2" customFormat="1">
      <c r="A1074" s="41"/>
      <c r="B1074" s="42"/>
      <c r="C1074" s="43"/>
      <c r="D1074" s="229" t="s">
        <v>202</v>
      </c>
      <c r="E1074" s="43"/>
      <c r="F1074" s="230" t="s">
        <v>1055</v>
      </c>
      <c r="G1074" s="43"/>
      <c r="H1074" s="43"/>
      <c r="I1074" s="231"/>
      <c r="J1074" s="43"/>
      <c r="K1074" s="43"/>
      <c r="L1074" s="47"/>
      <c r="M1074" s="232"/>
      <c r="N1074" s="233"/>
      <c r="O1074" s="87"/>
      <c r="P1074" s="87"/>
      <c r="Q1074" s="87"/>
      <c r="R1074" s="87"/>
      <c r="S1074" s="87"/>
      <c r="T1074" s="88"/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T1074" s="19" t="s">
        <v>202</v>
      </c>
      <c r="AU1074" s="19" t="s">
        <v>88</v>
      </c>
    </row>
    <row r="1075" s="13" customFormat="1">
      <c r="A1075" s="13"/>
      <c r="B1075" s="234"/>
      <c r="C1075" s="235"/>
      <c r="D1075" s="236" t="s">
        <v>204</v>
      </c>
      <c r="E1075" s="237" t="s">
        <v>32</v>
      </c>
      <c r="F1075" s="238" t="s">
        <v>154</v>
      </c>
      <c r="G1075" s="235"/>
      <c r="H1075" s="239">
        <v>115.12900000000001</v>
      </c>
      <c r="I1075" s="240"/>
      <c r="J1075" s="235"/>
      <c r="K1075" s="235"/>
      <c r="L1075" s="241"/>
      <c r="M1075" s="242"/>
      <c r="N1075" s="243"/>
      <c r="O1075" s="243"/>
      <c r="P1075" s="243"/>
      <c r="Q1075" s="243"/>
      <c r="R1075" s="243"/>
      <c r="S1075" s="243"/>
      <c r="T1075" s="244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5" t="s">
        <v>204</v>
      </c>
      <c r="AU1075" s="245" t="s">
        <v>88</v>
      </c>
      <c r="AV1075" s="13" t="s">
        <v>88</v>
      </c>
      <c r="AW1075" s="13" t="s">
        <v>39</v>
      </c>
      <c r="AX1075" s="13" t="s">
        <v>86</v>
      </c>
      <c r="AY1075" s="245" t="s">
        <v>195</v>
      </c>
    </row>
    <row r="1076" s="2" customFormat="1">
      <c r="A1076" s="41"/>
      <c r="B1076" s="42"/>
      <c r="C1076" s="43"/>
      <c r="D1076" s="236" t="s">
        <v>206</v>
      </c>
      <c r="E1076" s="43"/>
      <c r="F1076" s="246" t="s">
        <v>1022</v>
      </c>
      <c r="G1076" s="43"/>
      <c r="H1076" s="43"/>
      <c r="I1076" s="43"/>
      <c r="J1076" s="43"/>
      <c r="K1076" s="43"/>
      <c r="L1076" s="47"/>
      <c r="M1076" s="232"/>
      <c r="N1076" s="233"/>
      <c r="O1076" s="87"/>
      <c r="P1076" s="87"/>
      <c r="Q1076" s="87"/>
      <c r="R1076" s="87"/>
      <c r="S1076" s="87"/>
      <c r="T1076" s="88"/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U1076" s="19" t="s">
        <v>88</v>
      </c>
    </row>
    <row r="1077" s="2" customFormat="1">
      <c r="A1077" s="41"/>
      <c r="B1077" s="42"/>
      <c r="C1077" s="43"/>
      <c r="D1077" s="236" t="s">
        <v>206</v>
      </c>
      <c r="E1077" s="43"/>
      <c r="F1077" s="247" t="s">
        <v>208</v>
      </c>
      <c r="G1077" s="43"/>
      <c r="H1077" s="248">
        <v>0</v>
      </c>
      <c r="I1077" s="43"/>
      <c r="J1077" s="43"/>
      <c r="K1077" s="43"/>
      <c r="L1077" s="47"/>
      <c r="M1077" s="232"/>
      <c r="N1077" s="233"/>
      <c r="O1077" s="87"/>
      <c r="P1077" s="87"/>
      <c r="Q1077" s="87"/>
      <c r="R1077" s="87"/>
      <c r="S1077" s="87"/>
      <c r="T1077" s="88"/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U1077" s="19" t="s">
        <v>88</v>
      </c>
    </row>
    <row r="1078" s="2" customFormat="1">
      <c r="A1078" s="41"/>
      <c r="B1078" s="42"/>
      <c r="C1078" s="43"/>
      <c r="D1078" s="236" t="s">
        <v>206</v>
      </c>
      <c r="E1078" s="43"/>
      <c r="F1078" s="247" t="s">
        <v>972</v>
      </c>
      <c r="G1078" s="43"/>
      <c r="H1078" s="248">
        <v>0</v>
      </c>
      <c r="I1078" s="43"/>
      <c r="J1078" s="43"/>
      <c r="K1078" s="43"/>
      <c r="L1078" s="47"/>
      <c r="M1078" s="232"/>
      <c r="N1078" s="233"/>
      <c r="O1078" s="87"/>
      <c r="P1078" s="87"/>
      <c r="Q1078" s="87"/>
      <c r="R1078" s="87"/>
      <c r="S1078" s="87"/>
      <c r="T1078" s="88"/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U1078" s="19" t="s">
        <v>88</v>
      </c>
    </row>
    <row r="1079" s="2" customFormat="1">
      <c r="A1079" s="41"/>
      <c r="B1079" s="42"/>
      <c r="C1079" s="43"/>
      <c r="D1079" s="236" t="s">
        <v>206</v>
      </c>
      <c r="E1079" s="43"/>
      <c r="F1079" s="247" t="s">
        <v>1023</v>
      </c>
      <c r="G1079" s="43"/>
      <c r="H1079" s="248">
        <v>2.5019999999999998</v>
      </c>
      <c r="I1079" s="43"/>
      <c r="J1079" s="43"/>
      <c r="K1079" s="43"/>
      <c r="L1079" s="47"/>
      <c r="M1079" s="232"/>
      <c r="N1079" s="233"/>
      <c r="O1079" s="87"/>
      <c r="P1079" s="87"/>
      <c r="Q1079" s="87"/>
      <c r="R1079" s="87"/>
      <c r="S1079" s="87"/>
      <c r="T1079" s="88"/>
      <c r="U1079" s="41"/>
      <c r="V1079" s="41"/>
      <c r="W1079" s="41"/>
      <c r="X1079" s="41"/>
      <c r="Y1079" s="41"/>
      <c r="Z1079" s="41"/>
      <c r="AA1079" s="41"/>
      <c r="AB1079" s="41"/>
      <c r="AC1079" s="41"/>
      <c r="AD1079" s="41"/>
      <c r="AE1079" s="41"/>
      <c r="AU1079" s="19" t="s">
        <v>88</v>
      </c>
    </row>
    <row r="1080" s="2" customFormat="1">
      <c r="A1080" s="41"/>
      <c r="B1080" s="42"/>
      <c r="C1080" s="43"/>
      <c r="D1080" s="236" t="s">
        <v>206</v>
      </c>
      <c r="E1080" s="43"/>
      <c r="F1080" s="247" t="s">
        <v>974</v>
      </c>
      <c r="G1080" s="43"/>
      <c r="H1080" s="248">
        <v>0</v>
      </c>
      <c r="I1080" s="43"/>
      <c r="J1080" s="43"/>
      <c r="K1080" s="43"/>
      <c r="L1080" s="47"/>
      <c r="M1080" s="232"/>
      <c r="N1080" s="233"/>
      <c r="O1080" s="87"/>
      <c r="P1080" s="87"/>
      <c r="Q1080" s="87"/>
      <c r="R1080" s="87"/>
      <c r="S1080" s="87"/>
      <c r="T1080" s="88"/>
      <c r="U1080" s="41"/>
      <c r="V1080" s="41"/>
      <c r="W1080" s="41"/>
      <c r="X1080" s="41"/>
      <c r="Y1080" s="41"/>
      <c r="Z1080" s="41"/>
      <c r="AA1080" s="41"/>
      <c r="AB1080" s="41"/>
      <c r="AC1080" s="41"/>
      <c r="AD1080" s="41"/>
      <c r="AE1080" s="41"/>
      <c r="AU1080" s="19" t="s">
        <v>88</v>
      </c>
    </row>
    <row r="1081" s="2" customFormat="1">
      <c r="A1081" s="41"/>
      <c r="B1081" s="42"/>
      <c r="C1081" s="43"/>
      <c r="D1081" s="236" t="s">
        <v>206</v>
      </c>
      <c r="E1081" s="43"/>
      <c r="F1081" s="247" t="s">
        <v>1024</v>
      </c>
      <c r="G1081" s="43"/>
      <c r="H1081" s="248">
        <v>12.627000000000001</v>
      </c>
      <c r="I1081" s="43"/>
      <c r="J1081" s="43"/>
      <c r="K1081" s="43"/>
      <c r="L1081" s="47"/>
      <c r="M1081" s="232"/>
      <c r="N1081" s="233"/>
      <c r="O1081" s="87"/>
      <c r="P1081" s="87"/>
      <c r="Q1081" s="87"/>
      <c r="R1081" s="87"/>
      <c r="S1081" s="87"/>
      <c r="T1081" s="88"/>
      <c r="U1081" s="41"/>
      <c r="V1081" s="41"/>
      <c r="W1081" s="41"/>
      <c r="X1081" s="41"/>
      <c r="Y1081" s="41"/>
      <c r="Z1081" s="41"/>
      <c r="AA1081" s="41"/>
      <c r="AB1081" s="41"/>
      <c r="AC1081" s="41"/>
      <c r="AD1081" s="41"/>
      <c r="AE1081" s="41"/>
      <c r="AU1081" s="19" t="s">
        <v>88</v>
      </c>
    </row>
    <row r="1082" s="2" customFormat="1">
      <c r="A1082" s="41"/>
      <c r="B1082" s="42"/>
      <c r="C1082" s="43"/>
      <c r="D1082" s="236" t="s">
        <v>206</v>
      </c>
      <c r="E1082" s="43"/>
      <c r="F1082" s="247" t="s">
        <v>32</v>
      </c>
      <c r="G1082" s="43"/>
      <c r="H1082" s="248">
        <v>0</v>
      </c>
      <c r="I1082" s="43"/>
      <c r="J1082" s="43"/>
      <c r="K1082" s="43"/>
      <c r="L1082" s="47"/>
      <c r="M1082" s="232"/>
      <c r="N1082" s="233"/>
      <c r="O1082" s="87"/>
      <c r="P1082" s="87"/>
      <c r="Q1082" s="87"/>
      <c r="R1082" s="87"/>
      <c r="S1082" s="87"/>
      <c r="T1082" s="88"/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/>
      <c r="AU1082" s="19" t="s">
        <v>88</v>
      </c>
    </row>
    <row r="1083" s="2" customFormat="1">
      <c r="A1083" s="41"/>
      <c r="B1083" s="42"/>
      <c r="C1083" s="43"/>
      <c r="D1083" s="236" t="s">
        <v>206</v>
      </c>
      <c r="E1083" s="43"/>
      <c r="F1083" s="247" t="s">
        <v>1025</v>
      </c>
      <c r="G1083" s="43"/>
      <c r="H1083" s="248">
        <v>0</v>
      </c>
      <c r="I1083" s="43"/>
      <c r="J1083" s="43"/>
      <c r="K1083" s="43"/>
      <c r="L1083" s="47"/>
      <c r="M1083" s="232"/>
      <c r="N1083" s="233"/>
      <c r="O1083" s="87"/>
      <c r="P1083" s="87"/>
      <c r="Q1083" s="87"/>
      <c r="R1083" s="87"/>
      <c r="S1083" s="87"/>
      <c r="T1083" s="88"/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U1083" s="19" t="s">
        <v>88</v>
      </c>
    </row>
    <row r="1084" s="2" customFormat="1">
      <c r="A1084" s="41"/>
      <c r="B1084" s="42"/>
      <c r="C1084" s="43"/>
      <c r="D1084" s="236" t="s">
        <v>206</v>
      </c>
      <c r="E1084" s="43"/>
      <c r="F1084" s="247" t="s">
        <v>830</v>
      </c>
      <c r="G1084" s="43"/>
      <c r="H1084" s="248">
        <v>100</v>
      </c>
      <c r="I1084" s="43"/>
      <c r="J1084" s="43"/>
      <c r="K1084" s="43"/>
      <c r="L1084" s="47"/>
      <c r="M1084" s="232"/>
      <c r="N1084" s="233"/>
      <c r="O1084" s="87"/>
      <c r="P1084" s="87"/>
      <c r="Q1084" s="87"/>
      <c r="R1084" s="87"/>
      <c r="S1084" s="87"/>
      <c r="T1084" s="88"/>
      <c r="U1084" s="41"/>
      <c r="V1084" s="41"/>
      <c r="W1084" s="41"/>
      <c r="X1084" s="41"/>
      <c r="Y1084" s="41"/>
      <c r="Z1084" s="41"/>
      <c r="AA1084" s="41"/>
      <c r="AB1084" s="41"/>
      <c r="AC1084" s="41"/>
      <c r="AD1084" s="41"/>
      <c r="AE1084" s="41"/>
      <c r="AU1084" s="19" t="s">
        <v>88</v>
      </c>
    </row>
    <row r="1085" s="2" customFormat="1">
      <c r="A1085" s="41"/>
      <c r="B1085" s="42"/>
      <c r="C1085" s="43"/>
      <c r="D1085" s="236" t="s">
        <v>206</v>
      </c>
      <c r="E1085" s="43"/>
      <c r="F1085" s="247" t="s">
        <v>210</v>
      </c>
      <c r="G1085" s="43"/>
      <c r="H1085" s="248">
        <v>115.12900000000001</v>
      </c>
      <c r="I1085" s="43"/>
      <c r="J1085" s="43"/>
      <c r="K1085" s="43"/>
      <c r="L1085" s="47"/>
      <c r="M1085" s="232"/>
      <c r="N1085" s="233"/>
      <c r="O1085" s="87"/>
      <c r="P1085" s="87"/>
      <c r="Q1085" s="87"/>
      <c r="R1085" s="87"/>
      <c r="S1085" s="87"/>
      <c r="T1085" s="88"/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U1085" s="19" t="s">
        <v>88</v>
      </c>
    </row>
    <row r="1086" s="2" customFormat="1" ht="16.5" customHeight="1">
      <c r="A1086" s="41"/>
      <c r="B1086" s="42"/>
      <c r="C1086" s="216" t="s">
        <v>1056</v>
      </c>
      <c r="D1086" s="216" t="s">
        <v>113</v>
      </c>
      <c r="E1086" s="217" t="s">
        <v>1057</v>
      </c>
      <c r="F1086" s="218" t="s">
        <v>1058</v>
      </c>
      <c r="G1086" s="219" t="s">
        <v>105</v>
      </c>
      <c r="H1086" s="220">
        <v>9.3360000000000003</v>
      </c>
      <c r="I1086" s="221"/>
      <c r="J1086" s="222">
        <f>ROUND(I1086*H1086,2)</f>
        <v>0</v>
      </c>
      <c r="K1086" s="218" t="s">
        <v>312</v>
      </c>
      <c r="L1086" s="47"/>
      <c r="M1086" s="223" t="s">
        <v>32</v>
      </c>
      <c r="N1086" s="224" t="s">
        <v>49</v>
      </c>
      <c r="O1086" s="87"/>
      <c r="P1086" s="225">
        <f>O1086*H1086</f>
        <v>0</v>
      </c>
      <c r="Q1086" s="225">
        <v>0.00038000000000000002</v>
      </c>
      <c r="R1086" s="225">
        <f>Q1086*H1086</f>
        <v>0.0035476800000000001</v>
      </c>
      <c r="S1086" s="225">
        <v>0</v>
      </c>
      <c r="T1086" s="226">
        <f>S1086*H1086</f>
        <v>0</v>
      </c>
      <c r="U1086" s="41"/>
      <c r="V1086" s="41"/>
      <c r="W1086" s="41"/>
      <c r="X1086" s="41"/>
      <c r="Y1086" s="41"/>
      <c r="Z1086" s="41"/>
      <c r="AA1086" s="41"/>
      <c r="AB1086" s="41"/>
      <c r="AC1086" s="41"/>
      <c r="AD1086" s="41"/>
      <c r="AE1086" s="41"/>
      <c r="AR1086" s="227" t="s">
        <v>289</v>
      </c>
      <c r="AT1086" s="227" t="s">
        <v>113</v>
      </c>
      <c r="AU1086" s="227" t="s">
        <v>88</v>
      </c>
      <c r="AY1086" s="19" t="s">
        <v>195</v>
      </c>
      <c r="BE1086" s="228">
        <f>IF(N1086="základní",J1086,0)</f>
        <v>0</v>
      </c>
      <c r="BF1086" s="228">
        <f>IF(N1086="snížená",J1086,0)</f>
        <v>0</v>
      </c>
      <c r="BG1086" s="228">
        <f>IF(N1086="zákl. přenesená",J1086,0)</f>
        <v>0</v>
      </c>
      <c r="BH1086" s="228">
        <f>IF(N1086="sníž. přenesená",J1086,0)</f>
        <v>0</v>
      </c>
      <c r="BI1086" s="228">
        <f>IF(N1086="nulová",J1086,0)</f>
        <v>0</v>
      </c>
      <c r="BJ1086" s="19" t="s">
        <v>86</v>
      </c>
      <c r="BK1086" s="228">
        <f>ROUND(I1086*H1086,2)</f>
        <v>0</v>
      </c>
      <c r="BL1086" s="19" t="s">
        <v>289</v>
      </c>
      <c r="BM1086" s="227" t="s">
        <v>1059</v>
      </c>
    </row>
    <row r="1087" s="14" customFormat="1">
      <c r="A1087" s="14"/>
      <c r="B1087" s="259"/>
      <c r="C1087" s="260"/>
      <c r="D1087" s="236" t="s">
        <v>204</v>
      </c>
      <c r="E1087" s="261" t="s">
        <v>32</v>
      </c>
      <c r="F1087" s="262" t="s">
        <v>455</v>
      </c>
      <c r="G1087" s="260"/>
      <c r="H1087" s="261" t="s">
        <v>32</v>
      </c>
      <c r="I1087" s="263"/>
      <c r="J1087" s="260"/>
      <c r="K1087" s="260"/>
      <c r="L1087" s="264"/>
      <c r="M1087" s="265"/>
      <c r="N1087" s="266"/>
      <c r="O1087" s="266"/>
      <c r="P1087" s="266"/>
      <c r="Q1087" s="266"/>
      <c r="R1087" s="266"/>
      <c r="S1087" s="266"/>
      <c r="T1087" s="267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68" t="s">
        <v>204</v>
      </c>
      <c r="AU1087" s="268" t="s">
        <v>88</v>
      </c>
      <c r="AV1087" s="14" t="s">
        <v>86</v>
      </c>
      <c r="AW1087" s="14" t="s">
        <v>39</v>
      </c>
      <c r="AX1087" s="14" t="s">
        <v>78</v>
      </c>
      <c r="AY1087" s="268" t="s">
        <v>195</v>
      </c>
    </row>
    <row r="1088" s="13" customFormat="1">
      <c r="A1088" s="13"/>
      <c r="B1088" s="234"/>
      <c r="C1088" s="235"/>
      <c r="D1088" s="236" t="s">
        <v>204</v>
      </c>
      <c r="E1088" s="237" t="s">
        <v>32</v>
      </c>
      <c r="F1088" s="238" t="s">
        <v>1060</v>
      </c>
      <c r="G1088" s="235"/>
      <c r="H1088" s="239">
        <v>3.3809999999999998</v>
      </c>
      <c r="I1088" s="240"/>
      <c r="J1088" s="235"/>
      <c r="K1088" s="235"/>
      <c r="L1088" s="241"/>
      <c r="M1088" s="242"/>
      <c r="N1088" s="243"/>
      <c r="O1088" s="243"/>
      <c r="P1088" s="243"/>
      <c r="Q1088" s="243"/>
      <c r="R1088" s="243"/>
      <c r="S1088" s="243"/>
      <c r="T1088" s="244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5" t="s">
        <v>204</v>
      </c>
      <c r="AU1088" s="245" t="s">
        <v>88</v>
      </c>
      <c r="AV1088" s="13" t="s">
        <v>88</v>
      </c>
      <c r="AW1088" s="13" t="s">
        <v>39</v>
      </c>
      <c r="AX1088" s="13" t="s">
        <v>78</v>
      </c>
      <c r="AY1088" s="245" t="s">
        <v>195</v>
      </c>
    </row>
    <row r="1089" s="14" customFormat="1">
      <c r="A1089" s="14"/>
      <c r="B1089" s="259"/>
      <c r="C1089" s="260"/>
      <c r="D1089" s="236" t="s">
        <v>204</v>
      </c>
      <c r="E1089" s="261" t="s">
        <v>32</v>
      </c>
      <c r="F1089" s="262" t="s">
        <v>457</v>
      </c>
      <c r="G1089" s="260"/>
      <c r="H1089" s="261" t="s">
        <v>32</v>
      </c>
      <c r="I1089" s="263"/>
      <c r="J1089" s="260"/>
      <c r="K1089" s="260"/>
      <c r="L1089" s="264"/>
      <c r="M1089" s="265"/>
      <c r="N1089" s="266"/>
      <c r="O1089" s="266"/>
      <c r="P1089" s="266"/>
      <c r="Q1089" s="266"/>
      <c r="R1089" s="266"/>
      <c r="S1089" s="266"/>
      <c r="T1089" s="267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68" t="s">
        <v>204</v>
      </c>
      <c r="AU1089" s="268" t="s">
        <v>88</v>
      </c>
      <c r="AV1089" s="14" t="s">
        <v>86</v>
      </c>
      <c r="AW1089" s="14" t="s">
        <v>39</v>
      </c>
      <c r="AX1089" s="14" t="s">
        <v>78</v>
      </c>
      <c r="AY1089" s="268" t="s">
        <v>195</v>
      </c>
    </row>
    <row r="1090" s="13" customFormat="1">
      <c r="A1090" s="13"/>
      <c r="B1090" s="234"/>
      <c r="C1090" s="235"/>
      <c r="D1090" s="236" t="s">
        <v>204</v>
      </c>
      <c r="E1090" s="237" t="s">
        <v>32</v>
      </c>
      <c r="F1090" s="238" t="s">
        <v>1061</v>
      </c>
      <c r="G1090" s="235"/>
      <c r="H1090" s="239">
        <v>0.51200000000000001</v>
      </c>
      <c r="I1090" s="240"/>
      <c r="J1090" s="235"/>
      <c r="K1090" s="235"/>
      <c r="L1090" s="241"/>
      <c r="M1090" s="242"/>
      <c r="N1090" s="243"/>
      <c r="O1090" s="243"/>
      <c r="P1090" s="243"/>
      <c r="Q1090" s="243"/>
      <c r="R1090" s="243"/>
      <c r="S1090" s="243"/>
      <c r="T1090" s="244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5" t="s">
        <v>204</v>
      </c>
      <c r="AU1090" s="245" t="s">
        <v>88</v>
      </c>
      <c r="AV1090" s="13" t="s">
        <v>88</v>
      </c>
      <c r="AW1090" s="13" t="s">
        <v>39</v>
      </c>
      <c r="AX1090" s="13" t="s">
        <v>78</v>
      </c>
      <c r="AY1090" s="245" t="s">
        <v>195</v>
      </c>
    </row>
    <row r="1091" s="13" customFormat="1">
      <c r="A1091" s="13"/>
      <c r="B1091" s="234"/>
      <c r="C1091" s="235"/>
      <c r="D1091" s="236" t="s">
        <v>204</v>
      </c>
      <c r="E1091" s="237" t="s">
        <v>32</v>
      </c>
      <c r="F1091" s="238" t="s">
        <v>1062</v>
      </c>
      <c r="G1091" s="235"/>
      <c r="H1091" s="239">
        <v>1.55</v>
      </c>
      <c r="I1091" s="240"/>
      <c r="J1091" s="235"/>
      <c r="K1091" s="235"/>
      <c r="L1091" s="241"/>
      <c r="M1091" s="242"/>
      <c r="N1091" s="243"/>
      <c r="O1091" s="243"/>
      <c r="P1091" s="243"/>
      <c r="Q1091" s="243"/>
      <c r="R1091" s="243"/>
      <c r="S1091" s="243"/>
      <c r="T1091" s="244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45" t="s">
        <v>204</v>
      </c>
      <c r="AU1091" s="245" t="s">
        <v>88</v>
      </c>
      <c r="AV1091" s="13" t="s">
        <v>88</v>
      </c>
      <c r="AW1091" s="13" t="s">
        <v>39</v>
      </c>
      <c r="AX1091" s="13" t="s">
        <v>78</v>
      </c>
      <c r="AY1091" s="245" t="s">
        <v>195</v>
      </c>
    </row>
    <row r="1092" s="13" customFormat="1">
      <c r="A1092" s="13"/>
      <c r="B1092" s="234"/>
      <c r="C1092" s="235"/>
      <c r="D1092" s="236" t="s">
        <v>204</v>
      </c>
      <c r="E1092" s="237" t="s">
        <v>32</v>
      </c>
      <c r="F1092" s="238" t="s">
        <v>1063</v>
      </c>
      <c r="G1092" s="235"/>
      <c r="H1092" s="239">
        <v>3.8929999999999998</v>
      </c>
      <c r="I1092" s="240"/>
      <c r="J1092" s="235"/>
      <c r="K1092" s="235"/>
      <c r="L1092" s="241"/>
      <c r="M1092" s="242"/>
      <c r="N1092" s="243"/>
      <c r="O1092" s="243"/>
      <c r="P1092" s="243"/>
      <c r="Q1092" s="243"/>
      <c r="R1092" s="243"/>
      <c r="S1092" s="243"/>
      <c r="T1092" s="244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5" t="s">
        <v>204</v>
      </c>
      <c r="AU1092" s="245" t="s">
        <v>88</v>
      </c>
      <c r="AV1092" s="13" t="s">
        <v>88</v>
      </c>
      <c r="AW1092" s="13" t="s">
        <v>39</v>
      </c>
      <c r="AX1092" s="13" t="s">
        <v>78</v>
      </c>
      <c r="AY1092" s="245" t="s">
        <v>195</v>
      </c>
    </row>
    <row r="1093" s="15" customFormat="1">
      <c r="A1093" s="15"/>
      <c r="B1093" s="269"/>
      <c r="C1093" s="270"/>
      <c r="D1093" s="236" t="s">
        <v>204</v>
      </c>
      <c r="E1093" s="271" t="s">
        <v>32</v>
      </c>
      <c r="F1093" s="272" t="s">
        <v>210</v>
      </c>
      <c r="G1093" s="270"/>
      <c r="H1093" s="273">
        <v>9.3360000000000003</v>
      </c>
      <c r="I1093" s="274"/>
      <c r="J1093" s="270"/>
      <c r="K1093" s="270"/>
      <c r="L1093" s="275"/>
      <c r="M1093" s="276"/>
      <c r="N1093" s="277"/>
      <c r="O1093" s="277"/>
      <c r="P1093" s="277"/>
      <c r="Q1093" s="277"/>
      <c r="R1093" s="277"/>
      <c r="S1093" s="277"/>
      <c r="T1093" s="278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T1093" s="279" t="s">
        <v>204</v>
      </c>
      <c r="AU1093" s="279" t="s">
        <v>88</v>
      </c>
      <c r="AV1093" s="15" t="s">
        <v>111</v>
      </c>
      <c r="AW1093" s="15" t="s">
        <v>39</v>
      </c>
      <c r="AX1093" s="15" t="s">
        <v>86</v>
      </c>
      <c r="AY1093" s="279" t="s">
        <v>195</v>
      </c>
    </row>
    <row r="1094" s="2" customFormat="1">
      <c r="A1094" s="41"/>
      <c r="B1094" s="42"/>
      <c r="C1094" s="43"/>
      <c r="D1094" s="236" t="s">
        <v>206</v>
      </c>
      <c r="E1094" s="43"/>
      <c r="F1094" s="246" t="s">
        <v>397</v>
      </c>
      <c r="G1094" s="43"/>
      <c r="H1094" s="43"/>
      <c r="I1094" s="43"/>
      <c r="J1094" s="43"/>
      <c r="K1094" s="43"/>
      <c r="L1094" s="47"/>
      <c r="M1094" s="232"/>
      <c r="N1094" s="233"/>
      <c r="O1094" s="87"/>
      <c r="P1094" s="87"/>
      <c r="Q1094" s="87"/>
      <c r="R1094" s="87"/>
      <c r="S1094" s="87"/>
      <c r="T1094" s="88"/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U1094" s="19" t="s">
        <v>88</v>
      </c>
    </row>
    <row r="1095" s="2" customFormat="1">
      <c r="A1095" s="41"/>
      <c r="B1095" s="42"/>
      <c r="C1095" s="43"/>
      <c r="D1095" s="236" t="s">
        <v>206</v>
      </c>
      <c r="E1095" s="43"/>
      <c r="F1095" s="247" t="s">
        <v>208</v>
      </c>
      <c r="G1095" s="43"/>
      <c r="H1095" s="248">
        <v>0</v>
      </c>
      <c r="I1095" s="43"/>
      <c r="J1095" s="43"/>
      <c r="K1095" s="43"/>
      <c r="L1095" s="47"/>
      <c r="M1095" s="232"/>
      <c r="N1095" s="233"/>
      <c r="O1095" s="87"/>
      <c r="P1095" s="87"/>
      <c r="Q1095" s="87"/>
      <c r="R1095" s="87"/>
      <c r="S1095" s="87"/>
      <c r="T1095" s="88"/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U1095" s="19" t="s">
        <v>88</v>
      </c>
    </row>
    <row r="1096" s="2" customFormat="1">
      <c r="A1096" s="41"/>
      <c r="B1096" s="42"/>
      <c r="C1096" s="43"/>
      <c r="D1096" s="236" t="s">
        <v>206</v>
      </c>
      <c r="E1096" s="43"/>
      <c r="F1096" s="247" t="s">
        <v>398</v>
      </c>
      <c r="G1096" s="43"/>
      <c r="H1096" s="248">
        <v>36.899999999999999</v>
      </c>
      <c r="I1096" s="43"/>
      <c r="J1096" s="43"/>
      <c r="K1096" s="43"/>
      <c r="L1096" s="47"/>
      <c r="M1096" s="232"/>
      <c r="N1096" s="233"/>
      <c r="O1096" s="87"/>
      <c r="P1096" s="87"/>
      <c r="Q1096" s="87"/>
      <c r="R1096" s="87"/>
      <c r="S1096" s="87"/>
      <c r="T1096" s="88"/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U1096" s="19" t="s">
        <v>88</v>
      </c>
    </row>
    <row r="1097" s="2" customFormat="1">
      <c r="A1097" s="41"/>
      <c r="B1097" s="42"/>
      <c r="C1097" s="43"/>
      <c r="D1097" s="236" t="s">
        <v>206</v>
      </c>
      <c r="E1097" s="43"/>
      <c r="F1097" s="247" t="s">
        <v>210</v>
      </c>
      <c r="G1097" s="43"/>
      <c r="H1097" s="248">
        <v>36.899999999999999</v>
      </c>
      <c r="I1097" s="43"/>
      <c r="J1097" s="43"/>
      <c r="K1097" s="43"/>
      <c r="L1097" s="47"/>
      <c r="M1097" s="232"/>
      <c r="N1097" s="233"/>
      <c r="O1097" s="87"/>
      <c r="P1097" s="87"/>
      <c r="Q1097" s="87"/>
      <c r="R1097" s="87"/>
      <c r="S1097" s="87"/>
      <c r="T1097" s="88"/>
      <c r="U1097" s="41"/>
      <c r="V1097" s="41"/>
      <c r="W1097" s="41"/>
      <c r="X1097" s="41"/>
      <c r="Y1097" s="41"/>
      <c r="Z1097" s="41"/>
      <c r="AA1097" s="41"/>
      <c r="AB1097" s="41"/>
      <c r="AC1097" s="41"/>
      <c r="AD1097" s="41"/>
      <c r="AE1097" s="41"/>
      <c r="AU1097" s="19" t="s">
        <v>88</v>
      </c>
    </row>
    <row r="1098" s="2" customFormat="1">
      <c r="A1098" s="41"/>
      <c r="B1098" s="42"/>
      <c r="C1098" s="43"/>
      <c r="D1098" s="236" t="s">
        <v>206</v>
      </c>
      <c r="E1098" s="43"/>
      <c r="F1098" s="246" t="s">
        <v>399</v>
      </c>
      <c r="G1098" s="43"/>
      <c r="H1098" s="43"/>
      <c r="I1098" s="43"/>
      <c r="J1098" s="43"/>
      <c r="K1098" s="43"/>
      <c r="L1098" s="47"/>
      <c r="M1098" s="232"/>
      <c r="N1098" s="233"/>
      <c r="O1098" s="87"/>
      <c r="P1098" s="87"/>
      <c r="Q1098" s="87"/>
      <c r="R1098" s="87"/>
      <c r="S1098" s="87"/>
      <c r="T1098" s="88"/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U1098" s="19" t="s">
        <v>88</v>
      </c>
    </row>
    <row r="1099" s="2" customFormat="1">
      <c r="A1099" s="41"/>
      <c r="B1099" s="42"/>
      <c r="C1099" s="43"/>
      <c r="D1099" s="236" t="s">
        <v>206</v>
      </c>
      <c r="E1099" s="43"/>
      <c r="F1099" s="247" t="s">
        <v>208</v>
      </c>
      <c r="G1099" s="43"/>
      <c r="H1099" s="248">
        <v>0</v>
      </c>
      <c r="I1099" s="43"/>
      <c r="J1099" s="43"/>
      <c r="K1099" s="43"/>
      <c r="L1099" s="47"/>
      <c r="M1099" s="232"/>
      <c r="N1099" s="233"/>
      <c r="O1099" s="87"/>
      <c r="P1099" s="87"/>
      <c r="Q1099" s="87"/>
      <c r="R1099" s="87"/>
      <c r="S1099" s="87"/>
      <c r="T1099" s="88"/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U1099" s="19" t="s">
        <v>88</v>
      </c>
    </row>
    <row r="1100" s="2" customFormat="1">
      <c r="A1100" s="41"/>
      <c r="B1100" s="42"/>
      <c r="C1100" s="43"/>
      <c r="D1100" s="236" t="s">
        <v>206</v>
      </c>
      <c r="E1100" s="43"/>
      <c r="F1100" s="247" t="s">
        <v>400</v>
      </c>
      <c r="G1100" s="43"/>
      <c r="H1100" s="248">
        <v>92.700000000000003</v>
      </c>
      <c r="I1100" s="43"/>
      <c r="J1100" s="43"/>
      <c r="K1100" s="43"/>
      <c r="L1100" s="47"/>
      <c r="M1100" s="232"/>
      <c r="N1100" s="233"/>
      <c r="O1100" s="87"/>
      <c r="P1100" s="87"/>
      <c r="Q1100" s="87"/>
      <c r="R1100" s="87"/>
      <c r="S1100" s="87"/>
      <c r="T1100" s="88"/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U1100" s="19" t="s">
        <v>88</v>
      </c>
    </row>
    <row r="1101" s="2" customFormat="1">
      <c r="A1101" s="41"/>
      <c r="B1101" s="42"/>
      <c r="C1101" s="43"/>
      <c r="D1101" s="236" t="s">
        <v>206</v>
      </c>
      <c r="E1101" s="43"/>
      <c r="F1101" s="247" t="s">
        <v>210</v>
      </c>
      <c r="G1101" s="43"/>
      <c r="H1101" s="248">
        <v>92.700000000000003</v>
      </c>
      <c r="I1101" s="43"/>
      <c r="J1101" s="43"/>
      <c r="K1101" s="43"/>
      <c r="L1101" s="47"/>
      <c r="M1101" s="232"/>
      <c r="N1101" s="233"/>
      <c r="O1101" s="87"/>
      <c r="P1101" s="87"/>
      <c r="Q1101" s="87"/>
      <c r="R1101" s="87"/>
      <c r="S1101" s="87"/>
      <c r="T1101" s="88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U1101" s="19" t="s">
        <v>88</v>
      </c>
    </row>
    <row r="1102" s="2" customFormat="1" ht="16.5" customHeight="1">
      <c r="A1102" s="41"/>
      <c r="B1102" s="42"/>
      <c r="C1102" s="216" t="s">
        <v>1064</v>
      </c>
      <c r="D1102" s="216" t="s">
        <v>113</v>
      </c>
      <c r="E1102" s="217" t="s">
        <v>1065</v>
      </c>
      <c r="F1102" s="218" t="s">
        <v>1066</v>
      </c>
      <c r="G1102" s="219" t="s">
        <v>115</v>
      </c>
      <c r="H1102" s="220">
        <v>5.2000000000000002</v>
      </c>
      <c r="I1102" s="221"/>
      <c r="J1102" s="222">
        <f>ROUND(I1102*H1102,2)</f>
        <v>0</v>
      </c>
      <c r="K1102" s="218" t="s">
        <v>312</v>
      </c>
      <c r="L1102" s="47"/>
      <c r="M1102" s="223" t="s">
        <v>32</v>
      </c>
      <c r="N1102" s="224" t="s">
        <v>49</v>
      </c>
      <c r="O1102" s="87"/>
      <c r="P1102" s="225">
        <f>O1102*H1102</f>
        <v>0</v>
      </c>
      <c r="Q1102" s="225">
        <v>0.00019000000000000001</v>
      </c>
      <c r="R1102" s="225">
        <f>Q1102*H1102</f>
        <v>0.00098800000000000016</v>
      </c>
      <c r="S1102" s="225">
        <v>0</v>
      </c>
      <c r="T1102" s="226">
        <f>S1102*H1102</f>
        <v>0</v>
      </c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R1102" s="227" t="s">
        <v>289</v>
      </c>
      <c r="AT1102" s="227" t="s">
        <v>113</v>
      </c>
      <c r="AU1102" s="227" t="s">
        <v>88</v>
      </c>
      <c r="AY1102" s="19" t="s">
        <v>195</v>
      </c>
      <c r="BE1102" s="228">
        <f>IF(N1102="základní",J1102,0)</f>
        <v>0</v>
      </c>
      <c r="BF1102" s="228">
        <f>IF(N1102="snížená",J1102,0)</f>
        <v>0</v>
      </c>
      <c r="BG1102" s="228">
        <f>IF(N1102="zákl. přenesená",J1102,0)</f>
        <v>0</v>
      </c>
      <c r="BH1102" s="228">
        <f>IF(N1102="sníž. přenesená",J1102,0)</f>
        <v>0</v>
      </c>
      <c r="BI1102" s="228">
        <f>IF(N1102="nulová",J1102,0)</f>
        <v>0</v>
      </c>
      <c r="BJ1102" s="19" t="s">
        <v>86</v>
      </c>
      <c r="BK1102" s="228">
        <f>ROUND(I1102*H1102,2)</f>
        <v>0</v>
      </c>
      <c r="BL1102" s="19" t="s">
        <v>289</v>
      </c>
      <c r="BM1102" s="227" t="s">
        <v>1067</v>
      </c>
    </row>
    <row r="1103" s="2" customFormat="1">
      <c r="A1103" s="41"/>
      <c r="B1103" s="42"/>
      <c r="C1103" s="43"/>
      <c r="D1103" s="236" t="s">
        <v>319</v>
      </c>
      <c r="E1103" s="43"/>
      <c r="F1103" s="280" t="s">
        <v>1068</v>
      </c>
      <c r="G1103" s="43"/>
      <c r="H1103" s="43"/>
      <c r="I1103" s="231"/>
      <c r="J1103" s="43"/>
      <c r="K1103" s="43"/>
      <c r="L1103" s="47"/>
      <c r="M1103" s="232"/>
      <c r="N1103" s="233"/>
      <c r="O1103" s="87"/>
      <c r="P1103" s="87"/>
      <c r="Q1103" s="87"/>
      <c r="R1103" s="87"/>
      <c r="S1103" s="87"/>
      <c r="T1103" s="88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T1103" s="19" t="s">
        <v>319</v>
      </c>
      <c r="AU1103" s="19" t="s">
        <v>88</v>
      </c>
    </row>
    <row r="1104" s="14" customFormat="1">
      <c r="A1104" s="14"/>
      <c r="B1104" s="259"/>
      <c r="C1104" s="260"/>
      <c r="D1104" s="236" t="s">
        <v>204</v>
      </c>
      <c r="E1104" s="261" t="s">
        <v>32</v>
      </c>
      <c r="F1104" s="262" t="s">
        <v>208</v>
      </c>
      <c r="G1104" s="260"/>
      <c r="H1104" s="261" t="s">
        <v>32</v>
      </c>
      <c r="I1104" s="263"/>
      <c r="J1104" s="260"/>
      <c r="K1104" s="260"/>
      <c r="L1104" s="264"/>
      <c r="M1104" s="265"/>
      <c r="N1104" s="266"/>
      <c r="O1104" s="266"/>
      <c r="P1104" s="266"/>
      <c r="Q1104" s="266"/>
      <c r="R1104" s="266"/>
      <c r="S1104" s="266"/>
      <c r="T1104" s="267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68" t="s">
        <v>204</v>
      </c>
      <c r="AU1104" s="268" t="s">
        <v>88</v>
      </c>
      <c r="AV1104" s="14" t="s">
        <v>86</v>
      </c>
      <c r="AW1104" s="14" t="s">
        <v>39</v>
      </c>
      <c r="AX1104" s="14" t="s">
        <v>78</v>
      </c>
      <c r="AY1104" s="268" t="s">
        <v>195</v>
      </c>
    </row>
    <row r="1105" s="13" customFormat="1">
      <c r="A1105" s="13"/>
      <c r="B1105" s="234"/>
      <c r="C1105" s="235"/>
      <c r="D1105" s="236" t="s">
        <v>204</v>
      </c>
      <c r="E1105" s="237" t="s">
        <v>32</v>
      </c>
      <c r="F1105" s="238" t="s">
        <v>962</v>
      </c>
      <c r="G1105" s="235"/>
      <c r="H1105" s="239">
        <v>5.2000000000000002</v>
      </c>
      <c r="I1105" s="240"/>
      <c r="J1105" s="235"/>
      <c r="K1105" s="235"/>
      <c r="L1105" s="241"/>
      <c r="M1105" s="242"/>
      <c r="N1105" s="243"/>
      <c r="O1105" s="243"/>
      <c r="P1105" s="243"/>
      <c r="Q1105" s="243"/>
      <c r="R1105" s="243"/>
      <c r="S1105" s="243"/>
      <c r="T1105" s="244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5" t="s">
        <v>204</v>
      </c>
      <c r="AU1105" s="245" t="s">
        <v>88</v>
      </c>
      <c r="AV1105" s="13" t="s">
        <v>88</v>
      </c>
      <c r="AW1105" s="13" t="s">
        <v>39</v>
      </c>
      <c r="AX1105" s="13" t="s">
        <v>78</v>
      </c>
      <c r="AY1105" s="245" t="s">
        <v>195</v>
      </c>
    </row>
    <row r="1106" s="15" customFormat="1">
      <c r="A1106" s="15"/>
      <c r="B1106" s="269"/>
      <c r="C1106" s="270"/>
      <c r="D1106" s="236" t="s">
        <v>204</v>
      </c>
      <c r="E1106" s="271" t="s">
        <v>32</v>
      </c>
      <c r="F1106" s="272" t="s">
        <v>210</v>
      </c>
      <c r="G1106" s="270"/>
      <c r="H1106" s="273">
        <v>5.2000000000000002</v>
      </c>
      <c r="I1106" s="274"/>
      <c r="J1106" s="270"/>
      <c r="K1106" s="270"/>
      <c r="L1106" s="275"/>
      <c r="M1106" s="276"/>
      <c r="N1106" s="277"/>
      <c r="O1106" s="277"/>
      <c r="P1106" s="277"/>
      <c r="Q1106" s="277"/>
      <c r="R1106" s="277"/>
      <c r="S1106" s="277"/>
      <c r="T1106" s="278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T1106" s="279" t="s">
        <v>204</v>
      </c>
      <c r="AU1106" s="279" t="s">
        <v>88</v>
      </c>
      <c r="AV1106" s="15" t="s">
        <v>111</v>
      </c>
      <c r="AW1106" s="15" t="s">
        <v>39</v>
      </c>
      <c r="AX1106" s="15" t="s">
        <v>86</v>
      </c>
      <c r="AY1106" s="279" t="s">
        <v>195</v>
      </c>
    </row>
    <row r="1107" s="12" customFormat="1" ht="25.92" customHeight="1">
      <c r="A1107" s="12"/>
      <c r="B1107" s="200"/>
      <c r="C1107" s="201"/>
      <c r="D1107" s="202" t="s">
        <v>77</v>
      </c>
      <c r="E1107" s="203" t="s">
        <v>1069</v>
      </c>
      <c r="F1107" s="203" t="s">
        <v>1070</v>
      </c>
      <c r="G1107" s="201"/>
      <c r="H1107" s="201"/>
      <c r="I1107" s="204"/>
      <c r="J1107" s="205">
        <f>BK1107</f>
        <v>0</v>
      </c>
      <c r="K1107" s="201"/>
      <c r="L1107" s="206"/>
      <c r="M1107" s="207"/>
      <c r="N1107" s="208"/>
      <c r="O1107" s="208"/>
      <c r="P1107" s="209">
        <f>SUM(P1108:P1113)</f>
        <v>0</v>
      </c>
      <c r="Q1107" s="208"/>
      <c r="R1107" s="209">
        <f>SUM(R1108:R1113)</f>
        <v>0</v>
      </c>
      <c r="S1107" s="208"/>
      <c r="T1107" s="210">
        <f>SUM(T1108:T1113)</f>
        <v>0</v>
      </c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R1107" s="211" t="s">
        <v>111</v>
      </c>
      <c r="AT1107" s="212" t="s">
        <v>77</v>
      </c>
      <c r="AU1107" s="212" t="s">
        <v>78</v>
      </c>
      <c r="AY1107" s="211" t="s">
        <v>195</v>
      </c>
      <c r="BK1107" s="213">
        <f>SUM(BK1108:BK1113)</f>
        <v>0</v>
      </c>
    </row>
    <row r="1108" s="2" customFormat="1" ht="24.15" customHeight="1">
      <c r="A1108" s="41"/>
      <c r="B1108" s="42"/>
      <c r="C1108" s="216" t="s">
        <v>1071</v>
      </c>
      <c r="D1108" s="216" t="s">
        <v>113</v>
      </c>
      <c r="E1108" s="217" t="s">
        <v>1072</v>
      </c>
      <c r="F1108" s="218" t="s">
        <v>1073</v>
      </c>
      <c r="G1108" s="219" t="s">
        <v>1074</v>
      </c>
      <c r="H1108" s="220">
        <v>75</v>
      </c>
      <c r="I1108" s="221"/>
      <c r="J1108" s="222">
        <f>ROUND(I1108*H1108,2)</f>
        <v>0</v>
      </c>
      <c r="K1108" s="218" t="s">
        <v>200</v>
      </c>
      <c r="L1108" s="47"/>
      <c r="M1108" s="223" t="s">
        <v>32</v>
      </c>
      <c r="N1108" s="224" t="s">
        <v>49</v>
      </c>
      <c r="O1108" s="87"/>
      <c r="P1108" s="225">
        <f>O1108*H1108</f>
        <v>0</v>
      </c>
      <c r="Q1108" s="225">
        <v>0</v>
      </c>
      <c r="R1108" s="225">
        <f>Q1108*H1108</f>
        <v>0</v>
      </c>
      <c r="S1108" s="225">
        <v>0</v>
      </c>
      <c r="T1108" s="226">
        <f>S1108*H1108</f>
        <v>0</v>
      </c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R1108" s="227" t="s">
        <v>1075</v>
      </c>
      <c r="AT1108" s="227" t="s">
        <v>113</v>
      </c>
      <c r="AU1108" s="227" t="s">
        <v>86</v>
      </c>
      <c r="AY1108" s="19" t="s">
        <v>195</v>
      </c>
      <c r="BE1108" s="228">
        <f>IF(N1108="základní",J1108,0)</f>
        <v>0</v>
      </c>
      <c r="BF1108" s="228">
        <f>IF(N1108="snížená",J1108,0)</f>
        <v>0</v>
      </c>
      <c r="BG1108" s="228">
        <f>IF(N1108="zákl. přenesená",J1108,0)</f>
        <v>0</v>
      </c>
      <c r="BH1108" s="228">
        <f>IF(N1108="sníž. přenesená",J1108,0)</f>
        <v>0</v>
      </c>
      <c r="BI1108" s="228">
        <f>IF(N1108="nulová",J1108,0)</f>
        <v>0</v>
      </c>
      <c r="BJ1108" s="19" t="s">
        <v>86</v>
      </c>
      <c r="BK1108" s="228">
        <f>ROUND(I1108*H1108,2)</f>
        <v>0</v>
      </c>
      <c r="BL1108" s="19" t="s">
        <v>1075</v>
      </c>
      <c r="BM1108" s="227" t="s">
        <v>1076</v>
      </c>
    </row>
    <row r="1109" s="2" customFormat="1">
      <c r="A1109" s="41"/>
      <c r="B1109" s="42"/>
      <c r="C1109" s="43"/>
      <c r="D1109" s="229" t="s">
        <v>202</v>
      </c>
      <c r="E1109" s="43"/>
      <c r="F1109" s="230" t="s">
        <v>1077</v>
      </c>
      <c r="G1109" s="43"/>
      <c r="H1109" s="43"/>
      <c r="I1109" s="231"/>
      <c r="J1109" s="43"/>
      <c r="K1109" s="43"/>
      <c r="L1109" s="47"/>
      <c r="M1109" s="232"/>
      <c r="N1109" s="233"/>
      <c r="O1109" s="87"/>
      <c r="P1109" s="87"/>
      <c r="Q1109" s="87"/>
      <c r="R1109" s="87"/>
      <c r="S1109" s="87"/>
      <c r="T1109" s="88"/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T1109" s="19" t="s">
        <v>202</v>
      </c>
      <c r="AU1109" s="19" t="s">
        <v>86</v>
      </c>
    </row>
    <row r="1110" s="14" customFormat="1">
      <c r="A1110" s="14"/>
      <c r="B1110" s="259"/>
      <c r="C1110" s="260"/>
      <c r="D1110" s="236" t="s">
        <v>204</v>
      </c>
      <c r="E1110" s="261" t="s">
        <v>32</v>
      </c>
      <c r="F1110" s="262" t="s">
        <v>208</v>
      </c>
      <c r="G1110" s="260"/>
      <c r="H1110" s="261" t="s">
        <v>32</v>
      </c>
      <c r="I1110" s="263"/>
      <c r="J1110" s="260"/>
      <c r="K1110" s="260"/>
      <c r="L1110" s="264"/>
      <c r="M1110" s="265"/>
      <c r="N1110" s="266"/>
      <c r="O1110" s="266"/>
      <c r="P1110" s="266"/>
      <c r="Q1110" s="266"/>
      <c r="R1110" s="266"/>
      <c r="S1110" s="266"/>
      <c r="T1110" s="267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68" t="s">
        <v>204</v>
      </c>
      <c r="AU1110" s="268" t="s">
        <v>86</v>
      </c>
      <c r="AV1110" s="14" t="s">
        <v>86</v>
      </c>
      <c r="AW1110" s="14" t="s">
        <v>39</v>
      </c>
      <c r="AX1110" s="14" t="s">
        <v>78</v>
      </c>
      <c r="AY1110" s="268" t="s">
        <v>195</v>
      </c>
    </row>
    <row r="1111" s="14" customFormat="1">
      <c r="A1111" s="14"/>
      <c r="B1111" s="259"/>
      <c r="C1111" s="260"/>
      <c r="D1111" s="236" t="s">
        <v>204</v>
      </c>
      <c r="E1111" s="261" t="s">
        <v>32</v>
      </c>
      <c r="F1111" s="262" t="s">
        <v>1078</v>
      </c>
      <c r="G1111" s="260"/>
      <c r="H1111" s="261" t="s">
        <v>32</v>
      </c>
      <c r="I1111" s="263"/>
      <c r="J1111" s="260"/>
      <c r="K1111" s="260"/>
      <c r="L1111" s="264"/>
      <c r="M1111" s="265"/>
      <c r="N1111" s="266"/>
      <c r="O1111" s="266"/>
      <c r="P1111" s="266"/>
      <c r="Q1111" s="266"/>
      <c r="R1111" s="266"/>
      <c r="S1111" s="266"/>
      <c r="T1111" s="267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68" t="s">
        <v>204</v>
      </c>
      <c r="AU1111" s="268" t="s">
        <v>86</v>
      </c>
      <c r="AV1111" s="14" t="s">
        <v>86</v>
      </c>
      <c r="AW1111" s="14" t="s">
        <v>39</v>
      </c>
      <c r="AX1111" s="14" t="s">
        <v>78</v>
      </c>
      <c r="AY1111" s="268" t="s">
        <v>195</v>
      </c>
    </row>
    <row r="1112" s="13" customFormat="1">
      <c r="A1112" s="13"/>
      <c r="B1112" s="234"/>
      <c r="C1112" s="235"/>
      <c r="D1112" s="236" t="s">
        <v>204</v>
      </c>
      <c r="E1112" s="237" t="s">
        <v>32</v>
      </c>
      <c r="F1112" s="238" t="s">
        <v>686</v>
      </c>
      <c r="G1112" s="235"/>
      <c r="H1112" s="239">
        <v>75</v>
      </c>
      <c r="I1112" s="240"/>
      <c r="J1112" s="235"/>
      <c r="K1112" s="235"/>
      <c r="L1112" s="241"/>
      <c r="M1112" s="242"/>
      <c r="N1112" s="243"/>
      <c r="O1112" s="243"/>
      <c r="P1112" s="243"/>
      <c r="Q1112" s="243"/>
      <c r="R1112" s="243"/>
      <c r="S1112" s="243"/>
      <c r="T1112" s="244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5" t="s">
        <v>204</v>
      </c>
      <c r="AU1112" s="245" t="s">
        <v>86</v>
      </c>
      <c r="AV1112" s="13" t="s">
        <v>88</v>
      </c>
      <c r="AW1112" s="13" t="s">
        <v>39</v>
      </c>
      <c r="AX1112" s="13" t="s">
        <v>78</v>
      </c>
      <c r="AY1112" s="245" t="s">
        <v>195</v>
      </c>
    </row>
    <row r="1113" s="15" customFormat="1">
      <c r="A1113" s="15"/>
      <c r="B1113" s="269"/>
      <c r="C1113" s="270"/>
      <c r="D1113" s="236" t="s">
        <v>204</v>
      </c>
      <c r="E1113" s="271" t="s">
        <v>32</v>
      </c>
      <c r="F1113" s="272" t="s">
        <v>210</v>
      </c>
      <c r="G1113" s="270"/>
      <c r="H1113" s="273">
        <v>75</v>
      </c>
      <c r="I1113" s="274"/>
      <c r="J1113" s="270"/>
      <c r="K1113" s="270"/>
      <c r="L1113" s="275"/>
      <c r="M1113" s="281"/>
      <c r="N1113" s="282"/>
      <c r="O1113" s="282"/>
      <c r="P1113" s="282"/>
      <c r="Q1113" s="282"/>
      <c r="R1113" s="282"/>
      <c r="S1113" s="282"/>
      <c r="T1113" s="283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T1113" s="279" t="s">
        <v>204</v>
      </c>
      <c r="AU1113" s="279" t="s">
        <v>86</v>
      </c>
      <c r="AV1113" s="15" t="s">
        <v>111</v>
      </c>
      <c r="AW1113" s="15" t="s">
        <v>39</v>
      </c>
      <c r="AX1113" s="15" t="s">
        <v>86</v>
      </c>
      <c r="AY1113" s="279" t="s">
        <v>195</v>
      </c>
    </row>
    <row r="1114" s="2" customFormat="1" ht="6.96" customHeight="1">
      <c r="A1114" s="41"/>
      <c r="B1114" s="62"/>
      <c r="C1114" s="63"/>
      <c r="D1114" s="63"/>
      <c r="E1114" s="63"/>
      <c r="F1114" s="63"/>
      <c r="G1114" s="63"/>
      <c r="H1114" s="63"/>
      <c r="I1114" s="63"/>
      <c r="J1114" s="63"/>
      <c r="K1114" s="63"/>
      <c r="L1114" s="47"/>
      <c r="M1114" s="41"/>
      <c r="O1114" s="41"/>
      <c r="P1114" s="41"/>
      <c r="Q1114" s="41"/>
      <c r="R1114" s="41"/>
      <c r="S1114" s="41"/>
      <c r="T1114" s="41"/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</row>
  </sheetData>
  <sheetProtection sheet="1" autoFilter="0" formatColumns="0" formatRows="0" objects="1" scenarios="1" spinCount="100000" saltValue="jO1EPqq+fge3av1AVopGHJw/EaWvCVhtzCoFl2vPkDW1r0bpszU/j8sKwxce7obQKEg8xLUKa+sMmqSGPEMG3A==" hashValue="XhTohMcIX9woF1irG9rEBn+spuyLU0yZOyDnj89BzQLPQttELe70yXSB+K4fbUoCoEFlbl/rAM5JVf+gF2uIxQ==" algorithmName="SHA-512" password="CC35"/>
  <autoFilter ref="C94:K1113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5_01/622151001"/>
    <hyperlink ref="F106" r:id="rId2" display="https://podminky.urs.cz/item/CS_URS_2025_01/622211033"/>
    <hyperlink ref="F115" r:id="rId3" display="https://podminky.urs.cz/item/CS_URS_2025_01/622385104"/>
    <hyperlink ref="F119" r:id="rId4" display="https://podminky.urs.cz/item/CS_URS_2025_01/622541012"/>
    <hyperlink ref="F126" r:id="rId5" display="https://podminky.urs.cz/item/CS_URS_2025_01/629999011"/>
    <hyperlink ref="F133" r:id="rId6" display="https://podminky.urs.cz/item/CS_URS_2025_01/629999030"/>
    <hyperlink ref="F141" r:id="rId7" display="https://podminky.urs.cz/item/CS_URS_2025_01/941111112"/>
    <hyperlink ref="F150" r:id="rId8" display="https://podminky.urs.cz/item/CS_URS_2025_01/941111212"/>
    <hyperlink ref="F163" r:id="rId9" display="https://podminky.urs.cz/item/CS_URS_2025_01/941111322"/>
    <hyperlink ref="F170" r:id="rId10" display="https://podminky.urs.cz/item/CS_URS_2025_01/941111812"/>
    <hyperlink ref="F179" r:id="rId11" display="https://podminky.urs.cz/item/CS_URS_2025_01/944511111"/>
    <hyperlink ref="F188" r:id="rId12" display="https://podminky.urs.cz/item/CS_URS_2025_01/944511211"/>
    <hyperlink ref="F201" r:id="rId13" display="https://podminky.urs.cz/item/CS_URS_2025_01/944511811"/>
    <hyperlink ref="F210" r:id="rId14" display="https://podminky.urs.cz/item/CS_URS_2025_01/945412112"/>
    <hyperlink ref="F218" r:id="rId15" display="https://podminky.urs.cz/item/CS_URS_2025_01/962032641"/>
    <hyperlink ref="F223" r:id="rId16" display="https://podminky.urs.cz/item/CS_URS_2025_01/993111111"/>
    <hyperlink ref="F232" r:id="rId17" display="https://podminky.urs.cz/item/CS_URS_2025_01/993111119"/>
    <hyperlink ref="F249" r:id="rId18" display="https://podminky.urs.cz/item/CS_URS_2025_01/997013114"/>
    <hyperlink ref="F251" r:id="rId19" display="https://podminky.urs.cz/item/CS_URS_2025_01/997013501"/>
    <hyperlink ref="F253" r:id="rId20" display="https://podminky.urs.cz/item/CS_URS_2025_01/997013509"/>
    <hyperlink ref="F256" r:id="rId21" display="https://podminky.urs.cz/item/CS_URS_2025_01/997013631"/>
    <hyperlink ref="F258" r:id="rId22" display="https://podminky.urs.cz/item/CS_URS_2025_01/997013811"/>
    <hyperlink ref="F260" r:id="rId23" display="https://podminky.urs.cz/item/CS_URS_2025_01/997013814"/>
    <hyperlink ref="F263" r:id="rId24" display="https://podminky.urs.cz/item/CS_URS_2025_01/998011003"/>
    <hyperlink ref="F267" r:id="rId25" display="https://podminky.urs.cz/item/CS_URS_2025_01/712431801"/>
    <hyperlink ref="F282" r:id="rId26" display="https://podminky.urs.cz/item/CS_URS_2025_01/712431111"/>
    <hyperlink ref="F298" r:id="rId27" display="https://podminky.urs.cz/item/CS_URS_2025_01/712811111"/>
    <hyperlink ref="F318" r:id="rId28" display="https://podminky.urs.cz/item/CS_URS_2025_01/712831101"/>
    <hyperlink ref="F336" r:id="rId29" display="https://podminky.urs.cz/item/CS_URS_2025_01/712998201"/>
    <hyperlink ref="F343" r:id="rId30" display="https://podminky.urs.cz/item/CS_URS_2025_01/998712103"/>
    <hyperlink ref="F346" r:id="rId31" display="https://podminky.urs.cz/item/CS_URS_2025_01/713131241"/>
    <hyperlink ref="F368" r:id="rId32" display="https://podminky.urs.cz/item/CS_URS_2025_01/713141378"/>
    <hyperlink ref="F381" r:id="rId33" display="https://podminky.urs.cz/item/CS_URS_2025_01/713151131"/>
    <hyperlink ref="F396" r:id="rId34" display="https://podminky.urs.cz/item/CS_URS_2025_01/713151155"/>
    <hyperlink ref="F413" r:id="rId35" display="https://podminky.urs.cz/item/CS_URS_2025_01/998713103"/>
    <hyperlink ref="F420" r:id="rId36" display="https://podminky.urs.cz/item/CS_URS_2025_01/721910942"/>
    <hyperlink ref="F425" r:id="rId37" display="https://podminky.urs.cz/item/CS_URS_2025_01/998721103"/>
    <hyperlink ref="F428" r:id="rId38" display="https://podminky.urs.cz/item/CS_URS_2025_01/742420001"/>
    <hyperlink ref="F432" r:id="rId39" display="https://podminky.urs.cz/item/CS_URS_2025_01/742420811"/>
    <hyperlink ref="F437" r:id="rId40" display="https://podminky.urs.cz/item/CS_URS_2025_01/762083111"/>
    <hyperlink ref="F463" r:id="rId41" display="https://podminky.urs.cz/item/CS_URS_2025_01/762086111"/>
    <hyperlink ref="F481" r:id="rId42" display="https://podminky.urs.cz/item/CS_URS_2025_01/762223110"/>
    <hyperlink ref="F491" r:id="rId43" display="https://podminky.urs.cz/item/CS_URS_2025_01/762331924"/>
    <hyperlink ref="F500" r:id="rId44" display="https://podminky.urs.cz/item/CS_URS_2025_01/762332922"/>
    <hyperlink ref="F515" r:id="rId45" display="https://podminky.urs.cz/item/CS_URS_2025_01/762341026"/>
    <hyperlink ref="F529" r:id="rId46" display="https://podminky.urs.cz/item/CS_URS_2025_01/762341210"/>
    <hyperlink ref="F545" r:id="rId47" display="https://podminky.urs.cz/item/CS_URS_2025_01/762341811"/>
    <hyperlink ref="F559" r:id="rId48" display="https://podminky.urs.cz/item/CS_URS_2025_01/762342523"/>
    <hyperlink ref="F577" r:id="rId49" display="https://podminky.urs.cz/item/CS_URS_2025_01/762361332"/>
    <hyperlink ref="F594" r:id="rId50" display="https://podminky.urs.cz/item/CS_URS_2025_01/762395000"/>
    <hyperlink ref="F629" r:id="rId51" display="https://podminky.urs.cz/item/CS_URS_2025_01/762430017"/>
    <hyperlink ref="F636" r:id="rId52" display="https://podminky.urs.cz/item/CS_URS_2025_01/762495000"/>
    <hyperlink ref="F643" r:id="rId53" display="https://podminky.urs.cz/item/CS_URS_2025_01/762512261"/>
    <hyperlink ref="F653" r:id="rId54" display="https://podminky.urs.cz/item/CS_URS_2025_01/762521104"/>
    <hyperlink ref="F667" r:id="rId55" display="https://podminky.urs.cz/item/CS_URS_2025_01/762595001"/>
    <hyperlink ref="F675" r:id="rId56" display="https://podminky.urs.cz/item/CS_URS_2025_01/998762103"/>
    <hyperlink ref="F678" r:id="rId57" display="https://podminky.urs.cz/item/CS_URS_2025_01/764001821"/>
    <hyperlink ref="F685" r:id="rId58" display="https://podminky.urs.cz/item/CS_URS_2025_01/764001841"/>
    <hyperlink ref="F693" r:id="rId59" display="https://podminky.urs.cz/item/CS_URS_2025_01/764001851"/>
    <hyperlink ref="F700" r:id="rId60" display="https://podminky.urs.cz/item/CS_URS_2025_01/764002812"/>
    <hyperlink ref="F707" r:id="rId61" display="https://podminky.urs.cz/item/CS_URS_2025_01/764002821"/>
    <hyperlink ref="F714" r:id="rId62" display="https://podminky.urs.cz/item/CS_URS_2025_01/764002831"/>
    <hyperlink ref="F718" r:id="rId63" display="https://podminky.urs.cz/item/CS_URS_2025_01/764002841"/>
    <hyperlink ref="F725" r:id="rId64" display="https://podminky.urs.cz/item/CS_URS_2025_01/764002861"/>
    <hyperlink ref="F730" r:id="rId65" display="https://podminky.urs.cz/item/CS_URS_2025_01/764002871"/>
    <hyperlink ref="F737" r:id="rId66" display="https://podminky.urs.cz/item/CS_URS_2025_01/764002881"/>
    <hyperlink ref="F741" r:id="rId67" display="https://podminky.urs.cz/item/CS_URS_2025_01/764004801"/>
    <hyperlink ref="F748" r:id="rId68" display="https://podminky.urs.cz/item/CS_URS_2025_01/764004841"/>
    <hyperlink ref="F751" r:id="rId69" display="https://podminky.urs.cz/item/CS_URS_2025_01/764004861"/>
    <hyperlink ref="F755" r:id="rId70" display="https://podminky.urs.cz/item/CS_URS_2025_01/764004871"/>
    <hyperlink ref="F759" r:id="rId71" display="https://podminky.urs.cz/item/CS_URS_2025_01/764011401"/>
    <hyperlink ref="F763" r:id="rId72" display="https://podminky.urs.cz/item/CS_URS_2025_01/764011622"/>
    <hyperlink ref="F767" r:id="rId73" display="https://podminky.urs.cz/item/CS_URS_2025_01/764011623"/>
    <hyperlink ref="F771" r:id="rId74" display="https://podminky.urs.cz/item/CS_URS_2025_01/764011624"/>
    <hyperlink ref="F775" r:id="rId75" display="https://podminky.urs.cz/item/CS_URS_2025_01/764111641"/>
    <hyperlink ref="F789" r:id="rId76" display="https://podminky.urs.cz/item/CS_URS_2025_01/764111691"/>
    <hyperlink ref="F803" r:id="rId77" display="https://podminky.urs.cz/item/CS_URS_2025_01/764002414"/>
    <hyperlink ref="F819" r:id="rId78" display="https://podminky.urs.cz/item/CS_URS_2025_01/764211614"/>
    <hyperlink ref="F823" r:id="rId79" display="https://podminky.urs.cz/item/CS_URS_2025_01/764212662"/>
    <hyperlink ref="F835" r:id="rId80" display="https://podminky.urs.cz/item/CS_URS_2025_01/764213455"/>
    <hyperlink ref="F839" r:id="rId81" display="https://podminky.urs.cz/item/CS_URS_2025_01/764214606"/>
    <hyperlink ref="F843" r:id="rId82" display="https://podminky.urs.cz/item/CS_URS_2025_01/764214607"/>
    <hyperlink ref="F847" r:id="rId83" display="https://podminky.urs.cz/item/CS_URS_2025_01/764215646"/>
    <hyperlink ref="F851" r:id="rId84" display="https://podminky.urs.cz/item/CS_URS_2025_01/764218607"/>
    <hyperlink ref="F855" r:id="rId85" display="https://podminky.urs.cz/item/CS_URS_2025_01/764218611"/>
    <hyperlink ref="F859" r:id="rId86" display="https://podminky.urs.cz/item/CS_URS_2025_01/764311606"/>
    <hyperlink ref="F863" r:id="rId87" display="https://podminky.urs.cz/item/CS_URS_2025_01/764311607"/>
    <hyperlink ref="F867" r:id="rId88" display="https://podminky.urs.cz/item/CS_URS_2025_01/764315631"/>
    <hyperlink ref="F874" r:id="rId89" display="https://podminky.urs.cz/item/CS_URS_2025_01/764511603"/>
    <hyperlink ref="F878" r:id="rId90" display="https://podminky.urs.cz/item/CS_URS_2025_01/764518623"/>
    <hyperlink ref="F888" r:id="rId91" display="https://podminky.urs.cz/item/CS_URS_2025_01/998764103"/>
    <hyperlink ref="F891" r:id="rId92" display="https://podminky.urs.cz/item/CS_URS_2025_01/765191001"/>
    <hyperlink ref="F907" r:id="rId93" display="https://podminky.urs.cz/item/CS_URS_2025_01/765191031"/>
    <hyperlink ref="F918" r:id="rId94" display="https://podminky.urs.cz/item/CS_URS_2025_01/765191051"/>
    <hyperlink ref="F925" r:id="rId95" display="https://podminky.urs.cz/item/CS_URS_2025_01/765191071"/>
    <hyperlink ref="F932" r:id="rId96" display="https://podminky.urs.cz/item/CS_URS_2025_01/998765103"/>
    <hyperlink ref="F935" r:id="rId97" display="https://podminky.urs.cz/item/CS_URS_2025_01/767831021"/>
    <hyperlink ref="F941" r:id="rId98" display="https://podminky.urs.cz/item/CS_URS_2025_01/767832102"/>
    <hyperlink ref="F947" r:id="rId99" display="https://podminky.urs.cz/item/CS_URS_2025_01/767995113"/>
    <hyperlink ref="F975" r:id="rId100" display="https://podminky.urs.cz/item/CS_URS_2025_01/998767103"/>
    <hyperlink ref="F978" r:id="rId101" display="https://podminky.urs.cz/item/CS_URS_2025_01/783201403"/>
    <hyperlink ref="F987" r:id="rId102" display="https://podminky.urs.cz/item/CS_URS_2025_01/783214121"/>
    <hyperlink ref="F996" r:id="rId103" display="https://podminky.urs.cz/item/CS_URS_2025_01/783301303"/>
    <hyperlink ref="F1009" r:id="rId104" display="https://podminky.urs.cz/item/CS_URS_2025_01/783301313"/>
    <hyperlink ref="F1022" r:id="rId105" display="https://podminky.urs.cz/item/CS_URS_2025_01/783301401"/>
    <hyperlink ref="F1035" r:id="rId106" display="https://podminky.urs.cz/item/CS_URS_2025_01/783306809"/>
    <hyperlink ref="F1048" r:id="rId107" display="https://podminky.urs.cz/item/CS_URS_2025_01/783343101"/>
    <hyperlink ref="F1061" r:id="rId108" display="https://podminky.urs.cz/item/CS_URS_2025_01/783344201"/>
    <hyperlink ref="F1074" r:id="rId109" display="https://podminky.urs.cz/item/CS_URS_2025_01/783347101"/>
    <hyperlink ref="F1109" r:id="rId110" display="https://podminky.urs.cz/item/CS_URS_2025_01/HZS2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88</v>
      </c>
    </row>
    <row r="4" s="1" customFormat="1" ht="24.96" customHeight="1">
      <c r="B4" s="22"/>
      <c r="D4" s="144" t="s">
        <v>112</v>
      </c>
      <c r="L4" s="22"/>
      <c r="M4" s="14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6" t="s">
        <v>16</v>
      </c>
      <c r="L6" s="22"/>
    </row>
    <row r="7" s="1" customFormat="1" ht="26.25" customHeight="1">
      <c r="B7" s="22"/>
      <c r="E7" s="147" t="str">
        <f>'Rekapitulace stavby'!K6</f>
        <v>Sportovní zařízení města Kroměříže, hala Slavia, Kotojedská 2590, Kroměříž</v>
      </c>
      <c r="F7" s="146"/>
      <c r="G7" s="146"/>
      <c r="H7" s="146"/>
      <c r="L7" s="22"/>
    </row>
    <row r="8" s="2" customFormat="1" ht="12" customHeight="1">
      <c r="A8" s="41"/>
      <c r="B8" s="47"/>
      <c r="C8" s="41"/>
      <c r="D8" s="146" t="s">
        <v>127</v>
      </c>
      <c r="E8" s="41"/>
      <c r="F8" s="41"/>
      <c r="G8" s="41"/>
      <c r="H8" s="41"/>
      <c r="I8" s="41"/>
      <c r="J8" s="41"/>
      <c r="K8" s="41"/>
      <c r="L8" s="14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9" t="s">
        <v>1079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6" t="s">
        <v>18</v>
      </c>
      <c r="E11" s="41"/>
      <c r="F11" s="136" t="s">
        <v>32</v>
      </c>
      <c r="G11" s="41"/>
      <c r="H11" s="41"/>
      <c r="I11" s="146" t="s">
        <v>20</v>
      </c>
      <c r="J11" s="136" t="s">
        <v>32</v>
      </c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22</v>
      </c>
      <c r="E12" s="41"/>
      <c r="F12" s="136" t="s">
        <v>23</v>
      </c>
      <c r="G12" s="41"/>
      <c r="H12" s="41"/>
      <c r="I12" s="146" t="s">
        <v>24</v>
      </c>
      <c r="J12" s="150" t="str">
        <f>'Rekapitulace stavby'!AN8</f>
        <v>30. 5. 2025</v>
      </c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30</v>
      </c>
      <c r="E14" s="41"/>
      <c r="F14" s="41"/>
      <c r="G14" s="41"/>
      <c r="H14" s="41"/>
      <c r="I14" s="146" t="s">
        <v>31</v>
      </c>
      <c r="J14" s="136" t="s">
        <v>32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33</v>
      </c>
      <c r="F15" s="41"/>
      <c r="G15" s="41"/>
      <c r="H15" s="41"/>
      <c r="I15" s="146" t="s">
        <v>34</v>
      </c>
      <c r="J15" s="136" t="s">
        <v>32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6" t="s">
        <v>35</v>
      </c>
      <c r="E17" s="41"/>
      <c r="F17" s="41"/>
      <c r="G17" s="41"/>
      <c r="H17" s="41"/>
      <c r="I17" s="146" t="s">
        <v>31</v>
      </c>
      <c r="J17" s="35" t="str">
        <f>'Rekapitulace stavby'!AN13</f>
        <v>Vyplň údaj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6"/>
      <c r="G18" s="136"/>
      <c r="H18" s="136"/>
      <c r="I18" s="146" t="s">
        <v>34</v>
      </c>
      <c r="J18" s="35" t="str">
        <f>'Rekapitulace stavby'!AN14</f>
        <v>Vyplň údaj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6" t="s">
        <v>37</v>
      </c>
      <c r="E20" s="41"/>
      <c r="F20" s="41"/>
      <c r="G20" s="41"/>
      <c r="H20" s="41"/>
      <c r="I20" s="146" t="s">
        <v>31</v>
      </c>
      <c r="J20" s="136" t="s">
        <v>32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38</v>
      </c>
      <c r="F21" s="41"/>
      <c r="G21" s="41"/>
      <c r="H21" s="41"/>
      <c r="I21" s="146" t="s">
        <v>34</v>
      </c>
      <c r="J21" s="136" t="s">
        <v>32</v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6" t="s">
        <v>40</v>
      </c>
      <c r="E23" s="41"/>
      <c r="F23" s="41"/>
      <c r="G23" s="41"/>
      <c r="H23" s="41"/>
      <c r="I23" s="146" t="s">
        <v>31</v>
      </c>
      <c r="J23" s="136" t="s">
        <v>32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1080</v>
      </c>
      <c r="F24" s="41"/>
      <c r="G24" s="41"/>
      <c r="H24" s="41"/>
      <c r="I24" s="146" t="s">
        <v>34</v>
      </c>
      <c r="J24" s="136" t="s">
        <v>32</v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6" t="s">
        <v>42</v>
      </c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51"/>
      <c r="B27" s="152"/>
      <c r="C27" s="151"/>
      <c r="D27" s="151"/>
      <c r="E27" s="153" t="s">
        <v>43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5"/>
      <c r="E29" s="155"/>
      <c r="F29" s="155"/>
      <c r="G29" s="155"/>
      <c r="H29" s="155"/>
      <c r="I29" s="155"/>
      <c r="J29" s="155"/>
      <c r="K29" s="155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6" t="s">
        <v>44</v>
      </c>
      <c r="E30" s="41"/>
      <c r="F30" s="41"/>
      <c r="G30" s="41"/>
      <c r="H30" s="41"/>
      <c r="I30" s="41"/>
      <c r="J30" s="157">
        <f>ROUND(J83, 2)</f>
        <v>0</v>
      </c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8" t="s">
        <v>46</v>
      </c>
      <c r="G32" s="41"/>
      <c r="H32" s="41"/>
      <c r="I32" s="158" t="s">
        <v>45</v>
      </c>
      <c r="J32" s="158" t="s">
        <v>47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9" t="s">
        <v>48</v>
      </c>
      <c r="E33" s="146" t="s">
        <v>49</v>
      </c>
      <c r="F33" s="160">
        <f>ROUND((SUM(BE83:BE96)),  2)</f>
        <v>0</v>
      </c>
      <c r="G33" s="41"/>
      <c r="H33" s="41"/>
      <c r="I33" s="161">
        <v>0.20999999999999999</v>
      </c>
      <c r="J33" s="160">
        <f>ROUND(((SUM(BE83:BE96))*I33),  2)</f>
        <v>0</v>
      </c>
      <c r="K33" s="41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6" t="s">
        <v>50</v>
      </c>
      <c r="F34" s="160">
        <f>ROUND((SUM(BF83:BF96)),  2)</f>
        <v>0</v>
      </c>
      <c r="G34" s="41"/>
      <c r="H34" s="41"/>
      <c r="I34" s="161">
        <v>0.12</v>
      </c>
      <c r="J34" s="160">
        <f>ROUND(((SUM(BF83:BF96))*I34), 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6" t="s">
        <v>51</v>
      </c>
      <c r="F35" s="160">
        <f>ROUND((SUM(BG83:BG96)),  2)</f>
        <v>0</v>
      </c>
      <c r="G35" s="41"/>
      <c r="H35" s="41"/>
      <c r="I35" s="161">
        <v>0.20999999999999999</v>
      </c>
      <c r="J35" s="160">
        <f>0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6" t="s">
        <v>52</v>
      </c>
      <c r="F36" s="160">
        <f>ROUND((SUM(BH83:BH96)),  2)</f>
        <v>0</v>
      </c>
      <c r="G36" s="41"/>
      <c r="H36" s="41"/>
      <c r="I36" s="161">
        <v>0.12</v>
      </c>
      <c r="J36" s="160">
        <f>0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53</v>
      </c>
      <c r="F37" s="160">
        <f>ROUND((SUM(BI83:BI96)),  2)</f>
        <v>0</v>
      </c>
      <c r="G37" s="41"/>
      <c r="H37" s="41"/>
      <c r="I37" s="161">
        <v>0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2"/>
      <c r="D39" s="163" t="s">
        <v>54</v>
      </c>
      <c r="E39" s="164"/>
      <c r="F39" s="164"/>
      <c r="G39" s="165" t="s">
        <v>55</v>
      </c>
      <c r="H39" s="166" t="s">
        <v>56</v>
      </c>
      <c r="I39" s="164"/>
      <c r="J39" s="167">
        <f>SUM(J30:J37)</f>
        <v>0</v>
      </c>
      <c r="K39" s="168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160</v>
      </c>
      <c r="D45" s="43"/>
      <c r="E45" s="43"/>
      <c r="F45" s="43"/>
      <c r="G45" s="43"/>
      <c r="H45" s="43"/>
      <c r="I45" s="43"/>
      <c r="J45" s="43"/>
      <c r="K45" s="43"/>
      <c r="L45" s="14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3" t="str">
        <f>E7</f>
        <v>Sportovní zařízení města Kroměříže, hala Slavia, Kotojedská 2590, Kroměříž</v>
      </c>
      <c r="F48" s="34"/>
      <c r="G48" s="34"/>
      <c r="H48" s="34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127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02 - Hromosvod</v>
      </c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Kroměříž</v>
      </c>
      <c r="G52" s="43"/>
      <c r="H52" s="43"/>
      <c r="I52" s="34" t="s">
        <v>24</v>
      </c>
      <c r="J52" s="75" t="str">
        <f>IF(J12="","",J12)</f>
        <v>30. 5. 2025</v>
      </c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Kroměříž</v>
      </c>
      <c r="G54" s="43"/>
      <c r="H54" s="43"/>
      <c r="I54" s="34" t="s">
        <v>37</v>
      </c>
      <c r="J54" s="39" t="str">
        <f>E21</f>
        <v>JURÁŇ PROJEKT s.r.o.</v>
      </c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AP-volt, s.r.o.</v>
      </c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4" t="s">
        <v>161</v>
      </c>
      <c r="D57" s="175"/>
      <c r="E57" s="175"/>
      <c r="F57" s="175"/>
      <c r="G57" s="175"/>
      <c r="H57" s="175"/>
      <c r="I57" s="175"/>
      <c r="J57" s="176" t="s">
        <v>162</v>
      </c>
      <c r="K57" s="175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7" t="s">
        <v>76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163</v>
      </c>
    </row>
    <row r="60" s="9" customFormat="1" ht="24.96" customHeight="1">
      <c r="A60" s="9"/>
      <c r="B60" s="178"/>
      <c r="C60" s="179"/>
      <c r="D60" s="180" t="s">
        <v>169</v>
      </c>
      <c r="E60" s="181"/>
      <c r="F60" s="181"/>
      <c r="G60" s="181"/>
      <c r="H60" s="181"/>
      <c r="I60" s="181"/>
      <c r="J60" s="182">
        <f>J84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4"/>
      <c r="C61" s="128"/>
      <c r="D61" s="185" t="s">
        <v>1081</v>
      </c>
      <c r="E61" s="186"/>
      <c r="F61" s="186"/>
      <c r="G61" s="186"/>
      <c r="H61" s="186"/>
      <c r="I61" s="186"/>
      <c r="J61" s="187">
        <f>J86</f>
        <v>0</v>
      </c>
      <c r="K61" s="128"/>
      <c r="L61" s="18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8"/>
      <c r="C62" s="179"/>
      <c r="D62" s="180" t="s">
        <v>1082</v>
      </c>
      <c r="E62" s="181"/>
      <c r="F62" s="181"/>
      <c r="G62" s="181"/>
      <c r="H62" s="181"/>
      <c r="I62" s="181"/>
      <c r="J62" s="182">
        <f>J89</f>
        <v>0</v>
      </c>
      <c r="K62" s="179"/>
      <c r="L62" s="18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4"/>
      <c r="C63" s="128"/>
      <c r="D63" s="185" t="s">
        <v>1083</v>
      </c>
      <c r="E63" s="186"/>
      <c r="F63" s="186"/>
      <c r="G63" s="186"/>
      <c r="H63" s="186"/>
      <c r="I63" s="186"/>
      <c r="J63" s="187">
        <f>J90</f>
        <v>0</v>
      </c>
      <c r="K63" s="128"/>
      <c r="L63" s="18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4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5" t="s">
        <v>180</v>
      </c>
      <c r="D70" s="43"/>
      <c r="E70" s="43"/>
      <c r="F70" s="43"/>
      <c r="G70" s="43"/>
      <c r="H70" s="43"/>
      <c r="I70" s="43"/>
      <c r="J70" s="43"/>
      <c r="K70" s="4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4" t="s">
        <v>16</v>
      </c>
      <c r="D72" s="43"/>
      <c r="E72" s="43"/>
      <c r="F72" s="43"/>
      <c r="G72" s="43"/>
      <c r="H72" s="43"/>
      <c r="I72" s="43"/>
      <c r="J72" s="43"/>
      <c r="K72" s="43"/>
      <c r="L72" s="14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6.25" customHeight="1">
      <c r="A73" s="41"/>
      <c r="B73" s="42"/>
      <c r="C73" s="43"/>
      <c r="D73" s="43"/>
      <c r="E73" s="173" t="str">
        <f>E7</f>
        <v>Sportovní zařízení města Kroměříže, hala Slavia, Kotojedská 2590, Kroměříž</v>
      </c>
      <c r="F73" s="34"/>
      <c r="G73" s="34"/>
      <c r="H73" s="34"/>
      <c r="I73" s="43"/>
      <c r="J73" s="43"/>
      <c r="K73" s="4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127</v>
      </c>
      <c r="D74" s="43"/>
      <c r="E74" s="43"/>
      <c r="F74" s="43"/>
      <c r="G74" s="43"/>
      <c r="H74" s="43"/>
      <c r="I74" s="43"/>
      <c r="J74" s="43"/>
      <c r="K74" s="4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SO 02 - Hromosvod</v>
      </c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22</v>
      </c>
      <c r="D77" s="43"/>
      <c r="E77" s="43"/>
      <c r="F77" s="29" t="str">
        <f>F12</f>
        <v>Kroměříž</v>
      </c>
      <c r="G77" s="43"/>
      <c r="H77" s="43"/>
      <c r="I77" s="34" t="s">
        <v>24</v>
      </c>
      <c r="J77" s="75" t="str">
        <f>IF(J12="","",J12)</f>
        <v>30. 5. 2025</v>
      </c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4" t="s">
        <v>30</v>
      </c>
      <c r="D79" s="43"/>
      <c r="E79" s="43"/>
      <c r="F79" s="29" t="str">
        <f>E15</f>
        <v>Město Kroměříž</v>
      </c>
      <c r="G79" s="43"/>
      <c r="H79" s="43"/>
      <c r="I79" s="34" t="s">
        <v>37</v>
      </c>
      <c r="J79" s="39" t="str">
        <f>E21</f>
        <v>JURÁŇ PROJEKT s.r.o.</v>
      </c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35</v>
      </c>
      <c r="D80" s="43"/>
      <c r="E80" s="43"/>
      <c r="F80" s="29" t="str">
        <f>IF(E18="","",E18)</f>
        <v>Vyplň údaj</v>
      </c>
      <c r="G80" s="43"/>
      <c r="H80" s="43"/>
      <c r="I80" s="34" t="s">
        <v>40</v>
      </c>
      <c r="J80" s="39" t="str">
        <f>E24</f>
        <v>AP-volt, s.r.o.</v>
      </c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9"/>
      <c r="B82" s="190"/>
      <c r="C82" s="191" t="s">
        <v>181</v>
      </c>
      <c r="D82" s="192" t="s">
        <v>63</v>
      </c>
      <c r="E82" s="192" t="s">
        <v>59</v>
      </c>
      <c r="F82" s="192" t="s">
        <v>60</v>
      </c>
      <c r="G82" s="192" t="s">
        <v>182</v>
      </c>
      <c r="H82" s="192" t="s">
        <v>183</v>
      </c>
      <c r="I82" s="192" t="s">
        <v>184</v>
      </c>
      <c r="J82" s="192" t="s">
        <v>162</v>
      </c>
      <c r="K82" s="193" t="s">
        <v>185</v>
      </c>
      <c r="L82" s="194"/>
      <c r="M82" s="95" t="s">
        <v>32</v>
      </c>
      <c r="N82" s="96" t="s">
        <v>48</v>
      </c>
      <c r="O82" s="96" t="s">
        <v>186</v>
      </c>
      <c r="P82" s="96" t="s">
        <v>187</v>
      </c>
      <c r="Q82" s="96" t="s">
        <v>188</v>
      </c>
      <c r="R82" s="96" t="s">
        <v>189</v>
      </c>
      <c r="S82" s="96" t="s">
        <v>190</v>
      </c>
      <c r="T82" s="97" t="s">
        <v>191</v>
      </c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</row>
    <row r="83" s="2" customFormat="1" ht="22.8" customHeight="1">
      <c r="A83" s="41"/>
      <c r="B83" s="42"/>
      <c r="C83" s="102" t="s">
        <v>192</v>
      </c>
      <c r="D83" s="43"/>
      <c r="E83" s="43"/>
      <c r="F83" s="43"/>
      <c r="G83" s="43"/>
      <c r="H83" s="43"/>
      <c r="I83" s="43"/>
      <c r="J83" s="195">
        <f>BK83</f>
        <v>0</v>
      </c>
      <c r="K83" s="43"/>
      <c r="L83" s="47"/>
      <c r="M83" s="98"/>
      <c r="N83" s="196"/>
      <c r="O83" s="99"/>
      <c r="P83" s="197">
        <f>P84+P89</f>
        <v>0</v>
      </c>
      <c r="Q83" s="99"/>
      <c r="R83" s="197">
        <f>R84+R89</f>
        <v>0</v>
      </c>
      <c r="S83" s="99"/>
      <c r="T83" s="198">
        <f>T84+T89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19" t="s">
        <v>77</v>
      </c>
      <c r="AU83" s="19" t="s">
        <v>163</v>
      </c>
      <c r="BK83" s="199">
        <f>BK84+BK89</f>
        <v>0</v>
      </c>
    </row>
    <row r="84" s="12" customFormat="1" ht="25.92" customHeight="1">
      <c r="A84" s="12"/>
      <c r="B84" s="200"/>
      <c r="C84" s="201"/>
      <c r="D84" s="202" t="s">
        <v>77</v>
      </c>
      <c r="E84" s="203" t="s">
        <v>362</v>
      </c>
      <c r="F84" s="203" t="s">
        <v>363</v>
      </c>
      <c r="G84" s="201"/>
      <c r="H84" s="201"/>
      <c r="I84" s="204"/>
      <c r="J84" s="205">
        <f>BK84</f>
        <v>0</v>
      </c>
      <c r="K84" s="201"/>
      <c r="L84" s="206"/>
      <c r="M84" s="207"/>
      <c r="N84" s="208"/>
      <c r="O84" s="208"/>
      <c r="P84" s="209">
        <f>P85+P86</f>
        <v>0</v>
      </c>
      <c r="Q84" s="208"/>
      <c r="R84" s="209">
        <f>R85+R86</f>
        <v>0</v>
      </c>
      <c r="S84" s="208"/>
      <c r="T84" s="210">
        <f>T85+T86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1" t="s">
        <v>88</v>
      </c>
      <c r="AT84" s="212" t="s">
        <v>77</v>
      </c>
      <c r="AU84" s="212" t="s">
        <v>78</v>
      </c>
      <c r="AY84" s="211" t="s">
        <v>195</v>
      </c>
      <c r="BK84" s="213">
        <f>BK85+BK86</f>
        <v>0</v>
      </c>
    </row>
    <row r="85" s="2" customFormat="1" ht="16.5" customHeight="1">
      <c r="A85" s="41"/>
      <c r="B85" s="42"/>
      <c r="C85" s="216" t="s">
        <v>226</v>
      </c>
      <c r="D85" s="216" t="s">
        <v>113</v>
      </c>
      <c r="E85" s="217" t="s">
        <v>1084</v>
      </c>
      <c r="F85" s="218" t="s">
        <v>1085</v>
      </c>
      <c r="G85" s="219" t="s">
        <v>1086</v>
      </c>
      <c r="H85" s="220">
        <v>1</v>
      </c>
      <c r="I85" s="221"/>
      <c r="J85" s="222">
        <f>ROUND(I85*H85,2)</f>
        <v>0</v>
      </c>
      <c r="K85" s="218" t="s">
        <v>32</v>
      </c>
      <c r="L85" s="47"/>
      <c r="M85" s="223" t="s">
        <v>32</v>
      </c>
      <c r="N85" s="224" t="s">
        <v>49</v>
      </c>
      <c r="O85" s="87"/>
      <c r="P85" s="225">
        <f>O85*H85</f>
        <v>0</v>
      </c>
      <c r="Q85" s="225">
        <v>0</v>
      </c>
      <c r="R85" s="225">
        <f>Q85*H85</f>
        <v>0</v>
      </c>
      <c r="S85" s="225">
        <v>0</v>
      </c>
      <c r="T85" s="226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7" t="s">
        <v>289</v>
      </c>
      <c r="AT85" s="227" t="s">
        <v>113</v>
      </c>
      <c r="AU85" s="227" t="s">
        <v>86</v>
      </c>
      <c r="AY85" s="19" t="s">
        <v>195</v>
      </c>
      <c r="BE85" s="228">
        <f>IF(N85="základní",J85,0)</f>
        <v>0</v>
      </c>
      <c r="BF85" s="228">
        <f>IF(N85="snížená",J85,0)</f>
        <v>0</v>
      </c>
      <c r="BG85" s="228">
        <f>IF(N85="zákl. přenesená",J85,0)</f>
        <v>0</v>
      </c>
      <c r="BH85" s="228">
        <f>IF(N85="sníž. přenesená",J85,0)</f>
        <v>0</v>
      </c>
      <c r="BI85" s="228">
        <f>IF(N85="nulová",J85,0)</f>
        <v>0</v>
      </c>
      <c r="BJ85" s="19" t="s">
        <v>86</v>
      </c>
      <c r="BK85" s="228">
        <f>ROUND(I85*H85,2)</f>
        <v>0</v>
      </c>
      <c r="BL85" s="19" t="s">
        <v>289</v>
      </c>
      <c r="BM85" s="227" t="s">
        <v>1087</v>
      </c>
    </row>
    <row r="86" s="12" customFormat="1" ht="22.8" customHeight="1">
      <c r="A86" s="12"/>
      <c r="B86" s="200"/>
      <c r="C86" s="201"/>
      <c r="D86" s="202" t="s">
        <v>77</v>
      </c>
      <c r="E86" s="214" t="s">
        <v>1088</v>
      </c>
      <c r="F86" s="214" t="s">
        <v>1089</v>
      </c>
      <c r="G86" s="201"/>
      <c r="H86" s="201"/>
      <c r="I86" s="204"/>
      <c r="J86" s="215">
        <f>BK86</f>
        <v>0</v>
      </c>
      <c r="K86" s="201"/>
      <c r="L86" s="206"/>
      <c r="M86" s="207"/>
      <c r="N86" s="208"/>
      <c r="O86" s="208"/>
      <c r="P86" s="209">
        <f>SUM(P87:P88)</f>
        <v>0</v>
      </c>
      <c r="Q86" s="208"/>
      <c r="R86" s="209">
        <f>SUM(R87:R88)</f>
        <v>0</v>
      </c>
      <c r="S86" s="208"/>
      <c r="T86" s="210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1" t="s">
        <v>88</v>
      </c>
      <c r="AT86" s="212" t="s">
        <v>77</v>
      </c>
      <c r="AU86" s="212" t="s">
        <v>86</v>
      </c>
      <c r="AY86" s="211" t="s">
        <v>195</v>
      </c>
      <c r="BK86" s="213">
        <f>SUM(BK87:BK88)</f>
        <v>0</v>
      </c>
    </row>
    <row r="87" s="2" customFormat="1" ht="44.25" customHeight="1">
      <c r="A87" s="41"/>
      <c r="B87" s="42"/>
      <c r="C87" s="216" t="s">
        <v>86</v>
      </c>
      <c r="D87" s="216" t="s">
        <v>113</v>
      </c>
      <c r="E87" s="217" t="s">
        <v>1090</v>
      </c>
      <c r="F87" s="218" t="s">
        <v>1091</v>
      </c>
      <c r="G87" s="219" t="s">
        <v>119</v>
      </c>
      <c r="H87" s="220">
        <v>1</v>
      </c>
      <c r="I87" s="221"/>
      <c r="J87" s="222">
        <f>ROUND(I87*H87,2)</f>
        <v>0</v>
      </c>
      <c r="K87" s="218" t="s">
        <v>200</v>
      </c>
      <c r="L87" s="47"/>
      <c r="M87" s="223" t="s">
        <v>32</v>
      </c>
      <c r="N87" s="224" t="s">
        <v>49</v>
      </c>
      <c r="O87" s="87"/>
      <c r="P87" s="225">
        <f>O87*H87</f>
        <v>0</v>
      </c>
      <c r="Q87" s="225">
        <v>0</v>
      </c>
      <c r="R87" s="225">
        <f>Q87*H87</f>
        <v>0</v>
      </c>
      <c r="S87" s="225">
        <v>0</v>
      </c>
      <c r="T87" s="226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7" t="s">
        <v>289</v>
      </c>
      <c r="AT87" s="227" t="s">
        <v>113</v>
      </c>
      <c r="AU87" s="227" t="s">
        <v>88</v>
      </c>
      <c r="AY87" s="19" t="s">
        <v>195</v>
      </c>
      <c r="BE87" s="228">
        <f>IF(N87="základní",J87,0)</f>
        <v>0</v>
      </c>
      <c r="BF87" s="228">
        <f>IF(N87="snížená",J87,0)</f>
        <v>0</v>
      </c>
      <c r="BG87" s="228">
        <f>IF(N87="zákl. přenesená",J87,0)</f>
        <v>0</v>
      </c>
      <c r="BH87" s="228">
        <f>IF(N87="sníž. přenesená",J87,0)</f>
        <v>0</v>
      </c>
      <c r="BI87" s="228">
        <f>IF(N87="nulová",J87,0)</f>
        <v>0</v>
      </c>
      <c r="BJ87" s="19" t="s">
        <v>86</v>
      </c>
      <c r="BK87" s="228">
        <f>ROUND(I87*H87,2)</f>
        <v>0</v>
      </c>
      <c r="BL87" s="19" t="s">
        <v>289</v>
      </c>
      <c r="BM87" s="227" t="s">
        <v>1092</v>
      </c>
    </row>
    <row r="88" s="2" customFormat="1">
      <c r="A88" s="41"/>
      <c r="B88" s="42"/>
      <c r="C88" s="43"/>
      <c r="D88" s="229" t="s">
        <v>202</v>
      </c>
      <c r="E88" s="43"/>
      <c r="F88" s="230" t="s">
        <v>1093</v>
      </c>
      <c r="G88" s="43"/>
      <c r="H88" s="43"/>
      <c r="I88" s="231"/>
      <c r="J88" s="43"/>
      <c r="K88" s="43"/>
      <c r="L88" s="47"/>
      <c r="M88" s="232"/>
      <c r="N88" s="233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202</v>
      </c>
      <c r="AU88" s="19" t="s">
        <v>88</v>
      </c>
    </row>
    <row r="89" s="12" customFormat="1" ht="25.92" customHeight="1">
      <c r="A89" s="12"/>
      <c r="B89" s="200"/>
      <c r="C89" s="201"/>
      <c r="D89" s="202" t="s">
        <v>77</v>
      </c>
      <c r="E89" s="203" t="s">
        <v>100</v>
      </c>
      <c r="F89" s="203" t="s">
        <v>101</v>
      </c>
      <c r="G89" s="201"/>
      <c r="H89" s="201"/>
      <c r="I89" s="204"/>
      <c r="J89" s="205">
        <f>BK89</f>
        <v>0</v>
      </c>
      <c r="K89" s="201"/>
      <c r="L89" s="206"/>
      <c r="M89" s="207"/>
      <c r="N89" s="208"/>
      <c r="O89" s="208"/>
      <c r="P89" s="209">
        <f>P90</f>
        <v>0</v>
      </c>
      <c r="Q89" s="208"/>
      <c r="R89" s="209">
        <f>R90</f>
        <v>0</v>
      </c>
      <c r="S89" s="208"/>
      <c r="T89" s="210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1" t="s">
        <v>226</v>
      </c>
      <c r="AT89" s="212" t="s">
        <v>77</v>
      </c>
      <c r="AU89" s="212" t="s">
        <v>78</v>
      </c>
      <c r="AY89" s="211" t="s">
        <v>195</v>
      </c>
      <c r="BK89" s="213">
        <f>BK90</f>
        <v>0</v>
      </c>
    </row>
    <row r="90" s="12" customFormat="1" ht="22.8" customHeight="1">
      <c r="A90" s="12"/>
      <c r="B90" s="200"/>
      <c r="C90" s="201"/>
      <c r="D90" s="202" t="s">
        <v>77</v>
      </c>
      <c r="E90" s="214" t="s">
        <v>1094</v>
      </c>
      <c r="F90" s="214" t="s">
        <v>1095</v>
      </c>
      <c r="G90" s="201"/>
      <c r="H90" s="201"/>
      <c r="I90" s="204"/>
      <c r="J90" s="215">
        <f>BK90</f>
        <v>0</v>
      </c>
      <c r="K90" s="201"/>
      <c r="L90" s="206"/>
      <c r="M90" s="207"/>
      <c r="N90" s="208"/>
      <c r="O90" s="208"/>
      <c r="P90" s="209">
        <f>SUM(P91:P96)</f>
        <v>0</v>
      </c>
      <c r="Q90" s="208"/>
      <c r="R90" s="209">
        <f>SUM(R91:R96)</f>
        <v>0</v>
      </c>
      <c r="S90" s="208"/>
      <c r="T90" s="210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1" t="s">
        <v>226</v>
      </c>
      <c r="AT90" s="212" t="s">
        <v>77</v>
      </c>
      <c r="AU90" s="212" t="s">
        <v>86</v>
      </c>
      <c r="AY90" s="211" t="s">
        <v>195</v>
      </c>
      <c r="BK90" s="213">
        <f>SUM(BK91:BK96)</f>
        <v>0</v>
      </c>
    </row>
    <row r="91" s="2" customFormat="1" ht="16.5" customHeight="1">
      <c r="A91" s="41"/>
      <c r="B91" s="42"/>
      <c r="C91" s="216" t="s">
        <v>88</v>
      </c>
      <c r="D91" s="216" t="s">
        <v>113</v>
      </c>
      <c r="E91" s="217" t="s">
        <v>1096</v>
      </c>
      <c r="F91" s="218" t="s">
        <v>1097</v>
      </c>
      <c r="G91" s="219" t="s">
        <v>1086</v>
      </c>
      <c r="H91" s="220">
        <v>2</v>
      </c>
      <c r="I91" s="221"/>
      <c r="J91" s="222">
        <f>ROUND(I91*H91,2)</f>
        <v>0</v>
      </c>
      <c r="K91" s="218" t="s">
        <v>200</v>
      </c>
      <c r="L91" s="47"/>
      <c r="M91" s="223" t="s">
        <v>32</v>
      </c>
      <c r="N91" s="224" t="s">
        <v>49</v>
      </c>
      <c r="O91" s="87"/>
      <c r="P91" s="225">
        <f>O91*H91</f>
        <v>0</v>
      </c>
      <c r="Q91" s="225">
        <v>0</v>
      </c>
      <c r="R91" s="225">
        <f>Q91*H91</f>
        <v>0</v>
      </c>
      <c r="S91" s="225">
        <v>0</v>
      </c>
      <c r="T91" s="226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7" t="s">
        <v>1098</v>
      </c>
      <c r="AT91" s="227" t="s">
        <v>113</v>
      </c>
      <c r="AU91" s="227" t="s">
        <v>88</v>
      </c>
      <c r="AY91" s="19" t="s">
        <v>195</v>
      </c>
      <c r="BE91" s="228">
        <f>IF(N91="základní",J91,0)</f>
        <v>0</v>
      </c>
      <c r="BF91" s="228">
        <f>IF(N91="snížená",J91,0)</f>
        <v>0</v>
      </c>
      <c r="BG91" s="228">
        <f>IF(N91="zákl. přenesená",J91,0)</f>
        <v>0</v>
      </c>
      <c r="BH91" s="228">
        <f>IF(N91="sníž. přenesená",J91,0)</f>
        <v>0</v>
      </c>
      <c r="BI91" s="228">
        <f>IF(N91="nulová",J91,0)</f>
        <v>0</v>
      </c>
      <c r="BJ91" s="19" t="s">
        <v>86</v>
      </c>
      <c r="BK91" s="228">
        <f>ROUND(I91*H91,2)</f>
        <v>0</v>
      </c>
      <c r="BL91" s="19" t="s">
        <v>1098</v>
      </c>
      <c r="BM91" s="227" t="s">
        <v>1099</v>
      </c>
    </row>
    <row r="92" s="2" customFormat="1">
      <c r="A92" s="41"/>
      <c r="B92" s="42"/>
      <c r="C92" s="43"/>
      <c r="D92" s="229" t="s">
        <v>202</v>
      </c>
      <c r="E92" s="43"/>
      <c r="F92" s="230" t="s">
        <v>1100</v>
      </c>
      <c r="G92" s="43"/>
      <c r="H92" s="43"/>
      <c r="I92" s="231"/>
      <c r="J92" s="43"/>
      <c r="K92" s="43"/>
      <c r="L92" s="47"/>
      <c r="M92" s="232"/>
      <c r="N92" s="233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202</v>
      </c>
      <c r="AU92" s="19" t="s">
        <v>88</v>
      </c>
    </row>
    <row r="93" s="2" customFormat="1" ht="16.5" customHeight="1">
      <c r="A93" s="41"/>
      <c r="B93" s="42"/>
      <c r="C93" s="216" t="s">
        <v>107</v>
      </c>
      <c r="D93" s="216" t="s">
        <v>113</v>
      </c>
      <c r="E93" s="217" t="s">
        <v>1101</v>
      </c>
      <c r="F93" s="218" t="s">
        <v>1102</v>
      </c>
      <c r="G93" s="219" t="s">
        <v>1086</v>
      </c>
      <c r="H93" s="220">
        <v>1</v>
      </c>
      <c r="I93" s="221"/>
      <c r="J93" s="222">
        <f>ROUND(I93*H93,2)</f>
        <v>0</v>
      </c>
      <c r="K93" s="218" t="s">
        <v>200</v>
      </c>
      <c r="L93" s="47"/>
      <c r="M93" s="223" t="s">
        <v>32</v>
      </c>
      <c r="N93" s="224" t="s">
        <v>49</v>
      </c>
      <c r="O93" s="87"/>
      <c r="P93" s="225">
        <f>O93*H93</f>
        <v>0</v>
      </c>
      <c r="Q93" s="225">
        <v>0</v>
      </c>
      <c r="R93" s="225">
        <f>Q93*H93</f>
        <v>0</v>
      </c>
      <c r="S93" s="225">
        <v>0</v>
      </c>
      <c r="T93" s="226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7" t="s">
        <v>1098</v>
      </c>
      <c r="AT93" s="227" t="s">
        <v>113</v>
      </c>
      <c r="AU93" s="227" t="s">
        <v>88</v>
      </c>
      <c r="AY93" s="19" t="s">
        <v>195</v>
      </c>
      <c r="BE93" s="228">
        <f>IF(N93="základní",J93,0)</f>
        <v>0</v>
      </c>
      <c r="BF93" s="228">
        <f>IF(N93="snížená",J93,0)</f>
        <v>0</v>
      </c>
      <c r="BG93" s="228">
        <f>IF(N93="zákl. přenesená",J93,0)</f>
        <v>0</v>
      </c>
      <c r="BH93" s="228">
        <f>IF(N93="sníž. přenesená",J93,0)</f>
        <v>0</v>
      </c>
      <c r="BI93" s="228">
        <f>IF(N93="nulová",J93,0)</f>
        <v>0</v>
      </c>
      <c r="BJ93" s="19" t="s">
        <v>86</v>
      </c>
      <c r="BK93" s="228">
        <f>ROUND(I93*H93,2)</f>
        <v>0</v>
      </c>
      <c r="BL93" s="19" t="s">
        <v>1098</v>
      </c>
      <c r="BM93" s="227" t="s">
        <v>1103</v>
      </c>
    </row>
    <row r="94" s="2" customFormat="1">
      <c r="A94" s="41"/>
      <c r="B94" s="42"/>
      <c r="C94" s="43"/>
      <c r="D94" s="229" t="s">
        <v>202</v>
      </c>
      <c r="E94" s="43"/>
      <c r="F94" s="230" t="s">
        <v>1104</v>
      </c>
      <c r="G94" s="43"/>
      <c r="H94" s="43"/>
      <c r="I94" s="231"/>
      <c r="J94" s="43"/>
      <c r="K94" s="43"/>
      <c r="L94" s="47"/>
      <c r="M94" s="232"/>
      <c r="N94" s="233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202</v>
      </c>
      <c r="AU94" s="19" t="s">
        <v>88</v>
      </c>
    </row>
    <row r="95" s="2" customFormat="1" ht="16.5" customHeight="1">
      <c r="A95" s="41"/>
      <c r="B95" s="42"/>
      <c r="C95" s="216" t="s">
        <v>111</v>
      </c>
      <c r="D95" s="216" t="s">
        <v>113</v>
      </c>
      <c r="E95" s="217" t="s">
        <v>1105</v>
      </c>
      <c r="F95" s="218" t="s">
        <v>1106</v>
      </c>
      <c r="G95" s="219" t="s">
        <v>1107</v>
      </c>
      <c r="H95" s="220">
        <v>1</v>
      </c>
      <c r="I95" s="221"/>
      <c r="J95" s="222">
        <f>ROUND(I95*H95,2)</f>
        <v>0</v>
      </c>
      <c r="K95" s="218" t="s">
        <v>200</v>
      </c>
      <c r="L95" s="47"/>
      <c r="M95" s="223" t="s">
        <v>32</v>
      </c>
      <c r="N95" s="224" t="s">
        <v>49</v>
      </c>
      <c r="O95" s="87"/>
      <c r="P95" s="225">
        <f>O95*H95</f>
        <v>0</v>
      </c>
      <c r="Q95" s="225">
        <v>0</v>
      </c>
      <c r="R95" s="225">
        <f>Q95*H95</f>
        <v>0</v>
      </c>
      <c r="S95" s="225">
        <v>0</v>
      </c>
      <c r="T95" s="226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7" t="s">
        <v>1098</v>
      </c>
      <c r="AT95" s="227" t="s">
        <v>113</v>
      </c>
      <c r="AU95" s="227" t="s">
        <v>88</v>
      </c>
      <c r="AY95" s="19" t="s">
        <v>195</v>
      </c>
      <c r="BE95" s="228">
        <f>IF(N95="základní",J95,0)</f>
        <v>0</v>
      </c>
      <c r="BF95" s="228">
        <f>IF(N95="snížená",J95,0)</f>
        <v>0</v>
      </c>
      <c r="BG95" s="228">
        <f>IF(N95="zákl. přenesená",J95,0)</f>
        <v>0</v>
      </c>
      <c r="BH95" s="228">
        <f>IF(N95="sníž. přenesená",J95,0)</f>
        <v>0</v>
      </c>
      <c r="BI95" s="228">
        <f>IF(N95="nulová",J95,0)</f>
        <v>0</v>
      </c>
      <c r="BJ95" s="19" t="s">
        <v>86</v>
      </c>
      <c r="BK95" s="228">
        <f>ROUND(I95*H95,2)</f>
        <v>0</v>
      </c>
      <c r="BL95" s="19" t="s">
        <v>1098</v>
      </c>
      <c r="BM95" s="227" t="s">
        <v>1108</v>
      </c>
    </row>
    <row r="96" s="2" customFormat="1">
      <c r="A96" s="41"/>
      <c r="B96" s="42"/>
      <c r="C96" s="43"/>
      <c r="D96" s="229" t="s">
        <v>202</v>
      </c>
      <c r="E96" s="43"/>
      <c r="F96" s="230" t="s">
        <v>1109</v>
      </c>
      <c r="G96" s="43"/>
      <c r="H96" s="43"/>
      <c r="I96" s="231"/>
      <c r="J96" s="43"/>
      <c r="K96" s="43"/>
      <c r="L96" s="47"/>
      <c r="M96" s="284"/>
      <c r="N96" s="285"/>
      <c r="O96" s="286"/>
      <c r="P96" s="286"/>
      <c r="Q96" s="286"/>
      <c r="R96" s="286"/>
      <c r="S96" s="286"/>
      <c r="T96" s="287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202</v>
      </c>
      <c r="AU96" s="19" t="s">
        <v>88</v>
      </c>
    </row>
    <row r="97" s="2" customFormat="1" ht="6.96" customHeight="1">
      <c r="A97" s="41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47"/>
      <c r="M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</sheetData>
  <sheetProtection sheet="1" autoFilter="0" formatColumns="0" formatRows="0" objects="1" scenarios="1" spinCount="100000" saltValue="bCgYKLuvXtQDl5X/6ZgBDpNzSBcgDY4pfVDjGQIGEP15OYsLKaZZYpi965khWcOXB/0K6n1LGuk7jg+lFlZvJg==" hashValue="aYEgdc6+GnWXMIx5MISE594nxQmQeFdb3pIGo9GjoZMj6qApHnkJhgQHq6/QwW99MNE9nkz1oj5HVeceyx5KAw==" algorithmName="SHA-512" password="CC35"/>
  <autoFilter ref="C82:K9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1/741810002"/>
    <hyperlink ref="F92" r:id="rId2" display="https://podminky.urs.cz/item/CS_URS_2025_01/012164000"/>
    <hyperlink ref="F94" r:id="rId3" display="https://podminky.urs.cz/item/CS_URS_2025_01/013254000"/>
    <hyperlink ref="F96" r:id="rId4" display="https://podminky.urs.cz/item/CS_URS_2025_01/01328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88</v>
      </c>
    </row>
    <row r="4" s="1" customFormat="1" ht="24.96" customHeight="1">
      <c r="B4" s="22"/>
      <c r="D4" s="144" t="s">
        <v>112</v>
      </c>
      <c r="L4" s="22"/>
      <c r="M4" s="14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6" t="s">
        <v>16</v>
      </c>
      <c r="L6" s="22"/>
    </row>
    <row r="7" s="1" customFormat="1" ht="26.25" customHeight="1">
      <c r="B7" s="22"/>
      <c r="E7" s="147" t="str">
        <f>'Rekapitulace stavby'!K6</f>
        <v>Sportovní zařízení města Kroměříže, hala Slavia, Kotojedská 2590, Kroměříž</v>
      </c>
      <c r="F7" s="146"/>
      <c r="G7" s="146"/>
      <c r="H7" s="146"/>
      <c r="L7" s="22"/>
    </row>
    <row r="8" s="1" customFormat="1" ht="12" customHeight="1">
      <c r="B8" s="22"/>
      <c r="D8" s="146" t="s">
        <v>127</v>
      </c>
      <c r="L8" s="22"/>
    </row>
    <row r="9" s="2" customFormat="1" ht="16.5" customHeight="1">
      <c r="A9" s="41"/>
      <c r="B9" s="47"/>
      <c r="C9" s="41"/>
      <c r="D9" s="41"/>
      <c r="E9" s="147" t="s">
        <v>1079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1110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1111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32</v>
      </c>
      <c r="G13" s="41"/>
      <c r="H13" s="41"/>
      <c r="I13" s="146" t="s">
        <v>20</v>
      </c>
      <c r="J13" s="136" t="s">
        <v>32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22</v>
      </c>
      <c r="E14" s="41"/>
      <c r="F14" s="136" t="s">
        <v>23</v>
      </c>
      <c r="G14" s="41"/>
      <c r="H14" s="41"/>
      <c r="I14" s="146" t="s">
        <v>24</v>
      </c>
      <c r="J14" s="150" t="str">
        <f>'Rekapitulace stavby'!AN8</f>
        <v>30. 5. 2025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30</v>
      </c>
      <c r="E16" s="41"/>
      <c r="F16" s="41"/>
      <c r="G16" s="41"/>
      <c r="H16" s="41"/>
      <c r="I16" s="146" t="s">
        <v>31</v>
      </c>
      <c r="J16" s="136" t="s">
        <v>32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33</v>
      </c>
      <c r="F17" s="41"/>
      <c r="G17" s="41"/>
      <c r="H17" s="41"/>
      <c r="I17" s="146" t="s">
        <v>34</v>
      </c>
      <c r="J17" s="136" t="s">
        <v>32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35</v>
      </c>
      <c r="E19" s="41"/>
      <c r="F19" s="41"/>
      <c r="G19" s="41"/>
      <c r="H19" s="41"/>
      <c r="I19" s="146" t="s">
        <v>31</v>
      </c>
      <c r="J19" s="35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5" t="str">
        <f>'Rekapitulace stavby'!E14</f>
        <v>Vyplň údaj</v>
      </c>
      <c r="F20" s="136"/>
      <c r="G20" s="136"/>
      <c r="H20" s="136"/>
      <c r="I20" s="146" t="s">
        <v>34</v>
      </c>
      <c r="J20" s="35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37</v>
      </c>
      <c r="E22" s="41"/>
      <c r="F22" s="41"/>
      <c r="G22" s="41"/>
      <c r="H22" s="41"/>
      <c r="I22" s="146" t="s">
        <v>31</v>
      </c>
      <c r="J22" s="136" t="s">
        <v>32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38</v>
      </c>
      <c r="F23" s="41"/>
      <c r="G23" s="41"/>
      <c r="H23" s="41"/>
      <c r="I23" s="146" t="s">
        <v>34</v>
      </c>
      <c r="J23" s="136" t="s">
        <v>32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40</v>
      </c>
      <c r="E25" s="41"/>
      <c r="F25" s="41"/>
      <c r="G25" s="41"/>
      <c r="H25" s="41"/>
      <c r="I25" s="146" t="s">
        <v>31</v>
      </c>
      <c r="J25" s="136" t="s">
        <v>32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1080</v>
      </c>
      <c r="F26" s="41"/>
      <c r="G26" s="41"/>
      <c r="H26" s="41"/>
      <c r="I26" s="146" t="s">
        <v>34</v>
      </c>
      <c r="J26" s="136" t="s">
        <v>32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42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71.25" customHeight="1">
      <c r="A29" s="151"/>
      <c r="B29" s="152"/>
      <c r="C29" s="151"/>
      <c r="D29" s="151"/>
      <c r="E29" s="153" t="s">
        <v>43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44</v>
      </c>
      <c r="E32" s="41"/>
      <c r="F32" s="41"/>
      <c r="G32" s="41"/>
      <c r="H32" s="41"/>
      <c r="I32" s="41"/>
      <c r="J32" s="157">
        <f>ROUND(J87,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46</v>
      </c>
      <c r="G34" s="41"/>
      <c r="H34" s="41"/>
      <c r="I34" s="158" t="s">
        <v>45</v>
      </c>
      <c r="J34" s="158" t="s">
        <v>47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48</v>
      </c>
      <c r="E35" s="146" t="s">
        <v>49</v>
      </c>
      <c r="F35" s="160">
        <f>ROUND((SUM(BE87:BE127)),  2)</f>
        <v>0</v>
      </c>
      <c r="G35" s="41"/>
      <c r="H35" s="41"/>
      <c r="I35" s="161">
        <v>0.20999999999999999</v>
      </c>
      <c r="J35" s="160">
        <f>ROUND(((SUM(BE87:BE127))*I35),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50</v>
      </c>
      <c r="F36" s="160">
        <f>ROUND((SUM(BF87:BF127)),  2)</f>
        <v>0</v>
      </c>
      <c r="G36" s="41"/>
      <c r="H36" s="41"/>
      <c r="I36" s="161">
        <v>0.12</v>
      </c>
      <c r="J36" s="160">
        <f>ROUND(((SUM(BF87:BF127))*I36),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51</v>
      </c>
      <c r="F37" s="160">
        <f>ROUND((SUM(BG87:BG127)),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52</v>
      </c>
      <c r="F38" s="160">
        <f>ROUND((SUM(BH87:BH127)),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53</v>
      </c>
      <c r="F39" s="160">
        <f>ROUND((SUM(BI87:BI127)),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54</v>
      </c>
      <c r="E41" s="164"/>
      <c r="F41" s="164"/>
      <c r="G41" s="165" t="s">
        <v>55</v>
      </c>
      <c r="H41" s="166" t="s">
        <v>56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5" t="s">
        <v>160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3" t="str">
        <f>E7</f>
        <v>Sportovní zařízení města Kroměříže, hala Slavia, Kotojedská 2590, Kroměříž</v>
      </c>
      <c r="F50" s="34"/>
      <c r="G50" s="34"/>
      <c r="H50" s="34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3"/>
      <c r="C51" s="34" t="s">
        <v>127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1"/>
      <c r="B52" s="42"/>
      <c r="C52" s="43"/>
      <c r="D52" s="43"/>
      <c r="E52" s="173" t="s">
        <v>1079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4" t="s">
        <v>1110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 02.1 - Střecha budovy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4" t="s">
        <v>22</v>
      </c>
      <c r="D56" s="43"/>
      <c r="E56" s="43"/>
      <c r="F56" s="29" t="str">
        <f>F14</f>
        <v>Kroměříž</v>
      </c>
      <c r="G56" s="43"/>
      <c r="H56" s="43"/>
      <c r="I56" s="34" t="s">
        <v>24</v>
      </c>
      <c r="J56" s="75" t="str">
        <f>IF(J14="","",J14)</f>
        <v>30. 5. 2025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4" t="s">
        <v>30</v>
      </c>
      <c r="D58" s="43"/>
      <c r="E58" s="43"/>
      <c r="F58" s="29" t="str">
        <f>E17</f>
        <v>Město Kroměříž</v>
      </c>
      <c r="G58" s="43"/>
      <c r="H58" s="43"/>
      <c r="I58" s="34" t="s">
        <v>37</v>
      </c>
      <c r="J58" s="39" t="str">
        <f>E23</f>
        <v>JURÁŇ PROJEKT s.r.o.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4" t="s">
        <v>35</v>
      </c>
      <c r="D59" s="43"/>
      <c r="E59" s="43"/>
      <c r="F59" s="29" t="str">
        <f>IF(E20="","",E20)</f>
        <v>Vyplň údaj</v>
      </c>
      <c r="G59" s="43"/>
      <c r="H59" s="43"/>
      <c r="I59" s="34" t="s">
        <v>40</v>
      </c>
      <c r="J59" s="39" t="str">
        <f>E26</f>
        <v>AP-volt, s.r.o.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161</v>
      </c>
      <c r="D61" s="175"/>
      <c r="E61" s="175"/>
      <c r="F61" s="175"/>
      <c r="G61" s="175"/>
      <c r="H61" s="175"/>
      <c r="I61" s="175"/>
      <c r="J61" s="176" t="s">
        <v>162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76</v>
      </c>
      <c r="D63" s="43"/>
      <c r="E63" s="43"/>
      <c r="F63" s="43"/>
      <c r="G63" s="43"/>
      <c r="H63" s="43"/>
      <c r="I63" s="43"/>
      <c r="J63" s="105">
        <f>J87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19" t="s">
        <v>163</v>
      </c>
    </row>
    <row r="64" s="9" customFormat="1" ht="24.96" customHeight="1">
      <c r="A64" s="9"/>
      <c r="B64" s="178"/>
      <c r="C64" s="179"/>
      <c r="D64" s="180" t="s">
        <v>169</v>
      </c>
      <c r="E64" s="181"/>
      <c r="F64" s="181"/>
      <c r="G64" s="181"/>
      <c r="H64" s="181"/>
      <c r="I64" s="181"/>
      <c r="J64" s="182">
        <f>J88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1081</v>
      </c>
      <c r="E65" s="186"/>
      <c r="F65" s="186"/>
      <c r="G65" s="186"/>
      <c r="H65" s="186"/>
      <c r="I65" s="186"/>
      <c r="J65" s="187">
        <f>J89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5" t="s">
        <v>180</v>
      </c>
      <c r="D72" s="43"/>
      <c r="E72" s="43"/>
      <c r="F72" s="43"/>
      <c r="G72" s="43"/>
      <c r="H72" s="43"/>
      <c r="I72" s="43"/>
      <c r="J72" s="43"/>
      <c r="K72" s="43"/>
      <c r="L72" s="14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16</v>
      </c>
      <c r="D74" s="43"/>
      <c r="E74" s="43"/>
      <c r="F74" s="43"/>
      <c r="G74" s="43"/>
      <c r="H74" s="43"/>
      <c r="I74" s="43"/>
      <c r="J74" s="43"/>
      <c r="K74" s="4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6.25" customHeight="1">
      <c r="A75" s="41"/>
      <c r="B75" s="42"/>
      <c r="C75" s="43"/>
      <c r="D75" s="43"/>
      <c r="E75" s="173" t="str">
        <f>E7</f>
        <v>Sportovní zařízení města Kroměříže, hala Slavia, Kotojedská 2590, Kroměříž</v>
      </c>
      <c r="F75" s="34"/>
      <c r="G75" s="34"/>
      <c r="H75" s="34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1" customFormat="1" ht="12" customHeight="1">
      <c r="B76" s="23"/>
      <c r="C76" s="34" t="s">
        <v>127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1"/>
      <c r="B77" s="42"/>
      <c r="C77" s="43"/>
      <c r="D77" s="43"/>
      <c r="E77" s="173" t="s">
        <v>1079</v>
      </c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1110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E11</f>
        <v>SO 02.1 - Střecha budovy</v>
      </c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4" t="s">
        <v>22</v>
      </c>
      <c r="D81" s="43"/>
      <c r="E81" s="43"/>
      <c r="F81" s="29" t="str">
        <f>F14</f>
        <v>Kroměříž</v>
      </c>
      <c r="G81" s="43"/>
      <c r="H81" s="43"/>
      <c r="I81" s="34" t="s">
        <v>24</v>
      </c>
      <c r="J81" s="75" t="str">
        <f>IF(J14="","",J14)</f>
        <v>30. 5. 2025</v>
      </c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4" t="s">
        <v>30</v>
      </c>
      <c r="D83" s="43"/>
      <c r="E83" s="43"/>
      <c r="F83" s="29" t="str">
        <f>E17</f>
        <v>Město Kroměříž</v>
      </c>
      <c r="G83" s="43"/>
      <c r="H83" s="43"/>
      <c r="I83" s="34" t="s">
        <v>37</v>
      </c>
      <c r="J83" s="39" t="str">
        <f>E23</f>
        <v>JURÁŇ PROJEKT s.r.o.</v>
      </c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4" t="s">
        <v>35</v>
      </c>
      <c r="D84" s="43"/>
      <c r="E84" s="43"/>
      <c r="F84" s="29" t="str">
        <f>IF(E20="","",E20)</f>
        <v>Vyplň údaj</v>
      </c>
      <c r="G84" s="43"/>
      <c r="H84" s="43"/>
      <c r="I84" s="34" t="s">
        <v>40</v>
      </c>
      <c r="J84" s="39" t="str">
        <f>E26</f>
        <v>AP-volt, s.r.o.</v>
      </c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9"/>
      <c r="B86" s="190"/>
      <c r="C86" s="191" t="s">
        <v>181</v>
      </c>
      <c r="D86" s="192" t="s">
        <v>63</v>
      </c>
      <c r="E86" s="192" t="s">
        <v>59</v>
      </c>
      <c r="F86" s="192" t="s">
        <v>60</v>
      </c>
      <c r="G86" s="192" t="s">
        <v>182</v>
      </c>
      <c r="H86" s="192" t="s">
        <v>183</v>
      </c>
      <c r="I86" s="192" t="s">
        <v>184</v>
      </c>
      <c r="J86" s="192" t="s">
        <v>162</v>
      </c>
      <c r="K86" s="193" t="s">
        <v>185</v>
      </c>
      <c r="L86" s="194"/>
      <c r="M86" s="95" t="s">
        <v>32</v>
      </c>
      <c r="N86" s="96" t="s">
        <v>48</v>
      </c>
      <c r="O86" s="96" t="s">
        <v>186</v>
      </c>
      <c r="P86" s="96" t="s">
        <v>187</v>
      </c>
      <c r="Q86" s="96" t="s">
        <v>188</v>
      </c>
      <c r="R86" s="96" t="s">
        <v>189</v>
      </c>
      <c r="S86" s="96" t="s">
        <v>190</v>
      </c>
      <c r="T86" s="97" t="s">
        <v>191</v>
      </c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</row>
    <row r="87" s="2" customFormat="1" ht="22.8" customHeight="1">
      <c r="A87" s="41"/>
      <c r="B87" s="42"/>
      <c r="C87" s="102" t="s">
        <v>192</v>
      </c>
      <c r="D87" s="43"/>
      <c r="E87" s="43"/>
      <c r="F87" s="43"/>
      <c r="G87" s="43"/>
      <c r="H87" s="43"/>
      <c r="I87" s="43"/>
      <c r="J87" s="195">
        <f>BK87</f>
        <v>0</v>
      </c>
      <c r="K87" s="43"/>
      <c r="L87" s="47"/>
      <c r="M87" s="98"/>
      <c r="N87" s="196"/>
      <c r="O87" s="99"/>
      <c r="P87" s="197">
        <f>P88</f>
        <v>0</v>
      </c>
      <c r="Q87" s="99"/>
      <c r="R87" s="197">
        <f>R88</f>
        <v>0.65106999999999993</v>
      </c>
      <c r="S87" s="99"/>
      <c r="T87" s="198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19" t="s">
        <v>77</v>
      </c>
      <c r="AU87" s="19" t="s">
        <v>163</v>
      </c>
      <c r="BK87" s="199">
        <f>BK88</f>
        <v>0</v>
      </c>
    </row>
    <row r="88" s="12" customFormat="1" ht="25.92" customHeight="1">
      <c r="A88" s="12"/>
      <c r="B88" s="200"/>
      <c r="C88" s="201"/>
      <c r="D88" s="202" t="s">
        <v>77</v>
      </c>
      <c r="E88" s="203" t="s">
        <v>362</v>
      </c>
      <c r="F88" s="203" t="s">
        <v>363</v>
      </c>
      <c r="G88" s="201"/>
      <c r="H88" s="201"/>
      <c r="I88" s="204"/>
      <c r="J88" s="205">
        <f>BK88</f>
        <v>0</v>
      </c>
      <c r="K88" s="201"/>
      <c r="L88" s="206"/>
      <c r="M88" s="207"/>
      <c r="N88" s="208"/>
      <c r="O88" s="208"/>
      <c r="P88" s="209">
        <f>P89</f>
        <v>0</v>
      </c>
      <c r="Q88" s="208"/>
      <c r="R88" s="209">
        <f>R89</f>
        <v>0.65106999999999993</v>
      </c>
      <c r="S88" s="208"/>
      <c r="T88" s="21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1" t="s">
        <v>88</v>
      </c>
      <c r="AT88" s="212" t="s">
        <v>77</v>
      </c>
      <c r="AU88" s="212" t="s">
        <v>78</v>
      </c>
      <c r="AY88" s="211" t="s">
        <v>195</v>
      </c>
      <c r="BK88" s="213">
        <f>BK89</f>
        <v>0</v>
      </c>
    </row>
    <row r="89" s="12" customFormat="1" ht="22.8" customHeight="1">
      <c r="A89" s="12"/>
      <c r="B89" s="200"/>
      <c r="C89" s="201"/>
      <c r="D89" s="202" t="s">
        <v>77</v>
      </c>
      <c r="E89" s="214" t="s">
        <v>1088</v>
      </c>
      <c r="F89" s="214" t="s">
        <v>1089</v>
      </c>
      <c r="G89" s="201"/>
      <c r="H89" s="201"/>
      <c r="I89" s="204"/>
      <c r="J89" s="215">
        <f>BK89</f>
        <v>0</v>
      </c>
      <c r="K89" s="201"/>
      <c r="L89" s="206"/>
      <c r="M89" s="207"/>
      <c r="N89" s="208"/>
      <c r="O89" s="208"/>
      <c r="P89" s="209">
        <f>SUM(P90:P127)</f>
        <v>0</v>
      </c>
      <c r="Q89" s="208"/>
      <c r="R89" s="209">
        <f>SUM(R90:R127)</f>
        <v>0.65106999999999993</v>
      </c>
      <c r="S89" s="208"/>
      <c r="T89" s="210">
        <f>SUM(T90:T127)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1" t="s">
        <v>88</v>
      </c>
      <c r="AT89" s="212" t="s">
        <v>77</v>
      </c>
      <c r="AU89" s="212" t="s">
        <v>86</v>
      </c>
      <c r="AY89" s="211" t="s">
        <v>195</v>
      </c>
      <c r="BK89" s="213">
        <f>SUM(BK90:BK127)</f>
        <v>0</v>
      </c>
    </row>
    <row r="90" s="2" customFormat="1" ht="24.15" customHeight="1">
      <c r="A90" s="41"/>
      <c r="B90" s="42"/>
      <c r="C90" s="216" t="s">
        <v>389</v>
      </c>
      <c r="D90" s="216" t="s">
        <v>113</v>
      </c>
      <c r="E90" s="217" t="s">
        <v>1112</v>
      </c>
      <c r="F90" s="218" t="s">
        <v>1113</v>
      </c>
      <c r="G90" s="219" t="s">
        <v>119</v>
      </c>
      <c r="H90" s="220">
        <v>31</v>
      </c>
      <c r="I90" s="221"/>
      <c r="J90" s="222">
        <f>ROUND(I90*H90,2)</f>
        <v>0</v>
      </c>
      <c r="K90" s="218" t="s">
        <v>200</v>
      </c>
      <c r="L90" s="47"/>
      <c r="M90" s="223" t="s">
        <v>32</v>
      </c>
      <c r="N90" s="224" t="s">
        <v>49</v>
      </c>
      <c r="O90" s="87"/>
      <c r="P90" s="225">
        <f>O90*H90</f>
        <v>0</v>
      </c>
      <c r="Q90" s="225">
        <v>0</v>
      </c>
      <c r="R90" s="225">
        <f>Q90*H90</f>
        <v>0</v>
      </c>
      <c r="S90" s="225">
        <v>0</v>
      </c>
      <c r="T90" s="226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7" t="s">
        <v>289</v>
      </c>
      <c r="AT90" s="227" t="s">
        <v>113</v>
      </c>
      <c r="AU90" s="227" t="s">
        <v>88</v>
      </c>
      <c r="AY90" s="19" t="s">
        <v>195</v>
      </c>
      <c r="BE90" s="228">
        <f>IF(N90="základní",J90,0)</f>
        <v>0</v>
      </c>
      <c r="BF90" s="228">
        <f>IF(N90="snížená",J90,0)</f>
        <v>0</v>
      </c>
      <c r="BG90" s="228">
        <f>IF(N90="zákl. přenesená",J90,0)</f>
        <v>0</v>
      </c>
      <c r="BH90" s="228">
        <f>IF(N90="sníž. přenesená",J90,0)</f>
        <v>0</v>
      </c>
      <c r="BI90" s="228">
        <f>IF(N90="nulová",J90,0)</f>
        <v>0</v>
      </c>
      <c r="BJ90" s="19" t="s">
        <v>86</v>
      </c>
      <c r="BK90" s="228">
        <f>ROUND(I90*H90,2)</f>
        <v>0</v>
      </c>
      <c r="BL90" s="19" t="s">
        <v>289</v>
      </c>
      <c r="BM90" s="227" t="s">
        <v>1114</v>
      </c>
    </row>
    <row r="91" s="2" customFormat="1">
      <c r="A91" s="41"/>
      <c r="B91" s="42"/>
      <c r="C91" s="43"/>
      <c r="D91" s="229" t="s">
        <v>202</v>
      </c>
      <c r="E91" s="43"/>
      <c r="F91" s="230" t="s">
        <v>1115</v>
      </c>
      <c r="G91" s="43"/>
      <c r="H91" s="43"/>
      <c r="I91" s="231"/>
      <c r="J91" s="43"/>
      <c r="K91" s="43"/>
      <c r="L91" s="47"/>
      <c r="M91" s="232"/>
      <c r="N91" s="233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202</v>
      </c>
      <c r="AU91" s="19" t="s">
        <v>88</v>
      </c>
    </row>
    <row r="92" s="2" customFormat="1" ht="16.5" customHeight="1">
      <c r="A92" s="41"/>
      <c r="B92" s="42"/>
      <c r="C92" s="249" t="s">
        <v>386</v>
      </c>
      <c r="D92" s="249" t="s">
        <v>215</v>
      </c>
      <c r="E92" s="250" t="s">
        <v>1116</v>
      </c>
      <c r="F92" s="251" t="s">
        <v>1117</v>
      </c>
      <c r="G92" s="252" t="s">
        <v>119</v>
      </c>
      <c r="H92" s="253">
        <v>15</v>
      </c>
      <c r="I92" s="254"/>
      <c r="J92" s="255">
        <f>ROUND(I92*H92,2)</f>
        <v>0</v>
      </c>
      <c r="K92" s="251" t="s">
        <v>200</v>
      </c>
      <c r="L92" s="256"/>
      <c r="M92" s="257" t="s">
        <v>32</v>
      </c>
      <c r="N92" s="258" t="s">
        <v>49</v>
      </c>
      <c r="O92" s="87"/>
      <c r="P92" s="225">
        <f>O92*H92</f>
        <v>0</v>
      </c>
      <c r="Q92" s="225">
        <v>0.00042999999999999999</v>
      </c>
      <c r="R92" s="225">
        <f>Q92*H92</f>
        <v>0.00645</v>
      </c>
      <c r="S92" s="225">
        <v>0</v>
      </c>
      <c r="T92" s="226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7" t="s">
        <v>386</v>
      </c>
      <c r="AT92" s="227" t="s">
        <v>215</v>
      </c>
      <c r="AU92" s="227" t="s">
        <v>88</v>
      </c>
      <c r="AY92" s="19" t="s">
        <v>195</v>
      </c>
      <c r="BE92" s="228">
        <f>IF(N92="základní",J92,0)</f>
        <v>0</v>
      </c>
      <c r="BF92" s="228">
        <f>IF(N92="snížená",J92,0)</f>
        <v>0</v>
      </c>
      <c r="BG92" s="228">
        <f>IF(N92="zákl. přenesená",J92,0)</f>
        <v>0</v>
      </c>
      <c r="BH92" s="228">
        <f>IF(N92="sníž. přenesená",J92,0)</f>
        <v>0</v>
      </c>
      <c r="BI92" s="228">
        <f>IF(N92="nulová",J92,0)</f>
        <v>0</v>
      </c>
      <c r="BJ92" s="19" t="s">
        <v>86</v>
      </c>
      <c r="BK92" s="228">
        <f>ROUND(I92*H92,2)</f>
        <v>0</v>
      </c>
      <c r="BL92" s="19" t="s">
        <v>289</v>
      </c>
      <c r="BM92" s="227" t="s">
        <v>1118</v>
      </c>
    </row>
    <row r="93" s="2" customFormat="1" ht="16.5" customHeight="1">
      <c r="A93" s="41"/>
      <c r="B93" s="42"/>
      <c r="C93" s="249" t="s">
        <v>406</v>
      </c>
      <c r="D93" s="249" t="s">
        <v>215</v>
      </c>
      <c r="E93" s="250" t="s">
        <v>1119</v>
      </c>
      <c r="F93" s="251" t="s">
        <v>1120</v>
      </c>
      <c r="G93" s="252" t="s">
        <v>119</v>
      </c>
      <c r="H93" s="253">
        <v>16</v>
      </c>
      <c r="I93" s="254"/>
      <c r="J93" s="255">
        <f>ROUND(I93*H93,2)</f>
        <v>0</v>
      </c>
      <c r="K93" s="251" t="s">
        <v>200</v>
      </c>
      <c r="L93" s="256"/>
      <c r="M93" s="257" t="s">
        <v>32</v>
      </c>
      <c r="N93" s="258" t="s">
        <v>49</v>
      </c>
      <c r="O93" s="87"/>
      <c r="P93" s="225">
        <f>O93*H93</f>
        <v>0</v>
      </c>
      <c r="Q93" s="225">
        <v>0.00012</v>
      </c>
      <c r="R93" s="225">
        <f>Q93*H93</f>
        <v>0.0019200000000000001</v>
      </c>
      <c r="S93" s="225">
        <v>0</v>
      </c>
      <c r="T93" s="226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7" t="s">
        <v>386</v>
      </c>
      <c r="AT93" s="227" t="s">
        <v>215</v>
      </c>
      <c r="AU93" s="227" t="s">
        <v>88</v>
      </c>
      <c r="AY93" s="19" t="s">
        <v>195</v>
      </c>
      <c r="BE93" s="228">
        <f>IF(N93="základní",J93,0)</f>
        <v>0</v>
      </c>
      <c r="BF93" s="228">
        <f>IF(N93="snížená",J93,0)</f>
        <v>0</v>
      </c>
      <c r="BG93" s="228">
        <f>IF(N93="zákl. přenesená",J93,0)</f>
        <v>0</v>
      </c>
      <c r="BH93" s="228">
        <f>IF(N93="sníž. přenesená",J93,0)</f>
        <v>0</v>
      </c>
      <c r="BI93" s="228">
        <f>IF(N93="nulová",J93,0)</f>
        <v>0</v>
      </c>
      <c r="BJ93" s="19" t="s">
        <v>86</v>
      </c>
      <c r="BK93" s="228">
        <f>ROUND(I93*H93,2)</f>
        <v>0</v>
      </c>
      <c r="BL93" s="19" t="s">
        <v>289</v>
      </c>
      <c r="BM93" s="227" t="s">
        <v>1121</v>
      </c>
    </row>
    <row r="94" s="2" customFormat="1" ht="24.15" customHeight="1">
      <c r="A94" s="41"/>
      <c r="B94" s="42"/>
      <c r="C94" s="216" t="s">
        <v>423</v>
      </c>
      <c r="D94" s="216" t="s">
        <v>113</v>
      </c>
      <c r="E94" s="217" t="s">
        <v>1122</v>
      </c>
      <c r="F94" s="218" t="s">
        <v>1123</v>
      </c>
      <c r="G94" s="219" t="s">
        <v>119</v>
      </c>
      <c r="H94" s="220">
        <v>16</v>
      </c>
      <c r="I94" s="221"/>
      <c r="J94" s="222">
        <f>ROUND(I94*H94,2)</f>
        <v>0</v>
      </c>
      <c r="K94" s="218" t="s">
        <v>200</v>
      </c>
      <c r="L94" s="47"/>
      <c r="M94" s="223" t="s">
        <v>32</v>
      </c>
      <c r="N94" s="224" t="s">
        <v>49</v>
      </c>
      <c r="O94" s="87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289</v>
      </c>
      <c r="AT94" s="227" t="s">
        <v>113</v>
      </c>
      <c r="AU94" s="227" t="s">
        <v>88</v>
      </c>
      <c r="AY94" s="19" t="s">
        <v>195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19" t="s">
        <v>86</v>
      </c>
      <c r="BK94" s="228">
        <f>ROUND(I94*H94,2)</f>
        <v>0</v>
      </c>
      <c r="BL94" s="19" t="s">
        <v>289</v>
      </c>
      <c r="BM94" s="227" t="s">
        <v>1124</v>
      </c>
    </row>
    <row r="95" s="2" customFormat="1">
      <c r="A95" s="41"/>
      <c r="B95" s="42"/>
      <c r="C95" s="43"/>
      <c r="D95" s="229" t="s">
        <v>202</v>
      </c>
      <c r="E95" s="43"/>
      <c r="F95" s="230" t="s">
        <v>1125</v>
      </c>
      <c r="G95" s="43"/>
      <c r="H95" s="43"/>
      <c r="I95" s="231"/>
      <c r="J95" s="43"/>
      <c r="K95" s="43"/>
      <c r="L95" s="47"/>
      <c r="M95" s="232"/>
      <c r="N95" s="23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202</v>
      </c>
      <c r="AU95" s="19" t="s">
        <v>88</v>
      </c>
    </row>
    <row r="96" s="2" customFormat="1" ht="16.5" customHeight="1">
      <c r="A96" s="41"/>
      <c r="B96" s="42"/>
      <c r="C96" s="249" t="s">
        <v>430</v>
      </c>
      <c r="D96" s="249" t="s">
        <v>215</v>
      </c>
      <c r="E96" s="250" t="s">
        <v>1126</v>
      </c>
      <c r="F96" s="251" t="s">
        <v>1127</v>
      </c>
      <c r="G96" s="252" t="s">
        <v>119</v>
      </c>
      <c r="H96" s="253">
        <v>23</v>
      </c>
      <c r="I96" s="254"/>
      <c r="J96" s="255">
        <f>ROUND(I96*H96,2)</f>
        <v>0</v>
      </c>
      <c r="K96" s="251" t="s">
        <v>200</v>
      </c>
      <c r="L96" s="256"/>
      <c r="M96" s="257" t="s">
        <v>32</v>
      </c>
      <c r="N96" s="258" t="s">
        <v>49</v>
      </c>
      <c r="O96" s="87"/>
      <c r="P96" s="225">
        <f>O96*H96</f>
        <v>0</v>
      </c>
      <c r="Q96" s="225">
        <v>0</v>
      </c>
      <c r="R96" s="225">
        <f>Q96*H96</f>
        <v>0</v>
      </c>
      <c r="S96" s="225">
        <v>0</v>
      </c>
      <c r="T96" s="226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7" t="s">
        <v>386</v>
      </c>
      <c r="AT96" s="227" t="s">
        <v>215</v>
      </c>
      <c r="AU96" s="227" t="s">
        <v>88</v>
      </c>
      <c r="AY96" s="19" t="s">
        <v>195</v>
      </c>
      <c r="BE96" s="228">
        <f>IF(N96="základní",J96,0)</f>
        <v>0</v>
      </c>
      <c r="BF96" s="228">
        <f>IF(N96="snížená",J96,0)</f>
        <v>0</v>
      </c>
      <c r="BG96" s="228">
        <f>IF(N96="zákl. přenesená",J96,0)</f>
        <v>0</v>
      </c>
      <c r="BH96" s="228">
        <f>IF(N96="sníž. přenesená",J96,0)</f>
        <v>0</v>
      </c>
      <c r="BI96" s="228">
        <f>IF(N96="nulová",J96,0)</f>
        <v>0</v>
      </c>
      <c r="BJ96" s="19" t="s">
        <v>86</v>
      </c>
      <c r="BK96" s="228">
        <f>ROUND(I96*H96,2)</f>
        <v>0</v>
      </c>
      <c r="BL96" s="19" t="s">
        <v>289</v>
      </c>
      <c r="BM96" s="227" t="s">
        <v>1128</v>
      </c>
    </row>
    <row r="97" s="2" customFormat="1" ht="24.15" customHeight="1">
      <c r="A97" s="41"/>
      <c r="B97" s="42"/>
      <c r="C97" s="216" t="s">
        <v>107</v>
      </c>
      <c r="D97" s="216" t="s">
        <v>113</v>
      </c>
      <c r="E97" s="217" t="s">
        <v>1129</v>
      </c>
      <c r="F97" s="218" t="s">
        <v>1130</v>
      </c>
      <c r="G97" s="219" t="s">
        <v>119</v>
      </c>
      <c r="H97" s="220">
        <v>1</v>
      </c>
      <c r="I97" s="221"/>
      <c r="J97" s="222">
        <f>ROUND(I97*H97,2)</f>
        <v>0</v>
      </c>
      <c r="K97" s="218" t="s">
        <v>200</v>
      </c>
      <c r="L97" s="47"/>
      <c r="M97" s="223" t="s">
        <v>32</v>
      </c>
      <c r="N97" s="224" t="s">
        <v>49</v>
      </c>
      <c r="O97" s="87"/>
      <c r="P97" s="225">
        <f>O97*H97</f>
        <v>0</v>
      </c>
      <c r="Q97" s="225">
        <v>0</v>
      </c>
      <c r="R97" s="225">
        <f>Q97*H97</f>
        <v>0</v>
      </c>
      <c r="S97" s="225">
        <v>0</v>
      </c>
      <c r="T97" s="226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7" t="s">
        <v>289</v>
      </c>
      <c r="AT97" s="227" t="s">
        <v>113</v>
      </c>
      <c r="AU97" s="227" t="s">
        <v>88</v>
      </c>
      <c r="AY97" s="19" t="s">
        <v>195</v>
      </c>
      <c r="BE97" s="228">
        <f>IF(N97="základní",J97,0)</f>
        <v>0</v>
      </c>
      <c r="BF97" s="228">
        <f>IF(N97="snížená",J97,0)</f>
        <v>0</v>
      </c>
      <c r="BG97" s="228">
        <f>IF(N97="zákl. přenesená",J97,0)</f>
        <v>0</v>
      </c>
      <c r="BH97" s="228">
        <f>IF(N97="sníž. přenesená",J97,0)</f>
        <v>0</v>
      </c>
      <c r="BI97" s="228">
        <f>IF(N97="nulová",J97,0)</f>
        <v>0</v>
      </c>
      <c r="BJ97" s="19" t="s">
        <v>86</v>
      </c>
      <c r="BK97" s="228">
        <f>ROUND(I97*H97,2)</f>
        <v>0</v>
      </c>
      <c r="BL97" s="19" t="s">
        <v>289</v>
      </c>
      <c r="BM97" s="227" t="s">
        <v>1131</v>
      </c>
    </row>
    <row r="98" s="2" customFormat="1">
      <c r="A98" s="41"/>
      <c r="B98" s="42"/>
      <c r="C98" s="43"/>
      <c r="D98" s="229" t="s">
        <v>202</v>
      </c>
      <c r="E98" s="43"/>
      <c r="F98" s="230" t="s">
        <v>1132</v>
      </c>
      <c r="G98" s="43"/>
      <c r="H98" s="43"/>
      <c r="I98" s="231"/>
      <c r="J98" s="43"/>
      <c r="K98" s="43"/>
      <c r="L98" s="47"/>
      <c r="M98" s="232"/>
      <c r="N98" s="233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202</v>
      </c>
      <c r="AU98" s="19" t="s">
        <v>88</v>
      </c>
    </row>
    <row r="99" s="2" customFormat="1" ht="24.15" customHeight="1">
      <c r="A99" s="41"/>
      <c r="B99" s="42"/>
      <c r="C99" s="249" t="s">
        <v>308</v>
      </c>
      <c r="D99" s="249" t="s">
        <v>215</v>
      </c>
      <c r="E99" s="250" t="s">
        <v>1133</v>
      </c>
      <c r="F99" s="251" t="s">
        <v>1134</v>
      </c>
      <c r="G99" s="252" t="s">
        <v>119</v>
      </c>
      <c r="H99" s="253">
        <v>1</v>
      </c>
      <c r="I99" s="254"/>
      <c r="J99" s="255">
        <f>ROUND(I99*H99,2)</f>
        <v>0</v>
      </c>
      <c r="K99" s="251" t="s">
        <v>32</v>
      </c>
      <c r="L99" s="256"/>
      <c r="M99" s="257" t="s">
        <v>32</v>
      </c>
      <c r="N99" s="258" t="s">
        <v>49</v>
      </c>
      <c r="O99" s="87"/>
      <c r="P99" s="225">
        <f>O99*H99</f>
        <v>0</v>
      </c>
      <c r="Q99" s="225">
        <v>0</v>
      </c>
      <c r="R99" s="225">
        <f>Q99*H99</f>
        <v>0</v>
      </c>
      <c r="S99" s="225">
        <v>0</v>
      </c>
      <c r="T99" s="226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7" t="s">
        <v>386</v>
      </c>
      <c r="AT99" s="227" t="s">
        <v>215</v>
      </c>
      <c r="AU99" s="227" t="s">
        <v>88</v>
      </c>
      <c r="AY99" s="19" t="s">
        <v>195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19" t="s">
        <v>86</v>
      </c>
      <c r="BK99" s="228">
        <f>ROUND(I99*H99,2)</f>
        <v>0</v>
      </c>
      <c r="BL99" s="19" t="s">
        <v>289</v>
      </c>
      <c r="BM99" s="227" t="s">
        <v>1135</v>
      </c>
    </row>
    <row r="100" s="2" customFormat="1" ht="16.5" customHeight="1">
      <c r="A100" s="41"/>
      <c r="B100" s="42"/>
      <c r="C100" s="249" t="s">
        <v>315</v>
      </c>
      <c r="D100" s="249" t="s">
        <v>215</v>
      </c>
      <c r="E100" s="250" t="s">
        <v>1136</v>
      </c>
      <c r="F100" s="251" t="s">
        <v>1137</v>
      </c>
      <c r="G100" s="252" t="s">
        <v>119</v>
      </c>
      <c r="H100" s="253">
        <v>1</v>
      </c>
      <c r="I100" s="254"/>
      <c r="J100" s="255">
        <f>ROUND(I100*H100,2)</f>
        <v>0</v>
      </c>
      <c r="K100" s="251" t="s">
        <v>32</v>
      </c>
      <c r="L100" s="256"/>
      <c r="M100" s="257" t="s">
        <v>32</v>
      </c>
      <c r="N100" s="258" t="s">
        <v>49</v>
      </c>
      <c r="O100" s="87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7" t="s">
        <v>386</v>
      </c>
      <c r="AT100" s="227" t="s">
        <v>215</v>
      </c>
      <c r="AU100" s="227" t="s">
        <v>88</v>
      </c>
      <c r="AY100" s="19" t="s">
        <v>195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19" t="s">
        <v>86</v>
      </c>
      <c r="BK100" s="228">
        <f>ROUND(I100*H100,2)</f>
        <v>0</v>
      </c>
      <c r="BL100" s="19" t="s">
        <v>289</v>
      </c>
      <c r="BM100" s="227" t="s">
        <v>1138</v>
      </c>
    </row>
    <row r="101" s="2" customFormat="1" ht="24.15" customHeight="1">
      <c r="A101" s="41"/>
      <c r="B101" s="42"/>
      <c r="C101" s="249" t="s">
        <v>111</v>
      </c>
      <c r="D101" s="249" t="s">
        <v>215</v>
      </c>
      <c r="E101" s="250" t="s">
        <v>1139</v>
      </c>
      <c r="F101" s="251" t="s">
        <v>1140</v>
      </c>
      <c r="G101" s="252" t="s">
        <v>119</v>
      </c>
      <c r="H101" s="253">
        <v>1</v>
      </c>
      <c r="I101" s="254"/>
      <c r="J101" s="255">
        <f>ROUND(I101*H101,2)</f>
        <v>0</v>
      </c>
      <c r="K101" s="251" t="s">
        <v>200</v>
      </c>
      <c r="L101" s="256"/>
      <c r="M101" s="257" t="s">
        <v>32</v>
      </c>
      <c r="N101" s="258" t="s">
        <v>49</v>
      </c>
      <c r="O101" s="87"/>
      <c r="P101" s="225">
        <f>O101*H101</f>
        <v>0</v>
      </c>
      <c r="Q101" s="225">
        <v>0.0016100000000000001</v>
      </c>
      <c r="R101" s="225">
        <f>Q101*H101</f>
        <v>0.0016100000000000001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386</v>
      </c>
      <c r="AT101" s="227" t="s">
        <v>215</v>
      </c>
      <c r="AU101" s="227" t="s">
        <v>88</v>
      </c>
      <c r="AY101" s="19" t="s">
        <v>195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19" t="s">
        <v>86</v>
      </c>
      <c r="BK101" s="228">
        <f>ROUND(I101*H101,2)</f>
        <v>0</v>
      </c>
      <c r="BL101" s="19" t="s">
        <v>289</v>
      </c>
      <c r="BM101" s="227" t="s">
        <v>1141</v>
      </c>
    </row>
    <row r="102" s="2" customFormat="1" ht="16.5" customHeight="1">
      <c r="A102" s="41"/>
      <c r="B102" s="42"/>
      <c r="C102" s="216" t="s">
        <v>86</v>
      </c>
      <c r="D102" s="216" t="s">
        <v>113</v>
      </c>
      <c r="E102" s="217" t="s">
        <v>1142</v>
      </c>
      <c r="F102" s="218" t="s">
        <v>1143</v>
      </c>
      <c r="G102" s="219" t="s">
        <v>119</v>
      </c>
      <c r="H102" s="220">
        <v>12</v>
      </c>
      <c r="I102" s="221"/>
      <c r="J102" s="222">
        <f>ROUND(I102*H102,2)</f>
        <v>0</v>
      </c>
      <c r="K102" s="218" t="s">
        <v>200</v>
      </c>
      <c r="L102" s="47"/>
      <c r="M102" s="223" t="s">
        <v>32</v>
      </c>
      <c r="N102" s="224" t="s">
        <v>49</v>
      </c>
      <c r="O102" s="87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7" t="s">
        <v>289</v>
      </c>
      <c r="AT102" s="227" t="s">
        <v>113</v>
      </c>
      <c r="AU102" s="227" t="s">
        <v>88</v>
      </c>
      <c r="AY102" s="19" t="s">
        <v>195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19" t="s">
        <v>86</v>
      </c>
      <c r="BK102" s="228">
        <f>ROUND(I102*H102,2)</f>
        <v>0</v>
      </c>
      <c r="BL102" s="19" t="s">
        <v>289</v>
      </c>
      <c r="BM102" s="227" t="s">
        <v>1144</v>
      </c>
    </row>
    <row r="103" s="2" customFormat="1">
      <c r="A103" s="41"/>
      <c r="B103" s="42"/>
      <c r="C103" s="43"/>
      <c r="D103" s="229" t="s">
        <v>202</v>
      </c>
      <c r="E103" s="43"/>
      <c r="F103" s="230" t="s">
        <v>1145</v>
      </c>
      <c r="G103" s="43"/>
      <c r="H103" s="43"/>
      <c r="I103" s="231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202</v>
      </c>
      <c r="AU103" s="19" t="s">
        <v>88</v>
      </c>
    </row>
    <row r="104" s="2" customFormat="1" ht="16.5" customHeight="1">
      <c r="A104" s="41"/>
      <c r="B104" s="42"/>
      <c r="C104" s="249" t="s">
        <v>302</v>
      </c>
      <c r="D104" s="249" t="s">
        <v>215</v>
      </c>
      <c r="E104" s="250" t="s">
        <v>1146</v>
      </c>
      <c r="F104" s="251" t="s">
        <v>1147</v>
      </c>
      <c r="G104" s="252" t="s">
        <v>119</v>
      </c>
      <c r="H104" s="253">
        <v>24</v>
      </c>
      <c r="I104" s="254"/>
      <c r="J104" s="255">
        <f>ROUND(I104*H104,2)</f>
        <v>0</v>
      </c>
      <c r="K104" s="251" t="s">
        <v>32</v>
      </c>
      <c r="L104" s="256"/>
      <c r="M104" s="257" t="s">
        <v>32</v>
      </c>
      <c r="N104" s="258" t="s">
        <v>49</v>
      </c>
      <c r="O104" s="87"/>
      <c r="P104" s="225">
        <f>O104*H104</f>
        <v>0</v>
      </c>
      <c r="Q104" s="225">
        <v>0</v>
      </c>
      <c r="R104" s="225">
        <f>Q104*H104</f>
        <v>0</v>
      </c>
      <c r="S104" s="225">
        <v>0</v>
      </c>
      <c r="T104" s="226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7" t="s">
        <v>386</v>
      </c>
      <c r="AT104" s="227" t="s">
        <v>215</v>
      </c>
      <c r="AU104" s="227" t="s">
        <v>88</v>
      </c>
      <c r="AY104" s="19" t="s">
        <v>195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19" t="s">
        <v>86</v>
      </c>
      <c r="BK104" s="228">
        <f>ROUND(I104*H104,2)</f>
        <v>0</v>
      </c>
      <c r="BL104" s="19" t="s">
        <v>289</v>
      </c>
      <c r="BM104" s="227" t="s">
        <v>1148</v>
      </c>
    </row>
    <row r="105" s="2" customFormat="1" ht="24.15" customHeight="1">
      <c r="A105" s="41"/>
      <c r="B105" s="42"/>
      <c r="C105" s="249" t="s">
        <v>196</v>
      </c>
      <c r="D105" s="249" t="s">
        <v>215</v>
      </c>
      <c r="E105" s="250" t="s">
        <v>1149</v>
      </c>
      <c r="F105" s="251" t="s">
        <v>1150</v>
      </c>
      <c r="G105" s="252" t="s">
        <v>119</v>
      </c>
      <c r="H105" s="253">
        <v>8</v>
      </c>
      <c r="I105" s="254"/>
      <c r="J105" s="255">
        <f>ROUND(I105*H105,2)</f>
        <v>0</v>
      </c>
      <c r="K105" s="251" t="s">
        <v>200</v>
      </c>
      <c r="L105" s="256"/>
      <c r="M105" s="257" t="s">
        <v>32</v>
      </c>
      <c r="N105" s="258" t="s">
        <v>49</v>
      </c>
      <c r="O105" s="87"/>
      <c r="P105" s="225">
        <f>O105*H105</f>
        <v>0</v>
      </c>
      <c r="Q105" s="225">
        <v>0.0063</v>
      </c>
      <c r="R105" s="225">
        <f>Q105*H105</f>
        <v>0.0504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386</v>
      </c>
      <c r="AT105" s="227" t="s">
        <v>215</v>
      </c>
      <c r="AU105" s="227" t="s">
        <v>88</v>
      </c>
      <c r="AY105" s="19" t="s">
        <v>195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19" t="s">
        <v>86</v>
      </c>
      <c r="BK105" s="228">
        <f>ROUND(I105*H105,2)</f>
        <v>0</v>
      </c>
      <c r="BL105" s="19" t="s">
        <v>289</v>
      </c>
      <c r="BM105" s="227" t="s">
        <v>1151</v>
      </c>
    </row>
    <row r="106" s="2" customFormat="1" ht="24.15" customHeight="1">
      <c r="A106" s="41"/>
      <c r="B106" s="42"/>
      <c r="C106" s="249" t="s">
        <v>235</v>
      </c>
      <c r="D106" s="249" t="s">
        <v>215</v>
      </c>
      <c r="E106" s="250" t="s">
        <v>1152</v>
      </c>
      <c r="F106" s="251" t="s">
        <v>1153</v>
      </c>
      <c r="G106" s="252" t="s">
        <v>119</v>
      </c>
      <c r="H106" s="253">
        <v>2</v>
      </c>
      <c r="I106" s="254"/>
      <c r="J106" s="255">
        <f>ROUND(I106*H106,2)</f>
        <v>0</v>
      </c>
      <c r="K106" s="251" t="s">
        <v>200</v>
      </c>
      <c r="L106" s="256"/>
      <c r="M106" s="257" t="s">
        <v>32</v>
      </c>
      <c r="N106" s="258" t="s">
        <v>49</v>
      </c>
      <c r="O106" s="87"/>
      <c r="P106" s="225">
        <f>O106*H106</f>
        <v>0</v>
      </c>
      <c r="Q106" s="225">
        <v>0.0047000000000000002</v>
      </c>
      <c r="R106" s="225">
        <f>Q106*H106</f>
        <v>0.0094000000000000004</v>
      </c>
      <c r="S106" s="225">
        <v>0</v>
      </c>
      <c r="T106" s="226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7" t="s">
        <v>386</v>
      </c>
      <c r="AT106" s="227" t="s">
        <v>215</v>
      </c>
      <c r="AU106" s="227" t="s">
        <v>88</v>
      </c>
      <c r="AY106" s="19" t="s">
        <v>195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86</v>
      </c>
      <c r="BK106" s="228">
        <f>ROUND(I106*H106,2)</f>
        <v>0</v>
      </c>
      <c r="BL106" s="19" t="s">
        <v>289</v>
      </c>
      <c r="BM106" s="227" t="s">
        <v>1154</v>
      </c>
    </row>
    <row r="107" s="2" customFormat="1" ht="16.5" customHeight="1">
      <c r="A107" s="41"/>
      <c r="B107" s="42"/>
      <c r="C107" s="249" t="s">
        <v>88</v>
      </c>
      <c r="D107" s="249" t="s">
        <v>215</v>
      </c>
      <c r="E107" s="250" t="s">
        <v>1155</v>
      </c>
      <c r="F107" s="251" t="s">
        <v>1156</v>
      </c>
      <c r="G107" s="252" t="s">
        <v>119</v>
      </c>
      <c r="H107" s="253">
        <v>2</v>
      </c>
      <c r="I107" s="254"/>
      <c r="J107" s="255">
        <f>ROUND(I107*H107,2)</f>
        <v>0</v>
      </c>
      <c r="K107" s="251" t="s">
        <v>200</v>
      </c>
      <c r="L107" s="256"/>
      <c r="M107" s="257" t="s">
        <v>32</v>
      </c>
      <c r="N107" s="258" t="s">
        <v>49</v>
      </c>
      <c r="O107" s="87"/>
      <c r="P107" s="225">
        <f>O107*H107</f>
        <v>0</v>
      </c>
      <c r="Q107" s="225">
        <v>0.0035000000000000001</v>
      </c>
      <c r="R107" s="225">
        <f>Q107*H107</f>
        <v>0.0070000000000000001</v>
      </c>
      <c r="S107" s="225">
        <v>0</v>
      </c>
      <c r="T107" s="226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7" t="s">
        <v>386</v>
      </c>
      <c r="AT107" s="227" t="s">
        <v>215</v>
      </c>
      <c r="AU107" s="227" t="s">
        <v>88</v>
      </c>
      <c r="AY107" s="19" t="s">
        <v>195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19" t="s">
        <v>86</v>
      </c>
      <c r="BK107" s="228">
        <f>ROUND(I107*H107,2)</f>
        <v>0</v>
      </c>
      <c r="BL107" s="19" t="s">
        <v>289</v>
      </c>
      <c r="BM107" s="227" t="s">
        <v>1157</v>
      </c>
    </row>
    <row r="108" s="2" customFormat="1" ht="16.5" customHeight="1">
      <c r="A108" s="41"/>
      <c r="B108" s="42"/>
      <c r="C108" s="249" t="s">
        <v>7</v>
      </c>
      <c r="D108" s="249" t="s">
        <v>215</v>
      </c>
      <c r="E108" s="250" t="s">
        <v>1136</v>
      </c>
      <c r="F108" s="251" t="s">
        <v>1137</v>
      </c>
      <c r="G108" s="252" t="s">
        <v>119</v>
      </c>
      <c r="H108" s="253">
        <v>2</v>
      </c>
      <c r="I108" s="254"/>
      <c r="J108" s="255">
        <f>ROUND(I108*H108,2)</f>
        <v>0</v>
      </c>
      <c r="K108" s="251" t="s">
        <v>32</v>
      </c>
      <c r="L108" s="256"/>
      <c r="M108" s="257" t="s">
        <v>32</v>
      </c>
      <c r="N108" s="258" t="s">
        <v>49</v>
      </c>
      <c r="O108" s="87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386</v>
      </c>
      <c r="AT108" s="227" t="s">
        <v>215</v>
      </c>
      <c r="AU108" s="227" t="s">
        <v>88</v>
      </c>
      <c r="AY108" s="19" t="s">
        <v>195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19" t="s">
        <v>86</v>
      </c>
      <c r="BK108" s="228">
        <f>ROUND(I108*H108,2)</f>
        <v>0</v>
      </c>
      <c r="BL108" s="19" t="s">
        <v>289</v>
      </c>
      <c r="BM108" s="227" t="s">
        <v>1158</v>
      </c>
    </row>
    <row r="109" s="2" customFormat="1" ht="24.15" customHeight="1">
      <c r="A109" s="41"/>
      <c r="B109" s="42"/>
      <c r="C109" s="216" t="s">
        <v>218</v>
      </c>
      <c r="D109" s="216" t="s">
        <v>113</v>
      </c>
      <c r="E109" s="217" t="s">
        <v>1159</v>
      </c>
      <c r="F109" s="218" t="s">
        <v>1160</v>
      </c>
      <c r="G109" s="219" t="s">
        <v>115</v>
      </c>
      <c r="H109" s="220">
        <v>382.99000000000001</v>
      </c>
      <c r="I109" s="221"/>
      <c r="J109" s="222">
        <f>ROUND(I109*H109,2)</f>
        <v>0</v>
      </c>
      <c r="K109" s="218" t="s">
        <v>200</v>
      </c>
      <c r="L109" s="47"/>
      <c r="M109" s="223" t="s">
        <v>32</v>
      </c>
      <c r="N109" s="224" t="s">
        <v>49</v>
      </c>
      <c r="O109" s="87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7" t="s">
        <v>289</v>
      </c>
      <c r="AT109" s="227" t="s">
        <v>113</v>
      </c>
      <c r="AU109" s="227" t="s">
        <v>88</v>
      </c>
      <c r="AY109" s="19" t="s">
        <v>195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86</v>
      </c>
      <c r="BK109" s="228">
        <f>ROUND(I109*H109,2)</f>
        <v>0</v>
      </c>
      <c r="BL109" s="19" t="s">
        <v>289</v>
      </c>
      <c r="BM109" s="227" t="s">
        <v>1161</v>
      </c>
    </row>
    <row r="110" s="2" customFormat="1">
      <c r="A110" s="41"/>
      <c r="B110" s="42"/>
      <c r="C110" s="43"/>
      <c r="D110" s="229" t="s">
        <v>202</v>
      </c>
      <c r="E110" s="43"/>
      <c r="F110" s="230" t="s">
        <v>1162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202</v>
      </c>
      <c r="AU110" s="19" t="s">
        <v>88</v>
      </c>
    </row>
    <row r="111" s="2" customFormat="1" ht="16.5" customHeight="1">
      <c r="A111" s="41"/>
      <c r="B111" s="42"/>
      <c r="C111" s="249" t="s">
        <v>334</v>
      </c>
      <c r="D111" s="249" t="s">
        <v>215</v>
      </c>
      <c r="E111" s="250" t="s">
        <v>1163</v>
      </c>
      <c r="F111" s="251" t="s">
        <v>1164</v>
      </c>
      <c r="G111" s="252" t="s">
        <v>119</v>
      </c>
      <c r="H111" s="253">
        <v>212</v>
      </c>
      <c r="I111" s="254"/>
      <c r="J111" s="255">
        <f>ROUND(I111*H111,2)</f>
        <v>0</v>
      </c>
      <c r="K111" s="251" t="s">
        <v>200</v>
      </c>
      <c r="L111" s="256"/>
      <c r="M111" s="257" t="s">
        <v>32</v>
      </c>
      <c r="N111" s="258" t="s">
        <v>49</v>
      </c>
      <c r="O111" s="87"/>
      <c r="P111" s="225">
        <f>O111*H111</f>
        <v>0</v>
      </c>
      <c r="Q111" s="225">
        <v>0.00013999999999999999</v>
      </c>
      <c r="R111" s="225">
        <f>Q111*H111</f>
        <v>0.029679999999999998</v>
      </c>
      <c r="S111" s="225">
        <v>0</v>
      </c>
      <c r="T111" s="226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7" t="s">
        <v>386</v>
      </c>
      <c r="AT111" s="227" t="s">
        <v>215</v>
      </c>
      <c r="AU111" s="227" t="s">
        <v>88</v>
      </c>
      <c r="AY111" s="19" t="s">
        <v>195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19" t="s">
        <v>86</v>
      </c>
      <c r="BK111" s="228">
        <f>ROUND(I111*H111,2)</f>
        <v>0</v>
      </c>
      <c r="BL111" s="19" t="s">
        <v>289</v>
      </c>
      <c r="BM111" s="227" t="s">
        <v>1165</v>
      </c>
    </row>
    <row r="112" s="2" customFormat="1" ht="16.5" customHeight="1">
      <c r="A112" s="41"/>
      <c r="B112" s="42"/>
      <c r="C112" s="249" t="s">
        <v>340</v>
      </c>
      <c r="D112" s="249" t="s">
        <v>215</v>
      </c>
      <c r="E112" s="250" t="s">
        <v>1166</v>
      </c>
      <c r="F112" s="251" t="s">
        <v>1167</v>
      </c>
      <c r="G112" s="252" t="s">
        <v>119</v>
      </c>
      <c r="H112" s="253">
        <v>47</v>
      </c>
      <c r="I112" s="254"/>
      <c r="J112" s="255">
        <f>ROUND(I112*H112,2)</f>
        <v>0</v>
      </c>
      <c r="K112" s="251" t="s">
        <v>32</v>
      </c>
      <c r="L112" s="256"/>
      <c r="M112" s="257" t="s">
        <v>32</v>
      </c>
      <c r="N112" s="258" t="s">
        <v>49</v>
      </c>
      <c r="O112" s="87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7" t="s">
        <v>386</v>
      </c>
      <c r="AT112" s="227" t="s">
        <v>215</v>
      </c>
      <c r="AU112" s="227" t="s">
        <v>88</v>
      </c>
      <c r="AY112" s="19" t="s">
        <v>195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19" t="s">
        <v>86</v>
      </c>
      <c r="BK112" s="228">
        <f>ROUND(I112*H112,2)</f>
        <v>0</v>
      </c>
      <c r="BL112" s="19" t="s">
        <v>289</v>
      </c>
      <c r="BM112" s="227" t="s">
        <v>1168</v>
      </c>
    </row>
    <row r="113" s="2" customFormat="1" ht="21.75" customHeight="1">
      <c r="A113" s="41"/>
      <c r="B113" s="42"/>
      <c r="C113" s="249" t="s">
        <v>297</v>
      </c>
      <c r="D113" s="249" t="s">
        <v>215</v>
      </c>
      <c r="E113" s="250" t="s">
        <v>1169</v>
      </c>
      <c r="F113" s="251" t="s">
        <v>1170</v>
      </c>
      <c r="G113" s="252" t="s">
        <v>119</v>
      </c>
      <c r="H113" s="253">
        <v>106</v>
      </c>
      <c r="I113" s="254"/>
      <c r="J113" s="255">
        <f>ROUND(I113*H113,2)</f>
        <v>0</v>
      </c>
      <c r="K113" s="251" t="s">
        <v>200</v>
      </c>
      <c r="L113" s="256"/>
      <c r="M113" s="257" t="s">
        <v>32</v>
      </c>
      <c r="N113" s="258" t="s">
        <v>49</v>
      </c>
      <c r="O113" s="87"/>
      <c r="P113" s="225">
        <f>O113*H113</f>
        <v>0</v>
      </c>
      <c r="Q113" s="225">
        <v>0.00010000000000000001</v>
      </c>
      <c r="R113" s="225">
        <f>Q113*H113</f>
        <v>0.0106</v>
      </c>
      <c r="S113" s="225">
        <v>0</v>
      </c>
      <c r="T113" s="226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7" t="s">
        <v>386</v>
      </c>
      <c r="AT113" s="227" t="s">
        <v>215</v>
      </c>
      <c r="AU113" s="227" t="s">
        <v>88</v>
      </c>
      <c r="AY113" s="19" t="s">
        <v>195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19" t="s">
        <v>86</v>
      </c>
      <c r="BK113" s="228">
        <f>ROUND(I113*H113,2)</f>
        <v>0</v>
      </c>
      <c r="BL113" s="19" t="s">
        <v>289</v>
      </c>
      <c r="BM113" s="227" t="s">
        <v>1171</v>
      </c>
    </row>
    <row r="114" s="2" customFormat="1" ht="16.5" customHeight="1">
      <c r="A114" s="41"/>
      <c r="B114" s="42"/>
      <c r="C114" s="249" t="s">
        <v>275</v>
      </c>
      <c r="D114" s="249" t="s">
        <v>215</v>
      </c>
      <c r="E114" s="250" t="s">
        <v>1172</v>
      </c>
      <c r="F114" s="251" t="s">
        <v>1173</v>
      </c>
      <c r="G114" s="252" t="s">
        <v>540</v>
      </c>
      <c r="H114" s="253">
        <v>382.99000000000001</v>
      </c>
      <c r="I114" s="254"/>
      <c r="J114" s="255">
        <f>ROUND(I114*H114,2)</f>
        <v>0</v>
      </c>
      <c r="K114" s="251" t="s">
        <v>200</v>
      </c>
      <c r="L114" s="256"/>
      <c r="M114" s="257" t="s">
        <v>32</v>
      </c>
      <c r="N114" s="258" t="s">
        <v>49</v>
      </c>
      <c r="O114" s="87"/>
      <c r="P114" s="225">
        <f>O114*H114</f>
        <v>0</v>
      </c>
      <c r="Q114" s="225">
        <v>0.001</v>
      </c>
      <c r="R114" s="225">
        <f>Q114*H114</f>
        <v>0.38299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386</v>
      </c>
      <c r="AT114" s="227" t="s">
        <v>215</v>
      </c>
      <c r="AU114" s="227" t="s">
        <v>88</v>
      </c>
      <c r="AY114" s="19" t="s">
        <v>195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19" t="s">
        <v>86</v>
      </c>
      <c r="BK114" s="228">
        <f>ROUND(I114*H114,2)</f>
        <v>0</v>
      </c>
      <c r="BL114" s="19" t="s">
        <v>289</v>
      </c>
      <c r="BM114" s="227" t="s">
        <v>1174</v>
      </c>
    </row>
    <row r="115" s="2" customFormat="1" ht="21.75" customHeight="1">
      <c r="A115" s="41"/>
      <c r="B115" s="42"/>
      <c r="C115" s="249" t="s">
        <v>289</v>
      </c>
      <c r="D115" s="249" t="s">
        <v>215</v>
      </c>
      <c r="E115" s="250" t="s">
        <v>1175</v>
      </c>
      <c r="F115" s="251" t="s">
        <v>1176</v>
      </c>
      <c r="G115" s="252" t="s">
        <v>119</v>
      </c>
      <c r="H115" s="253">
        <v>214</v>
      </c>
      <c r="I115" s="254"/>
      <c r="J115" s="255">
        <f>ROUND(I115*H115,2)</f>
        <v>0</v>
      </c>
      <c r="K115" s="251" t="s">
        <v>200</v>
      </c>
      <c r="L115" s="256"/>
      <c r="M115" s="257" t="s">
        <v>32</v>
      </c>
      <c r="N115" s="258" t="s">
        <v>49</v>
      </c>
      <c r="O115" s="87"/>
      <c r="P115" s="225">
        <f>O115*H115</f>
        <v>0</v>
      </c>
      <c r="Q115" s="225">
        <v>0.00021000000000000001</v>
      </c>
      <c r="R115" s="225">
        <f>Q115*H115</f>
        <v>0.044940000000000001</v>
      </c>
      <c r="S115" s="225">
        <v>0</v>
      </c>
      <c r="T115" s="226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7" t="s">
        <v>386</v>
      </c>
      <c r="AT115" s="227" t="s">
        <v>215</v>
      </c>
      <c r="AU115" s="227" t="s">
        <v>88</v>
      </c>
      <c r="AY115" s="19" t="s">
        <v>195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19" t="s">
        <v>86</v>
      </c>
      <c r="BK115" s="228">
        <f>ROUND(I115*H115,2)</f>
        <v>0</v>
      </c>
      <c r="BL115" s="19" t="s">
        <v>289</v>
      </c>
      <c r="BM115" s="227" t="s">
        <v>1177</v>
      </c>
    </row>
    <row r="116" s="2" customFormat="1" ht="24.15" customHeight="1">
      <c r="A116" s="41"/>
      <c r="B116" s="42"/>
      <c r="C116" s="216" t="s">
        <v>240</v>
      </c>
      <c r="D116" s="216" t="s">
        <v>113</v>
      </c>
      <c r="E116" s="217" t="s">
        <v>1178</v>
      </c>
      <c r="F116" s="218" t="s">
        <v>1179</v>
      </c>
      <c r="G116" s="219" t="s">
        <v>115</v>
      </c>
      <c r="H116" s="220">
        <v>62</v>
      </c>
      <c r="I116" s="221"/>
      <c r="J116" s="222">
        <f>ROUND(I116*H116,2)</f>
        <v>0</v>
      </c>
      <c r="K116" s="218" t="s">
        <v>200</v>
      </c>
      <c r="L116" s="47"/>
      <c r="M116" s="223" t="s">
        <v>32</v>
      </c>
      <c r="N116" s="224" t="s">
        <v>49</v>
      </c>
      <c r="O116" s="87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7" t="s">
        <v>289</v>
      </c>
      <c r="AT116" s="227" t="s">
        <v>113</v>
      </c>
      <c r="AU116" s="227" t="s">
        <v>88</v>
      </c>
      <c r="AY116" s="19" t="s">
        <v>195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19" t="s">
        <v>86</v>
      </c>
      <c r="BK116" s="228">
        <f>ROUND(I116*H116,2)</f>
        <v>0</v>
      </c>
      <c r="BL116" s="19" t="s">
        <v>289</v>
      </c>
      <c r="BM116" s="227" t="s">
        <v>1180</v>
      </c>
    </row>
    <row r="117" s="2" customFormat="1">
      <c r="A117" s="41"/>
      <c r="B117" s="42"/>
      <c r="C117" s="43"/>
      <c r="D117" s="229" t="s">
        <v>202</v>
      </c>
      <c r="E117" s="43"/>
      <c r="F117" s="230" t="s">
        <v>1181</v>
      </c>
      <c r="G117" s="43"/>
      <c r="H117" s="43"/>
      <c r="I117" s="231"/>
      <c r="J117" s="43"/>
      <c r="K117" s="43"/>
      <c r="L117" s="47"/>
      <c r="M117" s="232"/>
      <c r="N117" s="233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19" t="s">
        <v>202</v>
      </c>
      <c r="AU117" s="19" t="s">
        <v>88</v>
      </c>
    </row>
    <row r="118" s="2" customFormat="1" ht="16.5" customHeight="1">
      <c r="A118" s="41"/>
      <c r="B118" s="42"/>
      <c r="C118" s="249" t="s">
        <v>345</v>
      </c>
      <c r="D118" s="249" t="s">
        <v>215</v>
      </c>
      <c r="E118" s="250" t="s">
        <v>1172</v>
      </c>
      <c r="F118" s="251" t="s">
        <v>1173</v>
      </c>
      <c r="G118" s="252" t="s">
        <v>540</v>
      </c>
      <c r="H118" s="253">
        <v>62</v>
      </c>
      <c r="I118" s="254"/>
      <c r="J118" s="255">
        <f>ROUND(I118*H118,2)</f>
        <v>0</v>
      </c>
      <c r="K118" s="251" t="s">
        <v>200</v>
      </c>
      <c r="L118" s="256"/>
      <c r="M118" s="257" t="s">
        <v>32</v>
      </c>
      <c r="N118" s="258" t="s">
        <v>49</v>
      </c>
      <c r="O118" s="87"/>
      <c r="P118" s="225">
        <f>O118*H118</f>
        <v>0</v>
      </c>
      <c r="Q118" s="225">
        <v>0.001</v>
      </c>
      <c r="R118" s="225">
        <f>Q118*H118</f>
        <v>0.062</v>
      </c>
      <c r="S118" s="225">
        <v>0</v>
      </c>
      <c r="T118" s="226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7" t="s">
        <v>386</v>
      </c>
      <c r="AT118" s="227" t="s">
        <v>215</v>
      </c>
      <c r="AU118" s="227" t="s">
        <v>88</v>
      </c>
      <c r="AY118" s="19" t="s">
        <v>195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19" t="s">
        <v>86</v>
      </c>
      <c r="BK118" s="228">
        <f>ROUND(I118*H118,2)</f>
        <v>0</v>
      </c>
      <c r="BL118" s="19" t="s">
        <v>289</v>
      </c>
      <c r="BM118" s="227" t="s">
        <v>1182</v>
      </c>
    </row>
    <row r="119" s="2" customFormat="1" ht="21.75" customHeight="1">
      <c r="A119" s="41"/>
      <c r="B119" s="42"/>
      <c r="C119" s="216" t="s">
        <v>256</v>
      </c>
      <c r="D119" s="216" t="s">
        <v>113</v>
      </c>
      <c r="E119" s="217" t="s">
        <v>1183</v>
      </c>
      <c r="F119" s="218" t="s">
        <v>1184</v>
      </c>
      <c r="G119" s="219" t="s">
        <v>119</v>
      </c>
      <c r="H119" s="220">
        <v>172</v>
      </c>
      <c r="I119" s="221"/>
      <c r="J119" s="222">
        <f>ROUND(I119*H119,2)</f>
        <v>0</v>
      </c>
      <c r="K119" s="218" t="s">
        <v>200</v>
      </c>
      <c r="L119" s="47"/>
      <c r="M119" s="223" t="s">
        <v>32</v>
      </c>
      <c r="N119" s="224" t="s">
        <v>49</v>
      </c>
      <c r="O119" s="87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7" t="s">
        <v>289</v>
      </c>
      <c r="AT119" s="227" t="s">
        <v>113</v>
      </c>
      <c r="AU119" s="227" t="s">
        <v>88</v>
      </c>
      <c r="AY119" s="19" t="s">
        <v>195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9" t="s">
        <v>86</v>
      </c>
      <c r="BK119" s="228">
        <f>ROUND(I119*H119,2)</f>
        <v>0</v>
      </c>
      <c r="BL119" s="19" t="s">
        <v>289</v>
      </c>
      <c r="BM119" s="227" t="s">
        <v>1185</v>
      </c>
    </row>
    <row r="120" s="2" customFormat="1">
      <c r="A120" s="41"/>
      <c r="B120" s="42"/>
      <c r="C120" s="43"/>
      <c r="D120" s="229" t="s">
        <v>202</v>
      </c>
      <c r="E120" s="43"/>
      <c r="F120" s="230" t="s">
        <v>1186</v>
      </c>
      <c r="G120" s="43"/>
      <c r="H120" s="43"/>
      <c r="I120" s="231"/>
      <c r="J120" s="43"/>
      <c r="K120" s="43"/>
      <c r="L120" s="47"/>
      <c r="M120" s="232"/>
      <c r="N120" s="233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202</v>
      </c>
      <c r="AU120" s="19" t="s">
        <v>88</v>
      </c>
    </row>
    <row r="121" s="2" customFormat="1" ht="16.5" customHeight="1">
      <c r="A121" s="41"/>
      <c r="B121" s="42"/>
      <c r="C121" s="249" t="s">
        <v>383</v>
      </c>
      <c r="D121" s="249" t="s">
        <v>215</v>
      </c>
      <c r="E121" s="250" t="s">
        <v>1187</v>
      </c>
      <c r="F121" s="251" t="s">
        <v>1188</v>
      </c>
      <c r="G121" s="252" t="s">
        <v>119</v>
      </c>
      <c r="H121" s="253">
        <v>172</v>
      </c>
      <c r="I121" s="254"/>
      <c r="J121" s="255">
        <f>ROUND(I121*H121,2)</f>
        <v>0</v>
      </c>
      <c r="K121" s="251" t="s">
        <v>200</v>
      </c>
      <c r="L121" s="256"/>
      <c r="M121" s="257" t="s">
        <v>32</v>
      </c>
      <c r="N121" s="258" t="s">
        <v>49</v>
      </c>
      <c r="O121" s="87"/>
      <c r="P121" s="225">
        <f>O121*H121</f>
        <v>0</v>
      </c>
      <c r="Q121" s="225">
        <v>0.00023000000000000001</v>
      </c>
      <c r="R121" s="225">
        <f>Q121*H121</f>
        <v>0.039559999999999998</v>
      </c>
      <c r="S121" s="225">
        <v>0</v>
      </c>
      <c r="T121" s="226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7" t="s">
        <v>386</v>
      </c>
      <c r="AT121" s="227" t="s">
        <v>215</v>
      </c>
      <c r="AU121" s="227" t="s">
        <v>88</v>
      </c>
      <c r="AY121" s="19" t="s">
        <v>195</v>
      </c>
      <c r="BE121" s="228">
        <f>IF(N121="základní",J121,0)</f>
        <v>0</v>
      </c>
      <c r="BF121" s="228">
        <f>IF(N121="snížená",J121,0)</f>
        <v>0</v>
      </c>
      <c r="BG121" s="228">
        <f>IF(N121="zákl. přenesená",J121,0)</f>
        <v>0</v>
      </c>
      <c r="BH121" s="228">
        <f>IF(N121="sníž. přenesená",J121,0)</f>
        <v>0</v>
      </c>
      <c r="BI121" s="228">
        <f>IF(N121="nulová",J121,0)</f>
        <v>0</v>
      </c>
      <c r="BJ121" s="19" t="s">
        <v>86</v>
      </c>
      <c r="BK121" s="228">
        <f>ROUND(I121*H121,2)</f>
        <v>0</v>
      </c>
      <c r="BL121" s="19" t="s">
        <v>289</v>
      </c>
      <c r="BM121" s="227" t="s">
        <v>1189</v>
      </c>
    </row>
    <row r="122" s="2" customFormat="1" ht="24.15" customHeight="1">
      <c r="A122" s="41"/>
      <c r="B122" s="42"/>
      <c r="C122" s="216" t="s">
        <v>261</v>
      </c>
      <c r="D122" s="216" t="s">
        <v>113</v>
      </c>
      <c r="E122" s="217" t="s">
        <v>1190</v>
      </c>
      <c r="F122" s="218" t="s">
        <v>1191</v>
      </c>
      <c r="G122" s="219" t="s">
        <v>119</v>
      </c>
      <c r="H122" s="220">
        <v>14</v>
      </c>
      <c r="I122" s="221"/>
      <c r="J122" s="222">
        <f>ROUND(I122*H122,2)</f>
        <v>0</v>
      </c>
      <c r="K122" s="218" t="s">
        <v>200</v>
      </c>
      <c r="L122" s="47"/>
      <c r="M122" s="223" t="s">
        <v>32</v>
      </c>
      <c r="N122" s="224" t="s">
        <v>49</v>
      </c>
      <c r="O122" s="87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7" t="s">
        <v>289</v>
      </c>
      <c r="AT122" s="227" t="s">
        <v>113</v>
      </c>
      <c r="AU122" s="227" t="s">
        <v>88</v>
      </c>
      <c r="AY122" s="19" t="s">
        <v>195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19" t="s">
        <v>86</v>
      </c>
      <c r="BK122" s="228">
        <f>ROUND(I122*H122,2)</f>
        <v>0</v>
      </c>
      <c r="BL122" s="19" t="s">
        <v>289</v>
      </c>
      <c r="BM122" s="227" t="s">
        <v>1192</v>
      </c>
    </row>
    <row r="123" s="2" customFormat="1">
      <c r="A123" s="41"/>
      <c r="B123" s="42"/>
      <c r="C123" s="43"/>
      <c r="D123" s="229" t="s">
        <v>202</v>
      </c>
      <c r="E123" s="43"/>
      <c r="F123" s="230" t="s">
        <v>1193</v>
      </c>
      <c r="G123" s="43"/>
      <c r="H123" s="43"/>
      <c r="I123" s="231"/>
      <c r="J123" s="43"/>
      <c r="K123" s="43"/>
      <c r="L123" s="47"/>
      <c r="M123" s="232"/>
      <c r="N123" s="233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202</v>
      </c>
      <c r="AU123" s="19" t="s">
        <v>88</v>
      </c>
    </row>
    <row r="124" s="2" customFormat="1" ht="16.5" customHeight="1">
      <c r="A124" s="41"/>
      <c r="B124" s="42"/>
      <c r="C124" s="249" t="s">
        <v>329</v>
      </c>
      <c r="D124" s="249" t="s">
        <v>215</v>
      </c>
      <c r="E124" s="250" t="s">
        <v>1194</v>
      </c>
      <c r="F124" s="251" t="s">
        <v>1195</v>
      </c>
      <c r="G124" s="252" t="s">
        <v>119</v>
      </c>
      <c r="H124" s="253">
        <v>14</v>
      </c>
      <c r="I124" s="254"/>
      <c r="J124" s="255">
        <f>ROUND(I124*H124,2)</f>
        <v>0</v>
      </c>
      <c r="K124" s="251" t="s">
        <v>200</v>
      </c>
      <c r="L124" s="256"/>
      <c r="M124" s="257" t="s">
        <v>32</v>
      </c>
      <c r="N124" s="258" t="s">
        <v>49</v>
      </c>
      <c r="O124" s="87"/>
      <c r="P124" s="225">
        <f>O124*H124</f>
        <v>0</v>
      </c>
      <c r="Q124" s="225">
        <v>0.00029999999999999997</v>
      </c>
      <c r="R124" s="225">
        <f>Q124*H124</f>
        <v>0.0041999999999999997</v>
      </c>
      <c r="S124" s="225">
        <v>0</v>
      </c>
      <c r="T124" s="226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7" t="s">
        <v>386</v>
      </c>
      <c r="AT124" s="227" t="s">
        <v>215</v>
      </c>
      <c r="AU124" s="227" t="s">
        <v>88</v>
      </c>
      <c r="AY124" s="19" t="s">
        <v>195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9" t="s">
        <v>86</v>
      </c>
      <c r="BK124" s="228">
        <f>ROUND(I124*H124,2)</f>
        <v>0</v>
      </c>
      <c r="BL124" s="19" t="s">
        <v>289</v>
      </c>
      <c r="BM124" s="227" t="s">
        <v>1196</v>
      </c>
    </row>
    <row r="125" s="2" customFormat="1" ht="21.75" customHeight="1">
      <c r="A125" s="41"/>
      <c r="B125" s="42"/>
      <c r="C125" s="216" t="s">
        <v>8</v>
      </c>
      <c r="D125" s="216" t="s">
        <v>113</v>
      </c>
      <c r="E125" s="217" t="s">
        <v>1197</v>
      </c>
      <c r="F125" s="218" t="s">
        <v>1198</v>
      </c>
      <c r="G125" s="219" t="s">
        <v>119</v>
      </c>
      <c r="H125" s="220">
        <v>2</v>
      </c>
      <c r="I125" s="221"/>
      <c r="J125" s="222">
        <f>ROUND(I125*H125,2)</f>
        <v>0</v>
      </c>
      <c r="K125" s="218" t="s">
        <v>200</v>
      </c>
      <c r="L125" s="47"/>
      <c r="M125" s="223" t="s">
        <v>32</v>
      </c>
      <c r="N125" s="224" t="s">
        <v>49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289</v>
      </c>
      <c r="AT125" s="227" t="s">
        <v>113</v>
      </c>
      <c r="AU125" s="227" t="s">
        <v>88</v>
      </c>
      <c r="AY125" s="19" t="s">
        <v>195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9" t="s">
        <v>86</v>
      </c>
      <c r="BK125" s="228">
        <f>ROUND(I125*H125,2)</f>
        <v>0</v>
      </c>
      <c r="BL125" s="19" t="s">
        <v>289</v>
      </c>
      <c r="BM125" s="227" t="s">
        <v>1199</v>
      </c>
    </row>
    <row r="126" s="2" customFormat="1">
      <c r="A126" s="41"/>
      <c r="B126" s="42"/>
      <c r="C126" s="43"/>
      <c r="D126" s="229" t="s">
        <v>202</v>
      </c>
      <c r="E126" s="43"/>
      <c r="F126" s="230" t="s">
        <v>1200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202</v>
      </c>
      <c r="AU126" s="19" t="s">
        <v>88</v>
      </c>
    </row>
    <row r="127" s="2" customFormat="1" ht="16.5" customHeight="1">
      <c r="A127" s="41"/>
      <c r="B127" s="42"/>
      <c r="C127" s="249" t="s">
        <v>419</v>
      </c>
      <c r="D127" s="249" t="s">
        <v>215</v>
      </c>
      <c r="E127" s="250" t="s">
        <v>1201</v>
      </c>
      <c r="F127" s="251" t="s">
        <v>1202</v>
      </c>
      <c r="G127" s="252" t="s">
        <v>119</v>
      </c>
      <c r="H127" s="253">
        <v>2</v>
      </c>
      <c r="I127" s="254"/>
      <c r="J127" s="255">
        <f>ROUND(I127*H127,2)</f>
        <v>0</v>
      </c>
      <c r="K127" s="251" t="s">
        <v>200</v>
      </c>
      <c r="L127" s="256"/>
      <c r="M127" s="288" t="s">
        <v>32</v>
      </c>
      <c r="N127" s="289" t="s">
        <v>49</v>
      </c>
      <c r="O127" s="286"/>
      <c r="P127" s="290">
        <f>O127*H127</f>
        <v>0</v>
      </c>
      <c r="Q127" s="290">
        <v>0.00016000000000000001</v>
      </c>
      <c r="R127" s="290">
        <f>Q127*H127</f>
        <v>0.00032000000000000003</v>
      </c>
      <c r="S127" s="290">
        <v>0</v>
      </c>
      <c r="T127" s="291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7" t="s">
        <v>386</v>
      </c>
      <c r="AT127" s="227" t="s">
        <v>215</v>
      </c>
      <c r="AU127" s="227" t="s">
        <v>88</v>
      </c>
      <c r="AY127" s="19" t="s">
        <v>195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9" t="s">
        <v>86</v>
      </c>
      <c r="BK127" s="228">
        <f>ROUND(I127*H127,2)</f>
        <v>0</v>
      </c>
      <c r="BL127" s="19" t="s">
        <v>289</v>
      </c>
      <c r="BM127" s="227" t="s">
        <v>1203</v>
      </c>
    </row>
    <row r="128" s="2" customFormat="1" ht="6.96" customHeight="1">
      <c r="A128" s="41"/>
      <c r="B128" s="62"/>
      <c r="C128" s="63"/>
      <c r="D128" s="63"/>
      <c r="E128" s="63"/>
      <c r="F128" s="63"/>
      <c r="G128" s="63"/>
      <c r="H128" s="63"/>
      <c r="I128" s="63"/>
      <c r="J128" s="63"/>
      <c r="K128" s="63"/>
      <c r="L128" s="47"/>
      <c r="M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</sheetData>
  <sheetProtection sheet="1" autoFilter="0" formatColumns="0" formatRows="0" objects="1" scenarios="1" spinCount="100000" saltValue="7jGxuTq++R7dPtxb8Q2L2P3owtyEVEtRP8EXafdIGcbIyo8QHx9Os0NazI3aa2v+/Pv2NVtDpe/MSrGvVmKaQA==" hashValue="8gARvjP80eCifJ9MtqDg80nMQPCpX9QQUH/TZnuIt7Kdnrd7YiG/hcbNNUGd/50hb2K7/9mMtzQkrxWFkEzlzw==" algorithmName="SHA-512" password="CC35"/>
  <autoFilter ref="C86:K12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1" r:id="rId1" display="https://podminky.urs.cz/item/CS_URS_2025_01/741420022"/>
    <hyperlink ref="F95" r:id="rId2" display="https://podminky.urs.cz/item/CS_URS_2025_01/741420083"/>
    <hyperlink ref="F98" r:id="rId3" display="https://podminky.urs.cz/item/CS_URS_2025_01/741430003"/>
    <hyperlink ref="F103" r:id="rId4" display="https://podminky.urs.cz/item/CS_URS_2025_01/741430012"/>
    <hyperlink ref="F110" r:id="rId5" display="https://podminky.urs.cz/item/CS_URS_2025_01/741420001"/>
    <hyperlink ref="F117" r:id="rId6" display="https://podminky.urs.cz/item/CS_URS_2025_01/741420011"/>
    <hyperlink ref="F120" r:id="rId7" display="https://podminky.urs.cz/item/CS_URS_2025_01/741420021"/>
    <hyperlink ref="F123" r:id="rId8" display="https://podminky.urs.cz/item/CS_URS_2025_01/741420023"/>
    <hyperlink ref="F126" r:id="rId9" display="https://podminky.urs.cz/item/CS_URS_2025_01/74142002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88</v>
      </c>
    </row>
    <row r="4" s="1" customFormat="1" ht="24.96" customHeight="1">
      <c r="B4" s="22"/>
      <c r="D4" s="144" t="s">
        <v>112</v>
      </c>
      <c r="L4" s="22"/>
      <c r="M4" s="14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6" t="s">
        <v>16</v>
      </c>
      <c r="L6" s="22"/>
    </row>
    <row r="7" s="1" customFormat="1" ht="26.25" customHeight="1">
      <c r="B7" s="22"/>
      <c r="E7" s="147" t="str">
        <f>'Rekapitulace stavby'!K6</f>
        <v>Sportovní zařízení města Kroměříže, hala Slavia, Kotojedská 2590, Kroměříž</v>
      </c>
      <c r="F7" s="146"/>
      <c r="G7" s="146"/>
      <c r="H7" s="146"/>
      <c r="L7" s="22"/>
    </row>
    <row r="8" s="1" customFormat="1" ht="12" customHeight="1">
      <c r="B8" s="22"/>
      <c r="D8" s="146" t="s">
        <v>127</v>
      </c>
      <c r="L8" s="22"/>
    </row>
    <row r="9" s="2" customFormat="1" ht="16.5" customHeight="1">
      <c r="A9" s="41"/>
      <c r="B9" s="47"/>
      <c r="C9" s="41"/>
      <c r="D9" s="41"/>
      <c r="E9" s="147" t="s">
        <v>1079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1110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1204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32</v>
      </c>
      <c r="G13" s="41"/>
      <c r="H13" s="41"/>
      <c r="I13" s="146" t="s">
        <v>20</v>
      </c>
      <c r="J13" s="136" t="s">
        <v>32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22</v>
      </c>
      <c r="E14" s="41"/>
      <c r="F14" s="136" t="s">
        <v>23</v>
      </c>
      <c r="G14" s="41"/>
      <c r="H14" s="41"/>
      <c r="I14" s="146" t="s">
        <v>24</v>
      </c>
      <c r="J14" s="150" t="str">
        <f>'Rekapitulace stavby'!AN8</f>
        <v>30. 5. 2025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30</v>
      </c>
      <c r="E16" s="41"/>
      <c r="F16" s="41"/>
      <c r="G16" s="41"/>
      <c r="H16" s="41"/>
      <c r="I16" s="146" t="s">
        <v>31</v>
      </c>
      <c r="J16" s="136" t="s">
        <v>32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33</v>
      </c>
      <c r="F17" s="41"/>
      <c r="G17" s="41"/>
      <c r="H17" s="41"/>
      <c r="I17" s="146" t="s">
        <v>34</v>
      </c>
      <c r="J17" s="136" t="s">
        <v>32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35</v>
      </c>
      <c r="E19" s="41"/>
      <c r="F19" s="41"/>
      <c r="G19" s="41"/>
      <c r="H19" s="41"/>
      <c r="I19" s="146" t="s">
        <v>31</v>
      </c>
      <c r="J19" s="35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5" t="str">
        <f>'Rekapitulace stavby'!E14</f>
        <v>Vyplň údaj</v>
      </c>
      <c r="F20" s="136"/>
      <c r="G20" s="136"/>
      <c r="H20" s="136"/>
      <c r="I20" s="146" t="s">
        <v>34</v>
      </c>
      <c r="J20" s="35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37</v>
      </c>
      <c r="E22" s="41"/>
      <c r="F22" s="41"/>
      <c r="G22" s="41"/>
      <c r="H22" s="41"/>
      <c r="I22" s="146" t="s">
        <v>31</v>
      </c>
      <c r="J22" s="136" t="s">
        <v>32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38</v>
      </c>
      <c r="F23" s="41"/>
      <c r="G23" s="41"/>
      <c r="H23" s="41"/>
      <c r="I23" s="146" t="s">
        <v>34</v>
      </c>
      <c r="J23" s="136" t="s">
        <v>32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40</v>
      </c>
      <c r="E25" s="41"/>
      <c r="F25" s="41"/>
      <c r="G25" s="41"/>
      <c r="H25" s="41"/>
      <c r="I25" s="146" t="s">
        <v>31</v>
      </c>
      <c r="J25" s="136" t="s">
        <v>32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1080</v>
      </c>
      <c r="F26" s="41"/>
      <c r="G26" s="41"/>
      <c r="H26" s="41"/>
      <c r="I26" s="146" t="s">
        <v>34</v>
      </c>
      <c r="J26" s="136" t="s">
        <v>32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42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71.25" customHeight="1">
      <c r="A29" s="151"/>
      <c r="B29" s="152"/>
      <c r="C29" s="151"/>
      <c r="D29" s="151"/>
      <c r="E29" s="153" t="s">
        <v>43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44</v>
      </c>
      <c r="E32" s="41"/>
      <c r="F32" s="41"/>
      <c r="G32" s="41"/>
      <c r="H32" s="41"/>
      <c r="I32" s="41"/>
      <c r="J32" s="157">
        <f>ROUND(J89,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46</v>
      </c>
      <c r="G34" s="41"/>
      <c r="H34" s="41"/>
      <c r="I34" s="158" t="s">
        <v>45</v>
      </c>
      <c r="J34" s="158" t="s">
        <v>47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48</v>
      </c>
      <c r="E35" s="146" t="s">
        <v>49</v>
      </c>
      <c r="F35" s="160">
        <f>ROUND((SUM(BE89:BE143)),  2)</f>
        <v>0</v>
      </c>
      <c r="G35" s="41"/>
      <c r="H35" s="41"/>
      <c r="I35" s="161">
        <v>0.20999999999999999</v>
      </c>
      <c r="J35" s="160">
        <f>ROUND(((SUM(BE89:BE143))*I35),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50</v>
      </c>
      <c r="F36" s="160">
        <f>ROUND((SUM(BF89:BF143)),  2)</f>
        <v>0</v>
      </c>
      <c r="G36" s="41"/>
      <c r="H36" s="41"/>
      <c r="I36" s="161">
        <v>0.12</v>
      </c>
      <c r="J36" s="160">
        <f>ROUND(((SUM(BF89:BF143))*I36),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51</v>
      </c>
      <c r="F37" s="160">
        <f>ROUND((SUM(BG89:BG143)),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52</v>
      </c>
      <c r="F38" s="160">
        <f>ROUND((SUM(BH89:BH143)),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53</v>
      </c>
      <c r="F39" s="160">
        <f>ROUND((SUM(BI89:BI143)),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54</v>
      </c>
      <c r="E41" s="164"/>
      <c r="F41" s="164"/>
      <c r="G41" s="165" t="s">
        <v>55</v>
      </c>
      <c r="H41" s="166" t="s">
        <v>56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5" t="s">
        <v>160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3" t="str">
        <f>E7</f>
        <v>Sportovní zařízení města Kroměříže, hala Slavia, Kotojedská 2590, Kroměříž</v>
      </c>
      <c r="F50" s="34"/>
      <c r="G50" s="34"/>
      <c r="H50" s="34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3"/>
      <c r="C51" s="34" t="s">
        <v>127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1"/>
      <c r="B52" s="42"/>
      <c r="C52" s="43"/>
      <c r="D52" s="43"/>
      <c r="E52" s="173" t="s">
        <v>1079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4" t="s">
        <v>1110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 02.2 - Uzemnění a zemní práce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4" t="s">
        <v>22</v>
      </c>
      <c r="D56" s="43"/>
      <c r="E56" s="43"/>
      <c r="F56" s="29" t="str">
        <f>F14</f>
        <v>Kroměříž</v>
      </c>
      <c r="G56" s="43"/>
      <c r="H56" s="43"/>
      <c r="I56" s="34" t="s">
        <v>24</v>
      </c>
      <c r="J56" s="75" t="str">
        <f>IF(J14="","",J14)</f>
        <v>30. 5. 2025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4" t="s">
        <v>30</v>
      </c>
      <c r="D58" s="43"/>
      <c r="E58" s="43"/>
      <c r="F58" s="29" t="str">
        <f>E17</f>
        <v>Město Kroměříž</v>
      </c>
      <c r="G58" s="43"/>
      <c r="H58" s="43"/>
      <c r="I58" s="34" t="s">
        <v>37</v>
      </c>
      <c r="J58" s="39" t="str">
        <f>E23</f>
        <v>JURÁŇ PROJEKT s.r.o.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4" t="s">
        <v>35</v>
      </c>
      <c r="D59" s="43"/>
      <c r="E59" s="43"/>
      <c r="F59" s="29" t="str">
        <f>IF(E20="","",E20)</f>
        <v>Vyplň údaj</v>
      </c>
      <c r="G59" s="43"/>
      <c r="H59" s="43"/>
      <c r="I59" s="34" t="s">
        <v>40</v>
      </c>
      <c r="J59" s="39" t="str">
        <f>E26</f>
        <v>AP-volt, s.r.o.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161</v>
      </c>
      <c r="D61" s="175"/>
      <c r="E61" s="175"/>
      <c r="F61" s="175"/>
      <c r="G61" s="175"/>
      <c r="H61" s="175"/>
      <c r="I61" s="175"/>
      <c r="J61" s="176" t="s">
        <v>162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76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19" t="s">
        <v>163</v>
      </c>
    </row>
    <row r="64" s="9" customFormat="1" ht="24.96" customHeight="1">
      <c r="A64" s="9"/>
      <c r="B64" s="178"/>
      <c r="C64" s="179"/>
      <c r="D64" s="180" t="s">
        <v>169</v>
      </c>
      <c r="E64" s="181"/>
      <c r="F64" s="181"/>
      <c r="G64" s="181"/>
      <c r="H64" s="181"/>
      <c r="I64" s="181"/>
      <c r="J64" s="182">
        <f>J90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1081</v>
      </c>
      <c r="E65" s="186"/>
      <c r="F65" s="186"/>
      <c r="G65" s="186"/>
      <c r="H65" s="186"/>
      <c r="I65" s="186"/>
      <c r="J65" s="187">
        <f>J91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8"/>
      <c r="C66" s="179"/>
      <c r="D66" s="180" t="s">
        <v>1205</v>
      </c>
      <c r="E66" s="181"/>
      <c r="F66" s="181"/>
      <c r="G66" s="181"/>
      <c r="H66" s="181"/>
      <c r="I66" s="181"/>
      <c r="J66" s="182">
        <f>J120</f>
        <v>0</v>
      </c>
      <c r="K66" s="179"/>
      <c r="L66" s="18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4"/>
      <c r="C67" s="128"/>
      <c r="D67" s="185" t="s">
        <v>1206</v>
      </c>
      <c r="E67" s="186"/>
      <c r="F67" s="186"/>
      <c r="G67" s="186"/>
      <c r="H67" s="186"/>
      <c r="I67" s="186"/>
      <c r="J67" s="187">
        <f>J121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5" t="s">
        <v>180</v>
      </c>
      <c r="D74" s="43"/>
      <c r="E74" s="43"/>
      <c r="F74" s="43"/>
      <c r="G74" s="43"/>
      <c r="H74" s="43"/>
      <c r="I74" s="43"/>
      <c r="J74" s="43"/>
      <c r="K74" s="4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16</v>
      </c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6.25" customHeight="1">
      <c r="A77" s="41"/>
      <c r="B77" s="42"/>
      <c r="C77" s="43"/>
      <c r="D77" s="43"/>
      <c r="E77" s="173" t="str">
        <f>E7</f>
        <v>Sportovní zařízení města Kroměříže, hala Slavia, Kotojedská 2590, Kroměříž</v>
      </c>
      <c r="F77" s="34"/>
      <c r="G77" s="34"/>
      <c r="H77" s="34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3"/>
      <c r="C78" s="34" t="s">
        <v>127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1"/>
      <c r="B79" s="42"/>
      <c r="C79" s="43"/>
      <c r="D79" s="43"/>
      <c r="E79" s="173" t="s">
        <v>1079</v>
      </c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4" t="s">
        <v>1110</v>
      </c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E11</f>
        <v>SO 02.2 - Uzemnění a zemní práce</v>
      </c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4" t="s">
        <v>22</v>
      </c>
      <c r="D83" s="43"/>
      <c r="E83" s="43"/>
      <c r="F83" s="29" t="str">
        <f>F14</f>
        <v>Kroměříž</v>
      </c>
      <c r="G83" s="43"/>
      <c r="H83" s="43"/>
      <c r="I83" s="34" t="s">
        <v>24</v>
      </c>
      <c r="J83" s="75" t="str">
        <f>IF(J14="","",J14)</f>
        <v>30. 5. 2025</v>
      </c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5.65" customHeight="1">
      <c r="A85" s="41"/>
      <c r="B85" s="42"/>
      <c r="C85" s="34" t="s">
        <v>30</v>
      </c>
      <c r="D85" s="43"/>
      <c r="E85" s="43"/>
      <c r="F85" s="29" t="str">
        <f>E17</f>
        <v>Město Kroměříž</v>
      </c>
      <c r="G85" s="43"/>
      <c r="H85" s="43"/>
      <c r="I85" s="34" t="s">
        <v>37</v>
      </c>
      <c r="J85" s="39" t="str">
        <f>E23</f>
        <v>JURÁŇ PROJEKT s.r.o.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4" t="s">
        <v>35</v>
      </c>
      <c r="D86" s="43"/>
      <c r="E86" s="43"/>
      <c r="F86" s="29" t="str">
        <f>IF(E20="","",E20)</f>
        <v>Vyplň údaj</v>
      </c>
      <c r="G86" s="43"/>
      <c r="H86" s="43"/>
      <c r="I86" s="34" t="s">
        <v>40</v>
      </c>
      <c r="J86" s="39" t="str">
        <f>E26</f>
        <v>AP-volt, s.r.o.</v>
      </c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9"/>
      <c r="B88" s="190"/>
      <c r="C88" s="191" t="s">
        <v>181</v>
      </c>
      <c r="D88" s="192" t="s">
        <v>63</v>
      </c>
      <c r="E88" s="192" t="s">
        <v>59</v>
      </c>
      <c r="F88" s="192" t="s">
        <v>60</v>
      </c>
      <c r="G88" s="192" t="s">
        <v>182</v>
      </c>
      <c r="H88" s="192" t="s">
        <v>183</v>
      </c>
      <c r="I88" s="192" t="s">
        <v>184</v>
      </c>
      <c r="J88" s="192" t="s">
        <v>162</v>
      </c>
      <c r="K88" s="193" t="s">
        <v>185</v>
      </c>
      <c r="L88" s="194"/>
      <c r="M88" s="95" t="s">
        <v>32</v>
      </c>
      <c r="N88" s="96" t="s">
        <v>48</v>
      </c>
      <c r="O88" s="96" t="s">
        <v>186</v>
      </c>
      <c r="P88" s="96" t="s">
        <v>187</v>
      </c>
      <c r="Q88" s="96" t="s">
        <v>188</v>
      </c>
      <c r="R88" s="96" t="s">
        <v>189</v>
      </c>
      <c r="S88" s="96" t="s">
        <v>190</v>
      </c>
      <c r="T88" s="97" t="s">
        <v>191</v>
      </c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</row>
    <row r="89" s="2" customFormat="1" ht="22.8" customHeight="1">
      <c r="A89" s="41"/>
      <c r="B89" s="42"/>
      <c r="C89" s="102" t="s">
        <v>192</v>
      </c>
      <c r="D89" s="43"/>
      <c r="E89" s="43"/>
      <c r="F89" s="43"/>
      <c r="G89" s="43"/>
      <c r="H89" s="43"/>
      <c r="I89" s="43"/>
      <c r="J89" s="195">
        <f>BK89</f>
        <v>0</v>
      </c>
      <c r="K89" s="43"/>
      <c r="L89" s="47"/>
      <c r="M89" s="98"/>
      <c r="N89" s="196"/>
      <c r="O89" s="99"/>
      <c r="P89" s="197">
        <f>P90+P120</f>
        <v>0</v>
      </c>
      <c r="Q89" s="99"/>
      <c r="R89" s="197">
        <f>R90+R120</f>
        <v>3.0732310000000007</v>
      </c>
      <c r="S89" s="99"/>
      <c r="T89" s="198">
        <f>T90+T120</f>
        <v>6.6631499999999999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77</v>
      </c>
      <c r="AU89" s="19" t="s">
        <v>163</v>
      </c>
      <c r="BK89" s="199">
        <f>BK90+BK120</f>
        <v>0</v>
      </c>
    </row>
    <row r="90" s="12" customFormat="1" ht="25.92" customHeight="1">
      <c r="A90" s="12"/>
      <c r="B90" s="200"/>
      <c r="C90" s="201"/>
      <c r="D90" s="202" t="s">
        <v>77</v>
      </c>
      <c r="E90" s="203" t="s">
        <v>362</v>
      </c>
      <c r="F90" s="203" t="s">
        <v>363</v>
      </c>
      <c r="G90" s="201"/>
      <c r="H90" s="201"/>
      <c r="I90" s="204"/>
      <c r="J90" s="205">
        <f>BK90</f>
        <v>0</v>
      </c>
      <c r="K90" s="201"/>
      <c r="L90" s="206"/>
      <c r="M90" s="207"/>
      <c r="N90" s="208"/>
      <c r="O90" s="208"/>
      <c r="P90" s="209">
        <f>P91</f>
        <v>0</v>
      </c>
      <c r="Q90" s="208"/>
      <c r="R90" s="209">
        <f>R91</f>
        <v>0.29523100000000002</v>
      </c>
      <c r="S90" s="208"/>
      <c r="T90" s="210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1" t="s">
        <v>88</v>
      </c>
      <c r="AT90" s="212" t="s">
        <v>77</v>
      </c>
      <c r="AU90" s="212" t="s">
        <v>78</v>
      </c>
      <c r="AY90" s="211" t="s">
        <v>195</v>
      </c>
      <c r="BK90" s="213">
        <f>BK91</f>
        <v>0</v>
      </c>
    </row>
    <row r="91" s="12" customFormat="1" ht="22.8" customHeight="1">
      <c r="A91" s="12"/>
      <c r="B91" s="200"/>
      <c r="C91" s="201"/>
      <c r="D91" s="202" t="s">
        <v>77</v>
      </c>
      <c r="E91" s="214" t="s">
        <v>1088</v>
      </c>
      <c r="F91" s="214" t="s">
        <v>1089</v>
      </c>
      <c r="G91" s="201"/>
      <c r="H91" s="201"/>
      <c r="I91" s="204"/>
      <c r="J91" s="215">
        <f>BK91</f>
        <v>0</v>
      </c>
      <c r="K91" s="201"/>
      <c r="L91" s="206"/>
      <c r="M91" s="207"/>
      <c r="N91" s="208"/>
      <c r="O91" s="208"/>
      <c r="P91" s="209">
        <f>SUM(P92:P119)</f>
        <v>0</v>
      </c>
      <c r="Q91" s="208"/>
      <c r="R91" s="209">
        <f>SUM(R92:R119)</f>
        <v>0.29523100000000002</v>
      </c>
      <c r="S91" s="208"/>
      <c r="T91" s="210">
        <f>SUM(T92:T119)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1" t="s">
        <v>88</v>
      </c>
      <c r="AT91" s="212" t="s">
        <v>77</v>
      </c>
      <c r="AU91" s="212" t="s">
        <v>86</v>
      </c>
      <c r="AY91" s="211" t="s">
        <v>195</v>
      </c>
      <c r="BK91" s="213">
        <f>SUM(BK92:BK119)</f>
        <v>0</v>
      </c>
    </row>
    <row r="92" s="2" customFormat="1" ht="37.8" customHeight="1">
      <c r="A92" s="41"/>
      <c r="B92" s="42"/>
      <c r="C92" s="216" t="s">
        <v>86</v>
      </c>
      <c r="D92" s="216" t="s">
        <v>113</v>
      </c>
      <c r="E92" s="217" t="s">
        <v>1207</v>
      </c>
      <c r="F92" s="218" t="s">
        <v>1208</v>
      </c>
      <c r="G92" s="219" t="s">
        <v>115</v>
      </c>
      <c r="H92" s="220">
        <v>57</v>
      </c>
      <c r="I92" s="221"/>
      <c r="J92" s="222">
        <f>ROUND(I92*H92,2)</f>
        <v>0</v>
      </c>
      <c r="K92" s="218" t="s">
        <v>200</v>
      </c>
      <c r="L92" s="47"/>
      <c r="M92" s="223" t="s">
        <v>32</v>
      </c>
      <c r="N92" s="224" t="s">
        <v>49</v>
      </c>
      <c r="O92" s="87"/>
      <c r="P92" s="225">
        <f>O92*H92</f>
        <v>0</v>
      </c>
      <c r="Q92" s="225">
        <v>0</v>
      </c>
      <c r="R92" s="225">
        <f>Q92*H92</f>
        <v>0</v>
      </c>
      <c r="S92" s="225">
        <v>0</v>
      </c>
      <c r="T92" s="226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7" t="s">
        <v>289</v>
      </c>
      <c r="AT92" s="227" t="s">
        <v>113</v>
      </c>
      <c r="AU92" s="227" t="s">
        <v>88</v>
      </c>
      <c r="AY92" s="19" t="s">
        <v>195</v>
      </c>
      <c r="BE92" s="228">
        <f>IF(N92="základní",J92,0)</f>
        <v>0</v>
      </c>
      <c r="BF92" s="228">
        <f>IF(N92="snížená",J92,0)</f>
        <v>0</v>
      </c>
      <c r="BG92" s="228">
        <f>IF(N92="zákl. přenesená",J92,0)</f>
        <v>0</v>
      </c>
      <c r="BH92" s="228">
        <f>IF(N92="sníž. přenesená",J92,0)</f>
        <v>0</v>
      </c>
      <c r="BI92" s="228">
        <f>IF(N92="nulová",J92,0)</f>
        <v>0</v>
      </c>
      <c r="BJ92" s="19" t="s">
        <v>86</v>
      </c>
      <c r="BK92" s="228">
        <f>ROUND(I92*H92,2)</f>
        <v>0</v>
      </c>
      <c r="BL92" s="19" t="s">
        <v>289</v>
      </c>
      <c r="BM92" s="227" t="s">
        <v>1209</v>
      </c>
    </row>
    <row r="93" s="2" customFormat="1">
      <c r="A93" s="41"/>
      <c r="B93" s="42"/>
      <c r="C93" s="43"/>
      <c r="D93" s="229" t="s">
        <v>202</v>
      </c>
      <c r="E93" s="43"/>
      <c r="F93" s="230" t="s">
        <v>1210</v>
      </c>
      <c r="G93" s="43"/>
      <c r="H93" s="43"/>
      <c r="I93" s="231"/>
      <c r="J93" s="43"/>
      <c r="K93" s="43"/>
      <c r="L93" s="47"/>
      <c r="M93" s="232"/>
      <c r="N93" s="233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202</v>
      </c>
      <c r="AU93" s="19" t="s">
        <v>88</v>
      </c>
    </row>
    <row r="94" s="2" customFormat="1" ht="16.5" customHeight="1">
      <c r="A94" s="41"/>
      <c r="B94" s="42"/>
      <c r="C94" s="249" t="s">
        <v>88</v>
      </c>
      <c r="D94" s="249" t="s">
        <v>215</v>
      </c>
      <c r="E94" s="250" t="s">
        <v>1211</v>
      </c>
      <c r="F94" s="251" t="s">
        <v>1212</v>
      </c>
      <c r="G94" s="252" t="s">
        <v>540</v>
      </c>
      <c r="H94" s="253">
        <v>35.909999999999997</v>
      </c>
      <c r="I94" s="254"/>
      <c r="J94" s="255">
        <f>ROUND(I94*H94,2)</f>
        <v>0</v>
      </c>
      <c r="K94" s="251" t="s">
        <v>200</v>
      </c>
      <c r="L94" s="256"/>
      <c r="M94" s="257" t="s">
        <v>32</v>
      </c>
      <c r="N94" s="258" t="s">
        <v>49</v>
      </c>
      <c r="O94" s="87"/>
      <c r="P94" s="225">
        <f>O94*H94</f>
        <v>0</v>
      </c>
      <c r="Q94" s="225">
        <v>0.001</v>
      </c>
      <c r="R94" s="225">
        <f>Q94*H94</f>
        <v>0.035909999999999997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386</v>
      </c>
      <c r="AT94" s="227" t="s">
        <v>215</v>
      </c>
      <c r="AU94" s="227" t="s">
        <v>88</v>
      </c>
      <c r="AY94" s="19" t="s">
        <v>195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19" t="s">
        <v>86</v>
      </c>
      <c r="BK94" s="228">
        <f>ROUND(I94*H94,2)</f>
        <v>0</v>
      </c>
      <c r="BL94" s="19" t="s">
        <v>289</v>
      </c>
      <c r="BM94" s="227" t="s">
        <v>1213</v>
      </c>
    </row>
    <row r="95" s="2" customFormat="1" ht="24.15" customHeight="1">
      <c r="A95" s="41"/>
      <c r="B95" s="42"/>
      <c r="C95" s="216" t="s">
        <v>280</v>
      </c>
      <c r="D95" s="216" t="s">
        <v>113</v>
      </c>
      <c r="E95" s="217" t="s">
        <v>1112</v>
      </c>
      <c r="F95" s="218" t="s">
        <v>1113</v>
      </c>
      <c r="G95" s="219" t="s">
        <v>119</v>
      </c>
      <c r="H95" s="220">
        <v>32</v>
      </c>
      <c r="I95" s="221"/>
      <c r="J95" s="222">
        <f>ROUND(I95*H95,2)</f>
        <v>0</v>
      </c>
      <c r="K95" s="218" t="s">
        <v>200</v>
      </c>
      <c r="L95" s="47"/>
      <c r="M95" s="223" t="s">
        <v>32</v>
      </c>
      <c r="N95" s="224" t="s">
        <v>49</v>
      </c>
      <c r="O95" s="87"/>
      <c r="P95" s="225">
        <f>O95*H95</f>
        <v>0</v>
      </c>
      <c r="Q95" s="225">
        <v>0</v>
      </c>
      <c r="R95" s="225">
        <f>Q95*H95</f>
        <v>0</v>
      </c>
      <c r="S95" s="225">
        <v>0</v>
      </c>
      <c r="T95" s="226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7" t="s">
        <v>289</v>
      </c>
      <c r="AT95" s="227" t="s">
        <v>113</v>
      </c>
      <c r="AU95" s="227" t="s">
        <v>88</v>
      </c>
      <c r="AY95" s="19" t="s">
        <v>195</v>
      </c>
      <c r="BE95" s="228">
        <f>IF(N95="základní",J95,0)</f>
        <v>0</v>
      </c>
      <c r="BF95" s="228">
        <f>IF(N95="snížená",J95,0)</f>
        <v>0</v>
      </c>
      <c r="BG95" s="228">
        <f>IF(N95="zákl. přenesená",J95,0)</f>
        <v>0</v>
      </c>
      <c r="BH95" s="228">
        <f>IF(N95="sníž. přenesená",J95,0)</f>
        <v>0</v>
      </c>
      <c r="BI95" s="228">
        <f>IF(N95="nulová",J95,0)</f>
        <v>0</v>
      </c>
      <c r="BJ95" s="19" t="s">
        <v>86</v>
      </c>
      <c r="BK95" s="228">
        <f>ROUND(I95*H95,2)</f>
        <v>0</v>
      </c>
      <c r="BL95" s="19" t="s">
        <v>289</v>
      </c>
      <c r="BM95" s="227" t="s">
        <v>1214</v>
      </c>
    </row>
    <row r="96" s="2" customFormat="1">
      <c r="A96" s="41"/>
      <c r="B96" s="42"/>
      <c r="C96" s="43"/>
      <c r="D96" s="229" t="s">
        <v>202</v>
      </c>
      <c r="E96" s="43"/>
      <c r="F96" s="230" t="s">
        <v>1115</v>
      </c>
      <c r="G96" s="43"/>
      <c r="H96" s="43"/>
      <c r="I96" s="231"/>
      <c r="J96" s="43"/>
      <c r="K96" s="43"/>
      <c r="L96" s="47"/>
      <c r="M96" s="232"/>
      <c r="N96" s="233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202</v>
      </c>
      <c r="AU96" s="19" t="s">
        <v>88</v>
      </c>
    </row>
    <row r="97" s="2" customFormat="1" ht="24.15" customHeight="1">
      <c r="A97" s="41"/>
      <c r="B97" s="42"/>
      <c r="C97" s="249" t="s">
        <v>289</v>
      </c>
      <c r="D97" s="249" t="s">
        <v>215</v>
      </c>
      <c r="E97" s="250" t="s">
        <v>1215</v>
      </c>
      <c r="F97" s="251" t="s">
        <v>1216</v>
      </c>
      <c r="G97" s="252" t="s">
        <v>119</v>
      </c>
      <c r="H97" s="253">
        <v>32</v>
      </c>
      <c r="I97" s="254"/>
      <c r="J97" s="255">
        <f>ROUND(I97*H97,2)</f>
        <v>0</v>
      </c>
      <c r="K97" s="251" t="s">
        <v>200</v>
      </c>
      <c r="L97" s="256"/>
      <c r="M97" s="257" t="s">
        <v>32</v>
      </c>
      <c r="N97" s="258" t="s">
        <v>49</v>
      </c>
      <c r="O97" s="87"/>
      <c r="P97" s="225">
        <f>O97*H97</f>
        <v>0</v>
      </c>
      <c r="Q97" s="225">
        <v>0.00025999999999999998</v>
      </c>
      <c r="R97" s="225">
        <f>Q97*H97</f>
        <v>0.0083199999999999993</v>
      </c>
      <c r="S97" s="225">
        <v>0</v>
      </c>
      <c r="T97" s="226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7" t="s">
        <v>386</v>
      </c>
      <c r="AT97" s="227" t="s">
        <v>215</v>
      </c>
      <c r="AU97" s="227" t="s">
        <v>88</v>
      </c>
      <c r="AY97" s="19" t="s">
        <v>195</v>
      </c>
      <c r="BE97" s="228">
        <f>IF(N97="základní",J97,0)</f>
        <v>0</v>
      </c>
      <c r="BF97" s="228">
        <f>IF(N97="snížená",J97,0)</f>
        <v>0</v>
      </c>
      <c r="BG97" s="228">
        <f>IF(N97="zákl. přenesená",J97,0)</f>
        <v>0</v>
      </c>
      <c r="BH97" s="228">
        <f>IF(N97="sníž. přenesená",J97,0)</f>
        <v>0</v>
      </c>
      <c r="BI97" s="228">
        <f>IF(N97="nulová",J97,0)</f>
        <v>0</v>
      </c>
      <c r="BJ97" s="19" t="s">
        <v>86</v>
      </c>
      <c r="BK97" s="228">
        <f>ROUND(I97*H97,2)</f>
        <v>0</v>
      </c>
      <c r="BL97" s="19" t="s">
        <v>289</v>
      </c>
      <c r="BM97" s="227" t="s">
        <v>1217</v>
      </c>
    </row>
    <row r="98" s="2" customFormat="1" ht="21.75" customHeight="1">
      <c r="A98" s="41"/>
      <c r="B98" s="42"/>
      <c r="C98" s="216" t="s">
        <v>419</v>
      </c>
      <c r="D98" s="216" t="s">
        <v>113</v>
      </c>
      <c r="E98" s="217" t="s">
        <v>1197</v>
      </c>
      <c r="F98" s="218" t="s">
        <v>1198</v>
      </c>
      <c r="G98" s="219" t="s">
        <v>119</v>
      </c>
      <c r="H98" s="220">
        <v>3</v>
      </c>
      <c r="I98" s="221"/>
      <c r="J98" s="222">
        <f>ROUND(I98*H98,2)</f>
        <v>0</v>
      </c>
      <c r="K98" s="218" t="s">
        <v>200</v>
      </c>
      <c r="L98" s="47"/>
      <c r="M98" s="223" t="s">
        <v>32</v>
      </c>
      <c r="N98" s="224" t="s">
        <v>49</v>
      </c>
      <c r="O98" s="87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289</v>
      </c>
      <c r="AT98" s="227" t="s">
        <v>113</v>
      </c>
      <c r="AU98" s="227" t="s">
        <v>88</v>
      </c>
      <c r="AY98" s="19" t="s">
        <v>195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19" t="s">
        <v>86</v>
      </c>
      <c r="BK98" s="228">
        <f>ROUND(I98*H98,2)</f>
        <v>0</v>
      </c>
      <c r="BL98" s="19" t="s">
        <v>289</v>
      </c>
      <c r="BM98" s="227" t="s">
        <v>1218</v>
      </c>
    </row>
    <row r="99" s="2" customFormat="1">
      <c r="A99" s="41"/>
      <c r="B99" s="42"/>
      <c r="C99" s="43"/>
      <c r="D99" s="229" t="s">
        <v>202</v>
      </c>
      <c r="E99" s="43"/>
      <c r="F99" s="230" t="s">
        <v>1200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19" t="s">
        <v>202</v>
      </c>
      <c r="AU99" s="19" t="s">
        <v>88</v>
      </c>
    </row>
    <row r="100" s="2" customFormat="1" ht="24.15" customHeight="1">
      <c r="A100" s="41"/>
      <c r="B100" s="42"/>
      <c r="C100" s="249" t="s">
        <v>423</v>
      </c>
      <c r="D100" s="249" t="s">
        <v>215</v>
      </c>
      <c r="E100" s="250" t="s">
        <v>1219</v>
      </c>
      <c r="F100" s="251" t="s">
        <v>1220</v>
      </c>
      <c r="G100" s="252" t="s">
        <v>119</v>
      </c>
      <c r="H100" s="253">
        <v>1</v>
      </c>
      <c r="I100" s="254"/>
      <c r="J100" s="255">
        <f>ROUND(I100*H100,2)</f>
        <v>0</v>
      </c>
      <c r="K100" s="251" t="s">
        <v>200</v>
      </c>
      <c r="L100" s="256"/>
      <c r="M100" s="257" t="s">
        <v>32</v>
      </c>
      <c r="N100" s="258" t="s">
        <v>49</v>
      </c>
      <c r="O100" s="87"/>
      <c r="P100" s="225">
        <f>O100*H100</f>
        <v>0</v>
      </c>
      <c r="Q100" s="225">
        <v>0.00018000000000000001</v>
      </c>
      <c r="R100" s="225">
        <f>Q100*H100</f>
        <v>0.00018000000000000001</v>
      </c>
      <c r="S100" s="225">
        <v>0</v>
      </c>
      <c r="T100" s="226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7" t="s">
        <v>386</v>
      </c>
      <c r="AT100" s="227" t="s">
        <v>215</v>
      </c>
      <c r="AU100" s="227" t="s">
        <v>88</v>
      </c>
      <c r="AY100" s="19" t="s">
        <v>195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19" t="s">
        <v>86</v>
      </c>
      <c r="BK100" s="228">
        <f>ROUND(I100*H100,2)</f>
        <v>0</v>
      </c>
      <c r="BL100" s="19" t="s">
        <v>289</v>
      </c>
      <c r="BM100" s="227" t="s">
        <v>1221</v>
      </c>
    </row>
    <row r="101" s="2" customFormat="1" ht="16.5" customHeight="1">
      <c r="A101" s="41"/>
      <c r="B101" s="42"/>
      <c r="C101" s="249" t="s">
        <v>430</v>
      </c>
      <c r="D101" s="249" t="s">
        <v>215</v>
      </c>
      <c r="E101" s="250" t="s">
        <v>1201</v>
      </c>
      <c r="F101" s="251" t="s">
        <v>1202</v>
      </c>
      <c r="G101" s="252" t="s">
        <v>119</v>
      </c>
      <c r="H101" s="253">
        <v>2</v>
      </c>
      <c r="I101" s="254"/>
      <c r="J101" s="255">
        <f>ROUND(I101*H101,2)</f>
        <v>0</v>
      </c>
      <c r="K101" s="251" t="s">
        <v>200</v>
      </c>
      <c r="L101" s="256"/>
      <c r="M101" s="257" t="s">
        <v>32</v>
      </c>
      <c r="N101" s="258" t="s">
        <v>49</v>
      </c>
      <c r="O101" s="87"/>
      <c r="P101" s="225">
        <f>O101*H101</f>
        <v>0</v>
      </c>
      <c r="Q101" s="225">
        <v>0.00016000000000000001</v>
      </c>
      <c r="R101" s="225">
        <f>Q101*H101</f>
        <v>0.00032000000000000003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386</v>
      </c>
      <c r="AT101" s="227" t="s">
        <v>215</v>
      </c>
      <c r="AU101" s="227" t="s">
        <v>88</v>
      </c>
      <c r="AY101" s="19" t="s">
        <v>195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19" t="s">
        <v>86</v>
      </c>
      <c r="BK101" s="228">
        <f>ROUND(I101*H101,2)</f>
        <v>0</v>
      </c>
      <c r="BL101" s="19" t="s">
        <v>289</v>
      </c>
      <c r="BM101" s="227" t="s">
        <v>1222</v>
      </c>
    </row>
    <row r="102" s="2" customFormat="1" ht="24.15" customHeight="1">
      <c r="A102" s="41"/>
      <c r="B102" s="42"/>
      <c r="C102" s="216" t="s">
        <v>107</v>
      </c>
      <c r="D102" s="216" t="s">
        <v>113</v>
      </c>
      <c r="E102" s="217" t="s">
        <v>1223</v>
      </c>
      <c r="F102" s="218" t="s">
        <v>1224</v>
      </c>
      <c r="G102" s="219" t="s">
        <v>119</v>
      </c>
      <c r="H102" s="220">
        <v>16</v>
      </c>
      <c r="I102" s="221"/>
      <c r="J102" s="222">
        <f>ROUND(I102*H102,2)</f>
        <v>0</v>
      </c>
      <c r="K102" s="218" t="s">
        <v>200</v>
      </c>
      <c r="L102" s="47"/>
      <c r="M102" s="223" t="s">
        <v>32</v>
      </c>
      <c r="N102" s="224" t="s">
        <v>49</v>
      </c>
      <c r="O102" s="87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7" t="s">
        <v>289</v>
      </c>
      <c r="AT102" s="227" t="s">
        <v>113</v>
      </c>
      <c r="AU102" s="227" t="s">
        <v>88</v>
      </c>
      <c r="AY102" s="19" t="s">
        <v>195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19" t="s">
        <v>86</v>
      </c>
      <c r="BK102" s="228">
        <f>ROUND(I102*H102,2)</f>
        <v>0</v>
      </c>
      <c r="BL102" s="19" t="s">
        <v>289</v>
      </c>
      <c r="BM102" s="227" t="s">
        <v>1225</v>
      </c>
    </row>
    <row r="103" s="2" customFormat="1">
      <c r="A103" s="41"/>
      <c r="B103" s="42"/>
      <c r="C103" s="43"/>
      <c r="D103" s="229" t="s">
        <v>202</v>
      </c>
      <c r="E103" s="43"/>
      <c r="F103" s="230" t="s">
        <v>1226</v>
      </c>
      <c r="G103" s="43"/>
      <c r="H103" s="43"/>
      <c r="I103" s="231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202</v>
      </c>
      <c r="AU103" s="19" t="s">
        <v>88</v>
      </c>
    </row>
    <row r="104" s="2" customFormat="1" ht="21.75" customHeight="1">
      <c r="A104" s="41"/>
      <c r="B104" s="42"/>
      <c r="C104" s="249" t="s">
        <v>111</v>
      </c>
      <c r="D104" s="249" t="s">
        <v>215</v>
      </c>
      <c r="E104" s="250" t="s">
        <v>1227</v>
      </c>
      <c r="F104" s="251" t="s">
        <v>1228</v>
      </c>
      <c r="G104" s="252" t="s">
        <v>119</v>
      </c>
      <c r="H104" s="253">
        <v>16</v>
      </c>
      <c r="I104" s="254"/>
      <c r="J104" s="255">
        <f>ROUND(I104*H104,2)</f>
        <v>0</v>
      </c>
      <c r="K104" s="251" t="s">
        <v>200</v>
      </c>
      <c r="L104" s="256"/>
      <c r="M104" s="257" t="s">
        <v>32</v>
      </c>
      <c r="N104" s="258" t="s">
        <v>49</v>
      </c>
      <c r="O104" s="87"/>
      <c r="P104" s="225">
        <f>O104*H104</f>
        <v>0</v>
      </c>
      <c r="Q104" s="225">
        <v>0.002</v>
      </c>
      <c r="R104" s="225">
        <f>Q104*H104</f>
        <v>0.032000000000000001</v>
      </c>
      <c r="S104" s="225">
        <v>0</v>
      </c>
      <c r="T104" s="226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7" t="s">
        <v>386</v>
      </c>
      <c r="AT104" s="227" t="s">
        <v>215</v>
      </c>
      <c r="AU104" s="227" t="s">
        <v>88</v>
      </c>
      <c r="AY104" s="19" t="s">
        <v>195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19" t="s">
        <v>86</v>
      </c>
      <c r="BK104" s="228">
        <f>ROUND(I104*H104,2)</f>
        <v>0</v>
      </c>
      <c r="BL104" s="19" t="s">
        <v>289</v>
      </c>
      <c r="BM104" s="227" t="s">
        <v>1229</v>
      </c>
    </row>
    <row r="105" s="2" customFormat="1" ht="16.5" customHeight="1">
      <c r="A105" s="41"/>
      <c r="B105" s="42"/>
      <c r="C105" s="249" t="s">
        <v>226</v>
      </c>
      <c r="D105" s="249" t="s">
        <v>215</v>
      </c>
      <c r="E105" s="250" t="s">
        <v>1230</v>
      </c>
      <c r="F105" s="251" t="s">
        <v>1231</v>
      </c>
      <c r="G105" s="252" t="s">
        <v>119</v>
      </c>
      <c r="H105" s="253">
        <v>16</v>
      </c>
      <c r="I105" s="254"/>
      <c r="J105" s="255">
        <f>ROUND(I105*H105,2)</f>
        <v>0</v>
      </c>
      <c r="K105" s="251" t="s">
        <v>200</v>
      </c>
      <c r="L105" s="256"/>
      <c r="M105" s="257" t="s">
        <v>32</v>
      </c>
      <c r="N105" s="258" t="s">
        <v>49</v>
      </c>
      <c r="O105" s="87"/>
      <c r="P105" s="225">
        <f>O105*H105</f>
        <v>0</v>
      </c>
      <c r="Q105" s="225">
        <v>0.00032000000000000003</v>
      </c>
      <c r="R105" s="225">
        <f>Q105*H105</f>
        <v>0.0051200000000000004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386</v>
      </c>
      <c r="AT105" s="227" t="s">
        <v>215</v>
      </c>
      <c r="AU105" s="227" t="s">
        <v>88</v>
      </c>
      <c r="AY105" s="19" t="s">
        <v>195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19" t="s">
        <v>86</v>
      </c>
      <c r="BK105" s="228">
        <f>ROUND(I105*H105,2)</f>
        <v>0</v>
      </c>
      <c r="BL105" s="19" t="s">
        <v>289</v>
      </c>
      <c r="BM105" s="227" t="s">
        <v>1232</v>
      </c>
    </row>
    <row r="106" s="2" customFormat="1" ht="49.05" customHeight="1">
      <c r="A106" s="41"/>
      <c r="B106" s="42"/>
      <c r="C106" s="216" t="s">
        <v>196</v>
      </c>
      <c r="D106" s="216" t="s">
        <v>113</v>
      </c>
      <c r="E106" s="217" t="s">
        <v>1233</v>
      </c>
      <c r="F106" s="218" t="s">
        <v>1234</v>
      </c>
      <c r="G106" s="219" t="s">
        <v>115</v>
      </c>
      <c r="H106" s="220">
        <v>94.900000000000006</v>
      </c>
      <c r="I106" s="221"/>
      <c r="J106" s="222">
        <f>ROUND(I106*H106,2)</f>
        <v>0</v>
      </c>
      <c r="K106" s="218" t="s">
        <v>200</v>
      </c>
      <c r="L106" s="47"/>
      <c r="M106" s="223" t="s">
        <v>32</v>
      </c>
      <c r="N106" s="224" t="s">
        <v>49</v>
      </c>
      <c r="O106" s="87"/>
      <c r="P106" s="225">
        <f>O106*H106</f>
        <v>0</v>
      </c>
      <c r="Q106" s="225">
        <v>0</v>
      </c>
      <c r="R106" s="225">
        <f>Q106*H106</f>
        <v>0</v>
      </c>
      <c r="S106" s="225">
        <v>0</v>
      </c>
      <c r="T106" s="226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7" t="s">
        <v>289</v>
      </c>
      <c r="AT106" s="227" t="s">
        <v>113</v>
      </c>
      <c r="AU106" s="227" t="s">
        <v>88</v>
      </c>
      <c r="AY106" s="19" t="s">
        <v>195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86</v>
      </c>
      <c r="BK106" s="228">
        <f>ROUND(I106*H106,2)</f>
        <v>0</v>
      </c>
      <c r="BL106" s="19" t="s">
        <v>289</v>
      </c>
      <c r="BM106" s="227" t="s">
        <v>1235</v>
      </c>
    </row>
    <row r="107" s="2" customFormat="1">
      <c r="A107" s="41"/>
      <c r="B107" s="42"/>
      <c r="C107" s="43"/>
      <c r="D107" s="229" t="s">
        <v>202</v>
      </c>
      <c r="E107" s="43"/>
      <c r="F107" s="230" t="s">
        <v>1236</v>
      </c>
      <c r="G107" s="43"/>
      <c r="H107" s="43"/>
      <c r="I107" s="231"/>
      <c r="J107" s="43"/>
      <c r="K107" s="43"/>
      <c r="L107" s="47"/>
      <c r="M107" s="232"/>
      <c r="N107" s="233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202</v>
      </c>
      <c r="AU107" s="19" t="s">
        <v>88</v>
      </c>
    </row>
    <row r="108" s="2" customFormat="1" ht="16.5" customHeight="1">
      <c r="A108" s="41"/>
      <c r="B108" s="42"/>
      <c r="C108" s="249" t="s">
        <v>235</v>
      </c>
      <c r="D108" s="249" t="s">
        <v>215</v>
      </c>
      <c r="E108" s="250" t="s">
        <v>1237</v>
      </c>
      <c r="F108" s="251" t="s">
        <v>1238</v>
      </c>
      <c r="G108" s="252" t="s">
        <v>540</v>
      </c>
      <c r="H108" s="253">
        <v>91.103999999999999</v>
      </c>
      <c r="I108" s="254"/>
      <c r="J108" s="255">
        <f>ROUND(I108*H108,2)</f>
        <v>0</v>
      </c>
      <c r="K108" s="251" t="s">
        <v>200</v>
      </c>
      <c r="L108" s="256"/>
      <c r="M108" s="257" t="s">
        <v>32</v>
      </c>
      <c r="N108" s="258" t="s">
        <v>49</v>
      </c>
      <c r="O108" s="87"/>
      <c r="P108" s="225">
        <f>O108*H108</f>
        <v>0</v>
      </c>
      <c r="Q108" s="225">
        <v>0.001</v>
      </c>
      <c r="R108" s="225">
        <f>Q108*H108</f>
        <v>0.091104000000000004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386</v>
      </c>
      <c r="AT108" s="227" t="s">
        <v>215</v>
      </c>
      <c r="AU108" s="227" t="s">
        <v>88</v>
      </c>
      <c r="AY108" s="19" t="s">
        <v>195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19" t="s">
        <v>86</v>
      </c>
      <c r="BK108" s="228">
        <f>ROUND(I108*H108,2)</f>
        <v>0</v>
      </c>
      <c r="BL108" s="19" t="s">
        <v>289</v>
      </c>
      <c r="BM108" s="227" t="s">
        <v>1239</v>
      </c>
    </row>
    <row r="109" s="2" customFormat="1" ht="16.5" customHeight="1">
      <c r="A109" s="41"/>
      <c r="B109" s="42"/>
      <c r="C109" s="249" t="s">
        <v>275</v>
      </c>
      <c r="D109" s="249" t="s">
        <v>215</v>
      </c>
      <c r="E109" s="250" t="s">
        <v>1146</v>
      </c>
      <c r="F109" s="251" t="s">
        <v>1240</v>
      </c>
      <c r="G109" s="252" t="s">
        <v>540</v>
      </c>
      <c r="H109" s="253">
        <v>1</v>
      </c>
      <c r="I109" s="254"/>
      <c r="J109" s="255">
        <f>ROUND(I109*H109,2)</f>
        <v>0</v>
      </c>
      <c r="K109" s="251" t="s">
        <v>32</v>
      </c>
      <c r="L109" s="256"/>
      <c r="M109" s="257" t="s">
        <v>32</v>
      </c>
      <c r="N109" s="258" t="s">
        <v>49</v>
      </c>
      <c r="O109" s="87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7" t="s">
        <v>386</v>
      </c>
      <c r="AT109" s="227" t="s">
        <v>215</v>
      </c>
      <c r="AU109" s="227" t="s">
        <v>88</v>
      </c>
      <c r="AY109" s="19" t="s">
        <v>195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86</v>
      </c>
      <c r="BK109" s="228">
        <f>ROUND(I109*H109,2)</f>
        <v>0</v>
      </c>
      <c r="BL109" s="19" t="s">
        <v>289</v>
      </c>
      <c r="BM109" s="227" t="s">
        <v>1241</v>
      </c>
    </row>
    <row r="110" s="2" customFormat="1" ht="49.05" customHeight="1">
      <c r="A110" s="41"/>
      <c r="B110" s="42"/>
      <c r="C110" s="216" t="s">
        <v>261</v>
      </c>
      <c r="D110" s="216" t="s">
        <v>113</v>
      </c>
      <c r="E110" s="217" t="s">
        <v>1242</v>
      </c>
      <c r="F110" s="218" t="s">
        <v>1243</v>
      </c>
      <c r="G110" s="219" t="s">
        <v>115</v>
      </c>
      <c r="H110" s="220">
        <v>68.090000000000003</v>
      </c>
      <c r="I110" s="221"/>
      <c r="J110" s="222">
        <f>ROUND(I110*H110,2)</f>
        <v>0</v>
      </c>
      <c r="K110" s="218" t="s">
        <v>200</v>
      </c>
      <c r="L110" s="47"/>
      <c r="M110" s="223" t="s">
        <v>32</v>
      </c>
      <c r="N110" s="224" t="s">
        <v>49</v>
      </c>
      <c r="O110" s="87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7" t="s">
        <v>289</v>
      </c>
      <c r="AT110" s="227" t="s">
        <v>113</v>
      </c>
      <c r="AU110" s="227" t="s">
        <v>88</v>
      </c>
      <c r="AY110" s="19" t="s">
        <v>195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19" t="s">
        <v>86</v>
      </c>
      <c r="BK110" s="228">
        <f>ROUND(I110*H110,2)</f>
        <v>0</v>
      </c>
      <c r="BL110" s="19" t="s">
        <v>289</v>
      </c>
      <c r="BM110" s="227" t="s">
        <v>1244</v>
      </c>
    </row>
    <row r="111" s="2" customFormat="1">
      <c r="A111" s="41"/>
      <c r="B111" s="42"/>
      <c r="C111" s="43"/>
      <c r="D111" s="229" t="s">
        <v>202</v>
      </c>
      <c r="E111" s="43"/>
      <c r="F111" s="230" t="s">
        <v>1245</v>
      </c>
      <c r="G111" s="43"/>
      <c r="H111" s="43"/>
      <c r="I111" s="231"/>
      <c r="J111" s="43"/>
      <c r="K111" s="43"/>
      <c r="L111" s="47"/>
      <c r="M111" s="232"/>
      <c r="N111" s="233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19" t="s">
        <v>202</v>
      </c>
      <c r="AU111" s="19" t="s">
        <v>88</v>
      </c>
    </row>
    <row r="112" s="2" customFormat="1" ht="16.5" customHeight="1">
      <c r="A112" s="41"/>
      <c r="B112" s="42"/>
      <c r="C112" s="249" t="s">
        <v>411</v>
      </c>
      <c r="D112" s="249" t="s">
        <v>215</v>
      </c>
      <c r="E112" s="250" t="s">
        <v>1211</v>
      </c>
      <c r="F112" s="251" t="s">
        <v>1212</v>
      </c>
      <c r="G112" s="252" t="s">
        <v>540</v>
      </c>
      <c r="H112" s="253">
        <v>42.896999999999998</v>
      </c>
      <c r="I112" s="254"/>
      <c r="J112" s="255">
        <f>ROUND(I112*H112,2)</f>
        <v>0</v>
      </c>
      <c r="K112" s="251" t="s">
        <v>200</v>
      </c>
      <c r="L112" s="256"/>
      <c r="M112" s="257" t="s">
        <v>32</v>
      </c>
      <c r="N112" s="258" t="s">
        <v>49</v>
      </c>
      <c r="O112" s="87"/>
      <c r="P112" s="225">
        <f>O112*H112</f>
        <v>0</v>
      </c>
      <c r="Q112" s="225">
        <v>0.001</v>
      </c>
      <c r="R112" s="225">
        <f>Q112*H112</f>
        <v>0.042896999999999998</v>
      </c>
      <c r="S112" s="225">
        <v>0</v>
      </c>
      <c r="T112" s="226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7" t="s">
        <v>386</v>
      </c>
      <c r="AT112" s="227" t="s">
        <v>215</v>
      </c>
      <c r="AU112" s="227" t="s">
        <v>88</v>
      </c>
      <c r="AY112" s="19" t="s">
        <v>195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19" t="s">
        <v>86</v>
      </c>
      <c r="BK112" s="228">
        <f>ROUND(I112*H112,2)</f>
        <v>0</v>
      </c>
      <c r="BL112" s="19" t="s">
        <v>289</v>
      </c>
      <c r="BM112" s="227" t="s">
        <v>1246</v>
      </c>
    </row>
    <row r="113" s="2" customFormat="1" ht="16.5" customHeight="1">
      <c r="A113" s="41"/>
      <c r="B113" s="42"/>
      <c r="C113" s="249" t="s">
        <v>270</v>
      </c>
      <c r="D113" s="249" t="s">
        <v>215</v>
      </c>
      <c r="E113" s="250" t="s">
        <v>1146</v>
      </c>
      <c r="F113" s="251" t="s">
        <v>1240</v>
      </c>
      <c r="G113" s="252" t="s">
        <v>540</v>
      </c>
      <c r="H113" s="253">
        <v>1</v>
      </c>
      <c r="I113" s="254"/>
      <c r="J113" s="255">
        <f>ROUND(I113*H113,2)</f>
        <v>0</v>
      </c>
      <c r="K113" s="251" t="s">
        <v>32</v>
      </c>
      <c r="L113" s="256"/>
      <c r="M113" s="257" t="s">
        <v>32</v>
      </c>
      <c r="N113" s="258" t="s">
        <v>49</v>
      </c>
      <c r="O113" s="87"/>
      <c r="P113" s="225">
        <f>O113*H113</f>
        <v>0</v>
      </c>
      <c r="Q113" s="225">
        <v>0</v>
      </c>
      <c r="R113" s="225">
        <f>Q113*H113</f>
        <v>0</v>
      </c>
      <c r="S113" s="225">
        <v>0</v>
      </c>
      <c r="T113" s="226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7" t="s">
        <v>386</v>
      </c>
      <c r="AT113" s="227" t="s">
        <v>215</v>
      </c>
      <c r="AU113" s="227" t="s">
        <v>88</v>
      </c>
      <c r="AY113" s="19" t="s">
        <v>195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19" t="s">
        <v>86</v>
      </c>
      <c r="BK113" s="228">
        <f>ROUND(I113*H113,2)</f>
        <v>0</v>
      </c>
      <c r="BL113" s="19" t="s">
        <v>289</v>
      </c>
      <c r="BM113" s="227" t="s">
        <v>1247</v>
      </c>
    </row>
    <row r="114" s="2" customFormat="1" ht="37.8" customHeight="1">
      <c r="A114" s="41"/>
      <c r="B114" s="42"/>
      <c r="C114" s="216" t="s">
        <v>297</v>
      </c>
      <c r="D114" s="216" t="s">
        <v>113</v>
      </c>
      <c r="E114" s="217" t="s">
        <v>1248</v>
      </c>
      <c r="F114" s="218" t="s">
        <v>1249</v>
      </c>
      <c r="G114" s="219" t="s">
        <v>119</v>
      </c>
      <c r="H114" s="220">
        <v>3</v>
      </c>
      <c r="I114" s="221"/>
      <c r="J114" s="222">
        <f>ROUND(I114*H114,2)</f>
        <v>0</v>
      </c>
      <c r="K114" s="218" t="s">
        <v>200</v>
      </c>
      <c r="L114" s="47"/>
      <c r="M114" s="223" t="s">
        <v>32</v>
      </c>
      <c r="N114" s="224" t="s">
        <v>49</v>
      </c>
      <c r="O114" s="87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289</v>
      </c>
      <c r="AT114" s="227" t="s">
        <v>113</v>
      </c>
      <c r="AU114" s="227" t="s">
        <v>88</v>
      </c>
      <c r="AY114" s="19" t="s">
        <v>195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19" t="s">
        <v>86</v>
      </c>
      <c r="BK114" s="228">
        <f>ROUND(I114*H114,2)</f>
        <v>0</v>
      </c>
      <c r="BL114" s="19" t="s">
        <v>289</v>
      </c>
      <c r="BM114" s="227" t="s">
        <v>1250</v>
      </c>
    </row>
    <row r="115" s="2" customFormat="1">
      <c r="A115" s="41"/>
      <c r="B115" s="42"/>
      <c r="C115" s="43"/>
      <c r="D115" s="229" t="s">
        <v>202</v>
      </c>
      <c r="E115" s="43"/>
      <c r="F115" s="230" t="s">
        <v>1251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202</v>
      </c>
      <c r="AU115" s="19" t="s">
        <v>88</v>
      </c>
    </row>
    <row r="116" s="2" customFormat="1" ht="16.5" customHeight="1">
      <c r="A116" s="41"/>
      <c r="B116" s="42"/>
      <c r="C116" s="249" t="s">
        <v>302</v>
      </c>
      <c r="D116" s="249" t="s">
        <v>215</v>
      </c>
      <c r="E116" s="250" t="s">
        <v>1252</v>
      </c>
      <c r="F116" s="251" t="s">
        <v>1253</v>
      </c>
      <c r="G116" s="252" t="s">
        <v>119</v>
      </c>
      <c r="H116" s="253">
        <v>3</v>
      </c>
      <c r="I116" s="254"/>
      <c r="J116" s="255">
        <f>ROUND(I116*H116,2)</f>
        <v>0</v>
      </c>
      <c r="K116" s="251" t="s">
        <v>200</v>
      </c>
      <c r="L116" s="256"/>
      <c r="M116" s="257" t="s">
        <v>32</v>
      </c>
      <c r="N116" s="258" t="s">
        <v>49</v>
      </c>
      <c r="O116" s="87"/>
      <c r="P116" s="225">
        <f>O116*H116</f>
        <v>0</v>
      </c>
      <c r="Q116" s="225">
        <v>0.0078600000000000007</v>
      </c>
      <c r="R116" s="225">
        <f>Q116*H116</f>
        <v>0.023580000000000004</v>
      </c>
      <c r="S116" s="225">
        <v>0</v>
      </c>
      <c r="T116" s="226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7" t="s">
        <v>386</v>
      </c>
      <c r="AT116" s="227" t="s">
        <v>215</v>
      </c>
      <c r="AU116" s="227" t="s">
        <v>88</v>
      </c>
      <c r="AY116" s="19" t="s">
        <v>195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19" t="s">
        <v>86</v>
      </c>
      <c r="BK116" s="228">
        <f>ROUND(I116*H116,2)</f>
        <v>0</v>
      </c>
      <c r="BL116" s="19" t="s">
        <v>289</v>
      </c>
      <c r="BM116" s="227" t="s">
        <v>1254</v>
      </c>
    </row>
    <row r="117" s="2" customFormat="1" ht="37.8" customHeight="1">
      <c r="A117" s="41"/>
      <c r="B117" s="42"/>
      <c r="C117" s="216" t="s">
        <v>308</v>
      </c>
      <c r="D117" s="216" t="s">
        <v>113</v>
      </c>
      <c r="E117" s="217" t="s">
        <v>1255</v>
      </c>
      <c r="F117" s="218" t="s">
        <v>1256</v>
      </c>
      <c r="G117" s="219" t="s">
        <v>119</v>
      </c>
      <c r="H117" s="220">
        <v>9</v>
      </c>
      <c r="I117" s="221"/>
      <c r="J117" s="222">
        <f>ROUND(I117*H117,2)</f>
        <v>0</v>
      </c>
      <c r="K117" s="218" t="s">
        <v>200</v>
      </c>
      <c r="L117" s="47"/>
      <c r="M117" s="223" t="s">
        <v>32</v>
      </c>
      <c r="N117" s="224" t="s">
        <v>49</v>
      </c>
      <c r="O117" s="87"/>
      <c r="P117" s="225">
        <f>O117*H117</f>
        <v>0</v>
      </c>
      <c r="Q117" s="225">
        <v>0</v>
      </c>
      <c r="R117" s="225">
        <f>Q117*H117</f>
        <v>0</v>
      </c>
      <c r="S117" s="225">
        <v>0</v>
      </c>
      <c r="T117" s="226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7" t="s">
        <v>289</v>
      </c>
      <c r="AT117" s="227" t="s">
        <v>113</v>
      </c>
      <c r="AU117" s="227" t="s">
        <v>88</v>
      </c>
      <c r="AY117" s="19" t="s">
        <v>195</v>
      </c>
      <c r="BE117" s="228">
        <f>IF(N117="základní",J117,0)</f>
        <v>0</v>
      </c>
      <c r="BF117" s="228">
        <f>IF(N117="snížená",J117,0)</f>
        <v>0</v>
      </c>
      <c r="BG117" s="228">
        <f>IF(N117="zákl. přenesená",J117,0)</f>
        <v>0</v>
      </c>
      <c r="BH117" s="228">
        <f>IF(N117="sníž. přenesená",J117,0)</f>
        <v>0</v>
      </c>
      <c r="BI117" s="228">
        <f>IF(N117="nulová",J117,0)</f>
        <v>0</v>
      </c>
      <c r="BJ117" s="19" t="s">
        <v>86</v>
      </c>
      <c r="BK117" s="228">
        <f>ROUND(I117*H117,2)</f>
        <v>0</v>
      </c>
      <c r="BL117" s="19" t="s">
        <v>289</v>
      </c>
      <c r="BM117" s="227" t="s">
        <v>1257</v>
      </c>
    </row>
    <row r="118" s="2" customFormat="1">
      <c r="A118" s="41"/>
      <c r="B118" s="42"/>
      <c r="C118" s="43"/>
      <c r="D118" s="229" t="s">
        <v>202</v>
      </c>
      <c r="E118" s="43"/>
      <c r="F118" s="230" t="s">
        <v>1258</v>
      </c>
      <c r="G118" s="43"/>
      <c r="H118" s="43"/>
      <c r="I118" s="231"/>
      <c r="J118" s="43"/>
      <c r="K118" s="43"/>
      <c r="L118" s="47"/>
      <c r="M118" s="232"/>
      <c r="N118" s="233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19" t="s">
        <v>202</v>
      </c>
      <c r="AU118" s="19" t="s">
        <v>88</v>
      </c>
    </row>
    <row r="119" s="2" customFormat="1" ht="16.5" customHeight="1">
      <c r="A119" s="41"/>
      <c r="B119" s="42"/>
      <c r="C119" s="249" t="s">
        <v>315</v>
      </c>
      <c r="D119" s="249" t="s">
        <v>215</v>
      </c>
      <c r="E119" s="250" t="s">
        <v>1259</v>
      </c>
      <c r="F119" s="251" t="s">
        <v>1260</v>
      </c>
      <c r="G119" s="252" t="s">
        <v>119</v>
      </c>
      <c r="H119" s="253">
        <v>9</v>
      </c>
      <c r="I119" s="254"/>
      <c r="J119" s="255">
        <f>ROUND(I119*H119,2)</f>
        <v>0</v>
      </c>
      <c r="K119" s="251" t="s">
        <v>32</v>
      </c>
      <c r="L119" s="256"/>
      <c r="M119" s="257" t="s">
        <v>32</v>
      </c>
      <c r="N119" s="258" t="s">
        <v>49</v>
      </c>
      <c r="O119" s="87"/>
      <c r="P119" s="225">
        <f>O119*H119</f>
        <v>0</v>
      </c>
      <c r="Q119" s="225">
        <v>0.0061999999999999998</v>
      </c>
      <c r="R119" s="225">
        <f>Q119*H119</f>
        <v>0.055799999999999995</v>
      </c>
      <c r="S119" s="225">
        <v>0</v>
      </c>
      <c r="T119" s="226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7" t="s">
        <v>386</v>
      </c>
      <c r="AT119" s="227" t="s">
        <v>215</v>
      </c>
      <c r="AU119" s="227" t="s">
        <v>88</v>
      </c>
      <c r="AY119" s="19" t="s">
        <v>195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9" t="s">
        <v>86</v>
      </c>
      <c r="BK119" s="228">
        <f>ROUND(I119*H119,2)</f>
        <v>0</v>
      </c>
      <c r="BL119" s="19" t="s">
        <v>289</v>
      </c>
      <c r="BM119" s="227" t="s">
        <v>1261</v>
      </c>
    </row>
    <row r="120" s="12" customFormat="1" ht="25.92" customHeight="1">
      <c r="A120" s="12"/>
      <c r="B120" s="200"/>
      <c r="C120" s="201"/>
      <c r="D120" s="202" t="s">
        <v>77</v>
      </c>
      <c r="E120" s="203" t="s">
        <v>215</v>
      </c>
      <c r="F120" s="203" t="s">
        <v>1262</v>
      </c>
      <c r="G120" s="201"/>
      <c r="H120" s="201"/>
      <c r="I120" s="204"/>
      <c r="J120" s="205">
        <f>BK120</f>
        <v>0</v>
      </c>
      <c r="K120" s="201"/>
      <c r="L120" s="206"/>
      <c r="M120" s="207"/>
      <c r="N120" s="208"/>
      <c r="O120" s="208"/>
      <c r="P120" s="209">
        <f>P121</f>
        <v>0</v>
      </c>
      <c r="Q120" s="208"/>
      <c r="R120" s="209">
        <f>R121</f>
        <v>2.7780000000000005</v>
      </c>
      <c r="S120" s="208"/>
      <c r="T120" s="210">
        <f>T121</f>
        <v>6.6631499999999999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107</v>
      </c>
      <c r="AT120" s="212" t="s">
        <v>77</v>
      </c>
      <c r="AU120" s="212" t="s">
        <v>78</v>
      </c>
      <c r="AY120" s="211" t="s">
        <v>195</v>
      </c>
      <c r="BK120" s="213">
        <f>BK121</f>
        <v>0</v>
      </c>
    </row>
    <row r="121" s="12" customFormat="1" ht="22.8" customHeight="1">
      <c r="A121" s="12"/>
      <c r="B121" s="200"/>
      <c r="C121" s="201"/>
      <c r="D121" s="202" t="s">
        <v>77</v>
      </c>
      <c r="E121" s="214" t="s">
        <v>1263</v>
      </c>
      <c r="F121" s="214" t="s">
        <v>1264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SUM(P122:P143)</f>
        <v>0</v>
      </c>
      <c r="Q121" s="208"/>
      <c r="R121" s="209">
        <f>SUM(R122:R143)</f>
        <v>2.7780000000000005</v>
      </c>
      <c r="S121" s="208"/>
      <c r="T121" s="210">
        <f>SUM(T122:T143)</f>
        <v>6.6631499999999999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107</v>
      </c>
      <c r="AT121" s="212" t="s">
        <v>77</v>
      </c>
      <c r="AU121" s="212" t="s">
        <v>86</v>
      </c>
      <c r="AY121" s="211" t="s">
        <v>195</v>
      </c>
      <c r="BK121" s="213">
        <f>SUM(BK122:BK143)</f>
        <v>0</v>
      </c>
    </row>
    <row r="122" s="2" customFormat="1" ht="62.7" customHeight="1">
      <c r="A122" s="41"/>
      <c r="B122" s="42"/>
      <c r="C122" s="216" t="s">
        <v>334</v>
      </c>
      <c r="D122" s="216" t="s">
        <v>113</v>
      </c>
      <c r="E122" s="217" t="s">
        <v>1265</v>
      </c>
      <c r="F122" s="218" t="s">
        <v>1266</v>
      </c>
      <c r="G122" s="219" t="s">
        <v>115</v>
      </c>
      <c r="H122" s="220">
        <v>82</v>
      </c>
      <c r="I122" s="221"/>
      <c r="J122" s="222">
        <f>ROUND(I122*H122,2)</f>
        <v>0</v>
      </c>
      <c r="K122" s="218" t="s">
        <v>200</v>
      </c>
      <c r="L122" s="47"/>
      <c r="M122" s="223" t="s">
        <v>32</v>
      </c>
      <c r="N122" s="224" t="s">
        <v>49</v>
      </c>
      <c r="O122" s="87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7" t="s">
        <v>614</v>
      </c>
      <c r="AT122" s="227" t="s">
        <v>113</v>
      </c>
      <c r="AU122" s="227" t="s">
        <v>88</v>
      </c>
      <c r="AY122" s="19" t="s">
        <v>195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19" t="s">
        <v>86</v>
      </c>
      <c r="BK122" s="228">
        <f>ROUND(I122*H122,2)</f>
        <v>0</v>
      </c>
      <c r="BL122" s="19" t="s">
        <v>614</v>
      </c>
      <c r="BM122" s="227" t="s">
        <v>1267</v>
      </c>
    </row>
    <row r="123" s="2" customFormat="1">
      <c r="A123" s="41"/>
      <c r="B123" s="42"/>
      <c r="C123" s="43"/>
      <c r="D123" s="229" t="s">
        <v>202</v>
      </c>
      <c r="E123" s="43"/>
      <c r="F123" s="230" t="s">
        <v>1268</v>
      </c>
      <c r="G123" s="43"/>
      <c r="H123" s="43"/>
      <c r="I123" s="231"/>
      <c r="J123" s="43"/>
      <c r="K123" s="43"/>
      <c r="L123" s="47"/>
      <c r="M123" s="232"/>
      <c r="N123" s="233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202</v>
      </c>
      <c r="AU123" s="19" t="s">
        <v>88</v>
      </c>
    </row>
    <row r="124" s="2" customFormat="1" ht="55.5" customHeight="1">
      <c r="A124" s="41"/>
      <c r="B124" s="42"/>
      <c r="C124" s="216" t="s">
        <v>329</v>
      </c>
      <c r="D124" s="216" t="s">
        <v>113</v>
      </c>
      <c r="E124" s="217" t="s">
        <v>1269</v>
      </c>
      <c r="F124" s="218" t="s">
        <v>1270</v>
      </c>
      <c r="G124" s="219" t="s">
        <v>115</v>
      </c>
      <c r="H124" s="220">
        <v>82</v>
      </c>
      <c r="I124" s="221"/>
      <c r="J124" s="222">
        <f>ROUND(I124*H124,2)</f>
        <v>0</v>
      </c>
      <c r="K124" s="218" t="s">
        <v>200</v>
      </c>
      <c r="L124" s="47"/>
      <c r="M124" s="223" t="s">
        <v>32</v>
      </c>
      <c r="N124" s="224" t="s">
        <v>49</v>
      </c>
      <c r="O124" s="87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7" t="s">
        <v>614</v>
      </c>
      <c r="AT124" s="227" t="s">
        <v>113</v>
      </c>
      <c r="AU124" s="227" t="s">
        <v>88</v>
      </c>
      <c r="AY124" s="19" t="s">
        <v>195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9" t="s">
        <v>86</v>
      </c>
      <c r="BK124" s="228">
        <f>ROUND(I124*H124,2)</f>
        <v>0</v>
      </c>
      <c r="BL124" s="19" t="s">
        <v>614</v>
      </c>
      <c r="BM124" s="227" t="s">
        <v>1271</v>
      </c>
    </row>
    <row r="125" s="2" customFormat="1">
      <c r="A125" s="41"/>
      <c r="B125" s="42"/>
      <c r="C125" s="43"/>
      <c r="D125" s="229" t="s">
        <v>202</v>
      </c>
      <c r="E125" s="43"/>
      <c r="F125" s="230" t="s">
        <v>1272</v>
      </c>
      <c r="G125" s="43"/>
      <c r="H125" s="43"/>
      <c r="I125" s="231"/>
      <c r="J125" s="43"/>
      <c r="K125" s="43"/>
      <c r="L125" s="47"/>
      <c r="M125" s="232"/>
      <c r="N125" s="233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19" t="s">
        <v>202</v>
      </c>
      <c r="AU125" s="19" t="s">
        <v>88</v>
      </c>
    </row>
    <row r="126" s="2" customFormat="1" ht="62.7" customHeight="1">
      <c r="A126" s="41"/>
      <c r="B126" s="42"/>
      <c r="C126" s="216" t="s">
        <v>340</v>
      </c>
      <c r="D126" s="216" t="s">
        <v>113</v>
      </c>
      <c r="E126" s="217" t="s">
        <v>1273</v>
      </c>
      <c r="F126" s="218" t="s">
        <v>1274</v>
      </c>
      <c r="G126" s="219" t="s">
        <v>115</v>
      </c>
      <c r="H126" s="220">
        <v>22.5</v>
      </c>
      <c r="I126" s="221"/>
      <c r="J126" s="222">
        <f>ROUND(I126*H126,2)</f>
        <v>0</v>
      </c>
      <c r="K126" s="218" t="s">
        <v>200</v>
      </c>
      <c r="L126" s="47"/>
      <c r="M126" s="223" t="s">
        <v>32</v>
      </c>
      <c r="N126" s="224" t="s">
        <v>49</v>
      </c>
      <c r="O126" s="87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7" t="s">
        <v>614</v>
      </c>
      <c r="AT126" s="227" t="s">
        <v>113</v>
      </c>
      <c r="AU126" s="227" t="s">
        <v>88</v>
      </c>
      <c r="AY126" s="19" t="s">
        <v>195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9" t="s">
        <v>86</v>
      </c>
      <c r="BK126" s="228">
        <f>ROUND(I126*H126,2)</f>
        <v>0</v>
      </c>
      <c r="BL126" s="19" t="s">
        <v>614</v>
      </c>
      <c r="BM126" s="227" t="s">
        <v>1275</v>
      </c>
    </row>
    <row r="127" s="2" customFormat="1">
      <c r="A127" s="41"/>
      <c r="B127" s="42"/>
      <c r="C127" s="43"/>
      <c r="D127" s="229" t="s">
        <v>202</v>
      </c>
      <c r="E127" s="43"/>
      <c r="F127" s="230" t="s">
        <v>1276</v>
      </c>
      <c r="G127" s="43"/>
      <c r="H127" s="43"/>
      <c r="I127" s="231"/>
      <c r="J127" s="43"/>
      <c r="K127" s="43"/>
      <c r="L127" s="47"/>
      <c r="M127" s="232"/>
      <c r="N127" s="233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202</v>
      </c>
      <c r="AU127" s="19" t="s">
        <v>88</v>
      </c>
    </row>
    <row r="128" s="2" customFormat="1" ht="55.5" customHeight="1">
      <c r="A128" s="41"/>
      <c r="B128" s="42"/>
      <c r="C128" s="216" t="s">
        <v>345</v>
      </c>
      <c r="D128" s="216" t="s">
        <v>113</v>
      </c>
      <c r="E128" s="217" t="s">
        <v>1277</v>
      </c>
      <c r="F128" s="218" t="s">
        <v>1278</v>
      </c>
      <c r="G128" s="219" t="s">
        <v>115</v>
      </c>
      <c r="H128" s="220">
        <v>22.5</v>
      </c>
      <c r="I128" s="221"/>
      <c r="J128" s="222">
        <f>ROUND(I128*H128,2)</f>
        <v>0</v>
      </c>
      <c r="K128" s="218" t="s">
        <v>200</v>
      </c>
      <c r="L128" s="47"/>
      <c r="M128" s="223" t="s">
        <v>32</v>
      </c>
      <c r="N128" s="224" t="s">
        <v>49</v>
      </c>
      <c r="O128" s="87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7" t="s">
        <v>614</v>
      </c>
      <c r="AT128" s="227" t="s">
        <v>113</v>
      </c>
      <c r="AU128" s="227" t="s">
        <v>88</v>
      </c>
      <c r="AY128" s="19" t="s">
        <v>195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9" t="s">
        <v>86</v>
      </c>
      <c r="BK128" s="228">
        <f>ROUND(I128*H128,2)</f>
        <v>0</v>
      </c>
      <c r="BL128" s="19" t="s">
        <v>614</v>
      </c>
      <c r="BM128" s="227" t="s">
        <v>1279</v>
      </c>
    </row>
    <row r="129" s="2" customFormat="1">
      <c r="A129" s="41"/>
      <c r="B129" s="42"/>
      <c r="C129" s="43"/>
      <c r="D129" s="229" t="s">
        <v>202</v>
      </c>
      <c r="E129" s="43"/>
      <c r="F129" s="230" t="s">
        <v>1280</v>
      </c>
      <c r="G129" s="43"/>
      <c r="H129" s="43"/>
      <c r="I129" s="231"/>
      <c r="J129" s="43"/>
      <c r="K129" s="43"/>
      <c r="L129" s="47"/>
      <c r="M129" s="232"/>
      <c r="N129" s="233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19" t="s">
        <v>202</v>
      </c>
      <c r="AU129" s="19" t="s">
        <v>88</v>
      </c>
    </row>
    <row r="130" s="2" customFormat="1" ht="62.7" customHeight="1">
      <c r="A130" s="41"/>
      <c r="B130" s="42"/>
      <c r="C130" s="216" t="s">
        <v>350</v>
      </c>
      <c r="D130" s="216" t="s">
        <v>113</v>
      </c>
      <c r="E130" s="217" t="s">
        <v>1281</v>
      </c>
      <c r="F130" s="218" t="s">
        <v>1282</v>
      </c>
      <c r="G130" s="219" t="s">
        <v>105</v>
      </c>
      <c r="H130" s="220">
        <v>26.129999999999999</v>
      </c>
      <c r="I130" s="221"/>
      <c r="J130" s="222">
        <f>ROUND(I130*H130,2)</f>
        <v>0</v>
      </c>
      <c r="K130" s="218" t="s">
        <v>200</v>
      </c>
      <c r="L130" s="47"/>
      <c r="M130" s="223" t="s">
        <v>32</v>
      </c>
      <c r="N130" s="224" t="s">
        <v>49</v>
      </c>
      <c r="O130" s="87"/>
      <c r="P130" s="225">
        <f>O130*H130</f>
        <v>0</v>
      </c>
      <c r="Q130" s="225">
        <v>0</v>
      </c>
      <c r="R130" s="225">
        <f>Q130*H130</f>
        <v>0</v>
      </c>
      <c r="S130" s="225">
        <v>0.255</v>
      </c>
      <c r="T130" s="226">
        <f>S130*H130</f>
        <v>6.6631499999999999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7" t="s">
        <v>614</v>
      </c>
      <c r="AT130" s="227" t="s">
        <v>113</v>
      </c>
      <c r="AU130" s="227" t="s">
        <v>88</v>
      </c>
      <c r="AY130" s="19" t="s">
        <v>195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9" t="s">
        <v>86</v>
      </c>
      <c r="BK130" s="228">
        <f>ROUND(I130*H130,2)</f>
        <v>0</v>
      </c>
      <c r="BL130" s="19" t="s">
        <v>614</v>
      </c>
      <c r="BM130" s="227" t="s">
        <v>1283</v>
      </c>
    </row>
    <row r="131" s="2" customFormat="1">
      <c r="A131" s="41"/>
      <c r="B131" s="42"/>
      <c r="C131" s="43"/>
      <c r="D131" s="229" t="s">
        <v>202</v>
      </c>
      <c r="E131" s="43"/>
      <c r="F131" s="230" t="s">
        <v>1284</v>
      </c>
      <c r="G131" s="43"/>
      <c r="H131" s="43"/>
      <c r="I131" s="231"/>
      <c r="J131" s="43"/>
      <c r="K131" s="43"/>
      <c r="L131" s="47"/>
      <c r="M131" s="232"/>
      <c r="N131" s="233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202</v>
      </c>
      <c r="AU131" s="19" t="s">
        <v>88</v>
      </c>
    </row>
    <row r="132" s="2" customFormat="1" ht="62.7" customHeight="1">
      <c r="A132" s="41"/>
      <c r="B132" s="42"/>
      <c r="C132" s="216" t="s">
        <v>375</v>
      </c>
      <c r="D132" s="216" t="s">
        <v>113</v>
      </c>
      <c r="E132" s="217" t="s">
        <v>1285</v>
      </c>
      <c r="F132" s="218" t="s">
        <v>1286</v>
      </c>
      <c r="G132" s="219" t="s">
        <v>105</v>
      </c>
      <c r="H132" s="220">
        <v>26.129999999999999</v>
      </c>
      <c r="I132" s="221"/>
      <c r="J132" s="222">
        <f>ROUND(I132*H132,2)</f>
        <v>0</v>
      </c>
      <c r="K132" s="218" t="s">
        <v>200</v>
      </c>
      <c r="L132" s="47"/>
      <c r="M132" s="223" t="s">
        <v>32</v>
      </c>
      <c r="N132" s="224" t="s">
        <v>49</v>
      </c>
      <c r="O132" s="87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7" t="s">
        <v>614</v>
      </c>
      <c r="AT132" s="227" t="s">
        <v>113</v>
      </c>
      <c r="AU132" s="227" t="s">
        <v>88</v>
      </c>
      <c r="AY132" s="19" t="s">
        <v>195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9" t="s">
        <v>86</v>
      </c>
      <c r="BK132" s="228">
        <f>ROUND(I132*H132,2)</f>
        <v>0</v>
      </c>
      <c r="BL132" s="19" t="s">
        <v>614</v>
      </c>
      <c r="BM132" s="227" t="s">
        <v>1287</v>
      </c>
    </row>
    <row r="133" s="2" customFormat="1">
      <c r="A133" s="41"/>
      <c r="B133" s="42"/>
      <c r="C133" s="43"/>
      <c r="D133" s="229" t="s">
        <v>202</v>
      </c>
      <c r="E133" s="43"/>
      <c r="F133" s="230" t="s">
        <v>1288</v>
      </c>
      <c r="G133" s="43"/>
      <c r="H133" s="43"/>
      <c r="I133" s="231"/>
      <c r="J133" s="43"/>
      <c r="K133" s="43"/>
      <c r="L133" s="47"/>
      <c r="M133" s="232"/>
      <c r="N133" s="233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202</v>
      </c>
      <c r="AU133" s="19" t="s">
        <v>88</v>
      </c>
    </row>
    <row r="134" s="2" customFormat="1" ht="44.25" customHeight="1">
      <c r="A134" s="41"/>
      <c r="B134" s="42"/>
      <c r="C134" s="216" t="s">
        <v>357</v>
      </c>
      <c r="D134" s="216" t="s">
        <v>113</v>
      </c>
      <c r="E134" s="217" t="s">
        <v>1289</v>
      </c>
      <c r="F134" s="218" t="s">
        <v>1290</v>
      </c>
      <c r="G134" s="219" t="s">
        <v>105</v>
      </c>
      <c r="H134" s="220">
        <v>26.129999999999999</v>
      </c>
      <c r="I134" s="221"/>
      <c r="J134" s="222">
        <f>ROUND(I134*H134,2)</f>
        <v>0</v>
      </c>
      <c r="K134" s="218" t="s">
        <v>200</v>
      </c>
      <c r="L134" s="47"/>
      <c r="M134" s="223" t="s">
        <v>32</v>
      </c>
      <c r="N134" s="224" t="s">
        <v>49</v>
      </c>
      <c r="O134" s="87"/>
      <c r="P134" s="225">
        <f>O134*H134</f>
        <v>0</v>
      </c>
      <c r="Q134" s="225">
        <v>0.10100000000000001</v>
      </c>
      <c r="R134" s="225">
        <f>Q134*H134</f>
        <v>2.6391300000000002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614</v>
      </c>
      <c r="AT134" s="227" t="s">
        <v>113</v>
      </c>
      <c r="AU134" s="227" t="s">
        <v>88</v>
      </c>
      <c r="AY134" s="19" t="s">
        <v>195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9" t="s">
        <v>86</v>
      </c>
      <c r="BK134" s="228">
        <f>ROUND(I134*H134,2)</f>
        <v>0</v>
      </c>
      <c r="BL134" s="19" t="s">
        <v>614</v>
      </c>
      <c r="BM134" s="227" t="s">
        <v>1291</v>
      </c>
    </row>
    <row r="135" s="2" customFormat="1">
      <c r="A135" s="41"/>
      <c r="B135" s="42"/>
      <c r="C135" s="43"/>
      <c r="D135" s="229" t="s">
        <v>202</v>
      </c>
      <c r="E135" s="43"/>
      <c r="F135" s="230" t="s">
        <v>1292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19" t="s">
        <v>202</v>
      </c>
      <c r="AU135" s="19" t="s">
        <v>88</v>
      </c>
    </row>
    <row r="136" s="2" customFormat="1" ht="24.15" customHeight="1">
      <c r="A136" s="41"/>
      <c r="B136" s="42"/>
      <c r="C136" s="216" t="s">
        <v>120</v>
      </c>
      <c r="D136" s="216" t="s">
        <v>113</v>
      </c>
      <c r="E136" s="217" t="s">
        <v>1293</v>
      </c>
      <c r="F136" s="218" t="s">
        <v>1294</v>
      </c>
      <c r="G136" s="219" t="s">
        <v>115</v>
      </c>
      <c r="H136" s="220">
        <v>4.5</v>
      </c>
      <c r="I136" s="221"/>
      <c r="J136" s="222">
        <f>ROUND(I136*H136,2)</f>
        <v>0</v>
      </c>
      <c r="K136" s="218" t="s">
        <v>200</v>
      </c>
      <c r="L136" s="47"/>
      <c r="M136" s="223" t="s">
        <v>32</v>
      </c>
      <c r="N136" s="224" t="s">
        <v>49</v>
      </c>
      <c r="O136" s="87"/>
      <c r="P136" s="225">
        <f>O136*H136</f>
        <v>0</v>
      </c>
      <c r="Q136" s="225">
        <v>2.0000000000000002E-05</v>
      </c>
      <c r="R136" s="225">
        <f>Q136*H136</f>
        <v>9.0000000000000006E-05</v>
      </c>
      <c r="S136" s="225">
        <v>0</v>
      </c>
      <c r="T136" s="226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7" t="s">
        <v>614</v>
      </c>
      <c r="AT136" s="227" t="s">
        <v>113</v>
      </c>
      <c r="AU136" s="227" t="s">
        <v>88</v>
      </c>
      <c r="AY136" s="19" t="s">
        <v>195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9" t="s">
        <v>86</v>
      </c>
      <c r="BK136" s="228">
        <f>ROUND(I136*H136,2)</f>
        <v>0</v>
      </c>
      <c r="BL136" s="19" t="s">
        <v>614</v>
      </c>
      <c r="BM136" s="227" t="s">
        <v>1295</v>
      </c>
    </row>
    <row r="137" s="2" customFormat="1">
      <c r="A137" s="41"/>
      <c r="B137" s="42"/>
      <c r="C137" s="43"/>
      <c r="D137" s="229" t="s">
        <v>202</v>
      </c>
      <c r="E137" s="43"/>
      <c r="F137" s="230" t="s">
        <v>1296</v>
      </c>
      <c r="G137" s="43"/>
      <c r="H137" s="43"/>
      <c r="I137" s="231"/>
      <c r="J137" s="43"/>
      <c r="K137" s="43"/>
      <c r="L137" s="47"/>
      <c r="M137" s="232"/>
      <c r="N137" s="233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202</v>
      </c>
      <c r="AU137" s="19" t="s">
        <v>88</v>
      </c>
    </row>
    <row r="138" s="2" customFormat="1" ht="37.8" customHeight="1">
      <c r="A138" s="41"/>
      <c r="B138" s="42"/>
      <c r="C138" s="216" t="s">
        <v>383</v>
      </c>
      <c r="D138" s="216" t="s">
        <v>113</v>
      </c>
      <c r="E138" s="217" t="s">
        <v>1297</v>
      </c>
      <c r="F138" s="218" t="s">
        <v>1298</v>
      </c>
      <c r="G138" s="219" t="s">
        <v>115</v>
      </c>
      <c r="H138" s="220">
        <v>4.5</v>
      </c>
      <c r="I138" s="221"/>
      <c r="J138" s="222">
        <f>ROUND(I138*H138,2)</f>
        <v>0</v>
      </c>
      <c r="K138" s="218" t="s">
        <v>200</v>
      </c>
      <c r="L138" s="47"/>
      <c r="M138" s="223" t="s">
        <v>32</v>
      </c>
      <c r="N138" s="224" t="s">
        <v>49</v>
      </c>
      <c r="O138" s="87"/>
      <c r="P138" s="225">
        <f>O138*H138</f>
        <v>0</v>
      </c>
      <c r="Q138" s="225">
        <v>0.015640000000000001</v>
      </c>
      <c r="R138" s="225">
        <f>Q138*H138</f>
        <v>0.070379999999999998</v>
      </c>
      <c r="S138" s="225">
        <v>0</v>
      </c>
      <c r="T138" s="226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7" t="s">
        <v>614</v>
      </c>
      <c r="AT138" s="227" t="s">
        <v>113</v>
      </c>
      <c r="AU138" s="227" t="s">
        <v>88</v>
      </c>
      <c r="AY138" s="19" t="s">
        <v>195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9" t="s">
        <v>86</v>
      </c>
      <c r="BK138" s="228">
        <f>ROUND(I138*H138,2)</f>
        <v>0</v>
      </c>
      <c r="BL138" s="19" t="s">
        <v>614</v>
      </c>
      <c r="BM138" s="227" t="s">
        <v>1299</v>
      </c>
    </row>
    <row r="139" s="2" customFormat="1">
      <c r="A139" s="41"/>
      <c r="B139" s="42"/>
      <c r="C139" s="43"/>
      <c r="D139" s="229" t="s">
        <v>202</v>
      </c>
      <c r="E139" s="43"/>
      <c r="F139" s="230" t="s">
        <v>1300</v>
      </c>
      <c r="G139" s="43"/>
      <c r="H139" s="43"/>
      <c r="I139" s="231"/>
      <c r="J139" s="43"/>
      <c r="K139" s="43"/>
      <c r="L139" s="47"/>
      <c r="M139" s="232"/>
      <c r="N139" s="233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202</v>
      </c>
      <c r="AU139" s="19" t="s">
        <v>88</v>
      </c>
    </row>
    <row r="140" s="2" customFormat="1" ht="24.15" customHeight="1">
      <c r="A140" s="41"/>
      <c r="B140" s="42"/>
      <c r="C140" s="216" t="s">
        <v>386</v>
      </c>
      <c r="D140" s="216" t="s">
        <v>113</v>
      </c>
      <c r="E140" s="217" t="s">
        <v>1301</v>
      </c>
      <c r="F140" s="218" t="s">
        <v>1302</v>
      </c>
      <c r="G140" s="219" t="s">
        <v>119</v>
      </c>
      <c r="H140" s="220">
        <v>6</v>
      </c>
      <c r="I140" s="221"/>
      <c r="J140" s="222">
        <f>ROUND(I140*H140,2)</f>
        <v>0</v>
      </c>
      <c r="K140" s="218" t="s">
        <v>200</v>
      </c>
      <c r="L140" s="47"/>
      <c r="M140" s="223" t="s">
        <v>32</v>
      </c>
      <c r="N140" s="224" t="s">
        <v>49</v>
      </c>
      <c r="O140" s="87"/>
      <c r="P140" s="225">
        <f>O140*H140</f>
        <v>0</v>
      </c>
      <c r="Q140" s="225">
        <v>0.0076</v>
      </c>
      <c r="R140" s="225">
        <f>Q140*H140</f>
        <v>0.045600000000000002</v>
      </c>
      <c r="S140" s="225">
        <v>0</v>
      </c>
      <c r="T140" s="22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7" t="s">
        <v>614</v>
      </c>
      <c r="AT140" s="227" t="s">
        <v>113</v>
      </c>
      <c r="AU140" s="227" t="s">
        <v>88</v>
      </c>
      <c r="AY140" s="19" t="s">
        <v>195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9" t="s">
        <v>86</v>
      </c>
      <c r="BK140" s="228">
        <f>ROUND(I140*H140,2)</f>
        <v>0</v>
      </c>
      <c r="BL140" s="19" t="s">
        <v>614</v>
      </c>
      <c r="BM140" s="227" t="s">
        <v>1303</v>
      </c>
    </row>
    <row r="141" s="2" customFormat="1">
      <c r="A141" s="41"/>
      <c r="B141" s="42"/>
      <c r="C141" s="43"/>
      <c r="D141" s="229" t="s">
        <v>202</v>
      </c>
      <c r="E141" s="43"/>
      <c r="F141" s="230" t="s">
        <v>1304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202</v>
      </c>
      <c r="AU141" s="19" t="s">
        <v>88</v>
      </c>
    </row>
    <row r="142" s="2" customFormat="1" ht="24.15" customHeight="1">
      <c r="A142" s="41"/>
      <c r="B142" s="42"/>
      <c r="C142" s="216" t="s">
        <v>406</v>
      </c>
      <c r="D142" s="216" t="s">
        <v>113</v>
      </c>
      <c r="E142" s="217" t="s">
        <v>1305</v>
      </c>
      <c r="F142" s="218" t="s">
        <v>1306</v>
      </c>
      <c r="G142" s="219" t="s">
        <v>115</v>
      </c>
      <c r="H142" s="220">
        <v>12</v>
      </c>
      <c r="I142" s="221"/>
      <c r="J142" s="222">
        <f>ROUND(I142*H142,2)</f>
        <v>0</v>
      </c>
      <c r="K142" s="218" t="s">
        <v>200</v>
      </c>
      <c r="L142" s="47"/>
      <c r="M142" s="223" t="s">
        <v>32</v>
      </c>
      <c r="N142" s="224" t="s">
        <v>49</v>
      </c>
      <c r="O142" s="87"/>
      <c r="P142" s="225">
        <f>O142*H142</f>
        <v>0</v>
      </c>
      <c r="Q142" s="225">
        <v>0.0019</v>
      </c>
      <c r="R142" s="225">
        <f>Q142*H142</f>
        <v>0.022800000000000001</v>
      </c>
      <c r="S142" s="225">
        <v>0</v>
      </c>
      <c r="T142" s="226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7" t="s">
        <v>614</v>
      </c>
      <c r="AT142" s="227" t="s">
        <v>113</v>
      </c>
      <c r="AU142" s="227" t="s">
        <v>88</v>
      </c>
      <c r="AY142" s="19" t="s">
        <v>195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9" t="s">
        <v>86</v>
      </c>
      <c r="BK142" s="228">
        <f>ROUND(I142*H142,2)</f>
        <v>0</v>
      </c>
      <c r="BL142" s="19" t="s">
        <v>614</v>
      </c>
      <c r="BM142" s="227" t="s">
        <v>1307</v>
      </c>
    </row>
    <row r="143" s="2" customFormat="1">
      <c r="A143" s="41"/>
      <c r="B143" s="42"/>
      <c r="C143" s="43"/>
      <c r="D143" s="229" t="s">
        <v>202</v>
      </c>
      <c r="E143" s="43"/>
      <c r="F143" s="230" t="s">
        <v>1308</v>
      </c>
      <c r="G143" s="43"/>
      <c r="H143" s="43"/>
      <c r="I143" s="231"/>
      <c r="J143" s="43"/>
      <c r="K143" s="43"/>
      <c r="L143" s="47"/>
      <c r="M143" s="284"/>
      <c r="N143" s="285"/>
      <c r="O143" s="286"/>
      <c r="P143" s="286"/>
      <c r="Q143" s="286"/>
      <c r="R143" s="286"/>
      <c r="S143" s="286"/>
      <c r="T143" s="287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9" t="s">
        <v>202</v>
      </c>
      <c r="AU143" s="19" t="s">
        <v>88</v>
      </c>
    </row>
    <row r="144" s="2" customFormat="1" ht="6.96" customHeight="1">
      <c r="A144" s="41"/>
      <c r="B144" s="62"/>
      <c r="C144" s="63"/>
      <c r="D144" s="63"/>
      <c r="E144" s="63"/>
      <c r="F144" s="63"/>
      <c r="G144" s="63"/>
      <c r="H144" s="63"/>
      <c r="I144" s="63"/>
      <c r="J144" s="63"/>
      <c r="K144" s="63"/>
      <c r="L144" s="47"/>
      <c r="M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</sheetData>
  <sheetProtection sheet="1" autoFilter="0" formatColumns="0" formatRows="0" objects="1" scenarios="1" spinCount="100000" saltValue="jBU9PvHlZUArCilHGdrXlfyiAy5ObWT4ZcVeZ9CTFjxgv6DtGX9+siM4thEkRjAwXzCnLSqfA2LhrqbeGggw8A==" hashValue="N98Y7csWki+cD4N177acO4wOXs3shopHDlVz+1z3MKQOoVF3paj5N9BKQP16MR5QpmEqgCrluKnicbKLSQGLig==" algorithmName="SHA-512" password="CC35"/>
  <autoFilter ref="C88:K14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741410003"/>
    <hyperlink ref="F96" r:id="rId2" display="https://podminky.urs.cz/item/CS_URS_2025_01/741420022"/>
    <hyperlink ref="F99" r:id="rId3" display="https://podminky.urs.cz/item/CS_URS_2025_01/741420024"/>
    <hyperlink ref="F103" r:id="rId4" display="https://podminky.urs.cz/item/CS_URS_2025_01/741420051"/>
    <hyperlink ref="F107" r:id="rId5" display="https://podminky.urs.cz/item/CS_URS_2025_01/741410021"/>
    <hyperlink ref="F111" r:id="rId6" display="https://podminky.urs.cz/item/CS_URS_2025_01/741410041"/>
    <hyperlink ref="F115" r:id="rId7" display="https://podminky.urs.cz/item/CS_URS_2025_01/741440031"/>
    <hyperlink ref="F118" r:id="rId8" display="https://podminky.urs.cz/item/CS_URS_2025_01/741440032"/>
    <hyperlink ref="F123" r:id="rId9" display="https://podminky.urs.cz/item/CS_URS_2025_01/460161152"/>
    <hyperlink ref="F125" r:id="rId10" display="https://podminky.urs.cz/item/CS_URS_2025_01/460431162"/>
    <hyperlink ref="F127" r:id="rId11" display="https://podminky.urs.cz/item/CS_URS_2025_01/460161312"/>
    <hyperlink ref="F129" r:id="rId12" display="https://podminky.urs.cz/item/CS_URS_2025_01/460431332"/>
    <hyperlink ref="F131" r:id="rId13" display="https://podminky.urs.cz/item/CS_URS_2025_01/468021212"/>
    <hyperlink ref="F133" r:id="rId14" display="https://podminky.urs.cz/item/CS_URS_2025_01/460911121"/>
    <hyperlink ref="F135" r:id="rId15" display="https://podminky.urs.cz/item/CS_URS_2025_01/460881611"/>
    <hyperlink ref="F137" r:id="rId16" display="https://podminky.urs.cz/item/CS_URS_2025_01/468041111"/>
    <hyperlink ref="F139" r:id="rId17" display="https://podminky.urs.cz/item/CS_URS_2025_01/460941322"/>
    <hyperlink ref="F141" r:id="rId18" display="https://podminky.urs.cz/item/CS_URS_2025_01/460242211"/>
    <hyperlink ref="F143" r:id="rId19" display="https://podminky.urs.cz/item/CS_URS_2025_01/4602422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88</v>
      </c>
    </row>
    <row r="4" s="1" customFormat="1" ht="24.96" customHeight="1">
      <c r="B4" s="22"/>
      <c r="D4" s="144" t="s">
        <v>112</v>
      </c>
      <c r="L4" s="22"/>
      <c r="M4" s="14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6" t="s">
        <v>16</v>
      </c>
      <c r="L6" s="22"/>
    </row>
    <row r="7" s="1" customFormat="1" ht="26.25" customHeight="1">
      <c r="B7" s="22"/>
      <c r="E7" s="147" t="str">
        <f>'Rekapitulace stavby'!K6</f>
        <v>Sportovní zařízení města Kroměříže, hala Slavia, Kotojedská 2590, Kroměříž</v>
      </c>
      <c r="F7" s="146"/>
      <c r="G7" s="146"/>
      <c r="H7" s="146"/>
      <c r="L7" s="22"/>
    </row>
    <row r="8" s="2" customFormat="1" ht="12" customHeight="1">
      <c r="A8" s="41"/>
      <c r="B8" s="47"/>
      <c r="C8" s="41"/>
      <c r="D8" s="146" t="s">
        <v>127</v>
      </c>
      <c r="E8" s="41"/>
      <c r="F8" s="41"/>
      <c r="G8" s="41"/>
      <c r="H8" s="41"/>
      <c r="I8" s="41"/>
      <c r="J8" s="41"/>
      <c r="K8" s="41"/>
      <c r="L8" s="14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9" t="s">
        <v>1082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6" t="s">
        <v>18</v>
      </c>
      <c r="E11" s="41"/>
      <c r="F11" s="136" t="s">
        <v>32</v>
      </c>
      <c r="G11" s="41"/>
      <c r="H11" s="41"/>
      <c r="I11" s="146" t="s">
        <v>20</v>
      </c>
      <c r="J11" s="136" t="s">
        <v>32</v>
      </c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22</v>
      </c>
      <c r="E12" s="41"/>
      <c r="F12" s="136" t="s">
        <v>23</v>
      </c>
      <c r="G12" s="41"/>
      <c r="H12" s="41"/>
      <c r="I12" s="146" t="s">
        <v>24</v>
      </c>
      <c r="J12" s="150" t="str">
        <f>'Rekapitulace stavby'!AN8</f>
        <v>30. 5. 2025</v>
      </c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30</v>
      </c>
      <c r="E14" s="41"/>
      <c r="F14" s="41"/>
      <c r="G14" s="41"/>
      <c r="H14" s="41"/>
      <c r="I14" s="146" t="s">
        <v>31</v>
      </c>
      <c r="J14" s="136" t="s">
        <v>32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33</v>
      </c>
      <c r="F15" s="41"/>
      <c r="G15" s="41"/>
      <c r="H15" s="41"/>
      <c r="I15" s="146" t="s">
        <v>34</v>
      </c>
      <c r="J15" s="136" t="s">
        <v>32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6" t="s">
        <v>35</v>
      </c>
      <c r="E17" s="41"/>
      <c r="F17" s="41"/>
      <c r="G17" s="41"/>
      <c r="H17" s="41"/>
      <c r="I17" s="146" t="s">
        <v>31</v>
      </c>
      <c r="J17" s="35" t="str">
        <f>'Rekapitulace stavby'!AN13</f>
        <v>Vyplň údaj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6"/>
      <c r="G18" s="136"/>
      <c r="H18" s="136"/>
      <c r="I18" s="146" t="s">
        <v>34</v>
      </c>
      <c r="J18" s="35" t="str">
        <f>'Rekapitulace stavby'!AN14</f>
        <v>Vyplň údaj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6" t="s">
        <v>37</v>
      </c>
      <c r="E20" s="41"/>
      <c r="F20" s="41"/>
      <c r="G20" s="41"/>
      <c r="H20" s="41"/>
      <c r="I20" s="146" t="s">
        <v>31</v>
      </c>
      <c r="J20" s="136" t="s">
        <v>32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38</v>
      </c>
      <c r="F21" s="41"/>
      <c r="G21" s="41"/>
      <c r="H21" s="41"/>
      <c r="I21" s="146" t="s">
        <v>34</v>
      </c>
      <c r="J21" s="136" t="s">
        <v>32</v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6" t="s">
        <v>40</v>
      </c>
      <c r="E23" s="41"/>
      <c r="F23" s="41"/>
      <c r="G23" s="41"/>
      <c r="H23" s="41"/>
      <c r="I23" s="146" t="s">
        <v>31</v>
      </c>
      <c r="J23" s="136" t="str">
        <f>IF('Rekapitulace stavby'!AN19="","",'Rekapitulace stavby'!AN19)</f>
        <v/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6" t="s">
        <v>34</v>
      </c>
      <c r="J24" s="136" t="str">
        <f>IF('Rekapitulace stavby'!AN20="","",'Rekapitulace stavby'!AN20)</f>
        <v/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6" t="s">
        <v>42</v>
      </c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51"/>
      <c r="B27" s="152"/>
      <c r="C27" s="151"/>
      <c r="D27" s="151"/>
      <c r="E27" s="153" t="s">
        <v>43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5"/>
      <c r="E29" s="155"/>
      <c r="F29" s="155"/>
      <c r="G29" s="155"/>
      <c r="H29" s="155"/>
      <c r="I29" s="155"/>
      <c r="J29" s="155"/>
      <c r="K29" s="155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6" t="s">
        <v>44</v>
      </c>
      <c r="E30" s="41"/>
      <c r="F30" s="41"/>
      <c r="G30" s="41"/>
      <c r="H30" s="41"/>
      <c r="I30" s="41"/>
      <c r="J30" s="157">
        <f>ROUND(J88, 2)</f>
        <v>0</v>
      </c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8" t="s">
        <v>46</v>
      </c>
      <c r="G32" s="41"/>
      <c r="H32" s="41"/>
      <c r="I32" s="158" t="s">
        <v>45</v>
      </c>
      <c r="J32" s="158" t="s">
        <v>47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9" t="s">
        <v>48</v>
      </c>
      <c r="E33" s="146" t="s">
        <v>49</v>
      </c>
      <c r="F33" s="160">
        <f>ROUND((SUM(BE88:BE173)),  2)</f>
        <v>0</v>
      </c>
      <c r="G33" s="41"/>
      <c r="H33" s="41"/>
      <c r="I33" s="161">
        <v>0.20999999999999999</v>
      </c>
      <c r="J33" s="160">
        <f>ROUND(((SUM(BE88:BE173))*I33),  2)</f>
        <v>0</v>
      </c>
      <c r="K33" s="41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6" t="s">
        <v>50</v>
      </c>
      <c r="F34" s="160">
        <f>ROUND((SUM(BF88:BF173)),  2)</f>
        <v>0</v>
      </c>
      <c r="G34" s="41"/>
      <c r="H34" s="41"/>
      <c r="I34" s="161">
        <v>0.12</v>
      </c>
      <c r="J34" s="160">
        <f>ROUND(((SUM(BF88:BF173))*I34), 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6" t="s">
        <v>51</v>
      </c>
      <c r="F35" s="160">
        <f>ROUND((SUM(BG88:BG173)),  2)</f>
        <v>0</v>
      </c>
      <c r="G35" s="41"/>
      <c r="H35" s="41"/>
      <c r="I35" s="161">
        <v>0.20999999999999999</v>
      </c>
      <c r="J35" s="160">
        <f>0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6" t="s">
        <v>52</v>
      </c>
      <c r="F36" s="160">
        <f>ROUND((SUM(BH88:BH173)),  2)</f>
        <v>0</v>
      </c>
      <c r="G36" s="41"/>
      <c r="H36" s="41"/>
      <c r="I36" s="161">
        <v>0.12</v>
      </c>
      <c r="J36" s="160">
        <f>0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53</v>
      </c>
      <c r="F37" s="160">
        <f>ROUND((SUM(BI88:BI173)),  2)</f>
        <v>0</v>
      </c>
      <c r="G37" s="41"/>
      <c r="H37" s="41"/>
      <c r="I37" s="161">
        <v>0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2"/>
      <c r="D39" s="163" t="s">
        <v>54</v>
      </c>
      <c r="E39" s="164"/>
      <c r="F39" s="164"/>
      <c r="G39" s="165" t="s">
        <v>55</v>
      </c>
      <c r="H39" s="166" t="s">
        <v>56</v>
      </c>
      <c r="I39" s="164"/>
      <c r="J39" s="167">
        <f>SUM(J30:J37)</f>
        <v>0</v>
      </c>
      <c r="K39" s="168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160</v>
      </c>
      <c r="D45" s="43"/>
      <c r="E45" s="43"/>
      <c r="F45" s="43"/>
      <c r="G45" s="43"/>
      <c r="H45" s="43"/>
      <c r="I45" s="43"/>
      <c r="J45" s="43"/>
      <c r="K45" s="43"/>
      <c r="L45" s="14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3" t="str">
        <f>E7</f>
        <v>Sportovní zařízení města Kroměříže, hala Slavia, Kotojedská 2590, Kroměříž</v>
      </c>
      <c r="F48" s="34"/>
      <c r="G48" s="34"/>
      <c r="H48" s="34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127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Kroměříž</v>
      </c>
      <c r="G52" s="43"/>
      <c r="H52" s="43"/>
      <c r="I52" s="34" t="s">
        <v>24</v>
      </c>
      <c r="J52" s="75" t="str">
        <f>IF(J12="","",J12)</f>
        <v>30. 5. 2025</v>
      </c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Kroměříž</v>
      </c>
      <c r="G54" s="43"/>
      <c r="H54" s="43"/>
      <c r="I54" s="34" t="s">
        <v>37</v>
      </c>
      <c r="J54" s="39" t="str">
        <f>E21</f>
        <v>JURÁŇ PROJEKT s.r.o.</v>
      </c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4" t="s">
        <v>161</v>
      </c>
      <c r="D57" s="175"/>
      <c r="E57" s="175"/>
      <c r="F57" s="175"/>
      <c r="G57" s="175"/>
      <c r="H57" s="175"/>
      <c r="I57" s="175"/>
      <c r="J57" s="176" t="s">
        <v>162</v>
      </c>
      <c r="K57" s="175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7" t="s">
        <v>76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163</v>
      </c>
    </row>
    <row r="60" s="9" customFormat="1" ht="24.96" customHeight="1">
      <c r="A60" s="9"/>
      <c r="B60" s="178"/>
      <c r="C60" s="179"/>
      <c r="D60" s="180" t="s">
        <v>1082</v>
      </c>
      <c r="E60" s="181"/>
      <c r="F60" s="181"/>
      <c r="G60" s="181"/>
      <c r="H60" s="181"/>
      <c r="I60" s="181"/>
      <c r="J60" s="182">
        <f>J89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4"/>
      <c r="C61" s="128"/>
      <c r="D61" s="185" t="s">
        <v>1309</v>
      </c>
      <c r="E61" s="186"/>
      <c r="F61" s="186"/>
      <c r="G61" s="186"/>
      <c r="H61" s="186"/>
      <c r="I61" s="186"/>
      <c r="J61" s="187">
        <f>J90</f>
        <v>0</v>
      </c>
      <c r="K61" s="128"/>
      <c r="L61" s="18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4"/>
      <c r="C62" s="128"/>
      <c r="D62" s="185" t="s">
        <v>1310</v>
      </c>
      <c r="E62" s="186"/>
      <c r="F62" s="186"/>
      <c r="G62" s="186"/>
      <c r="H62" s="186"/>
      <c r="I62" s="186"/>
      <c r="J62" s="187">
        <f>J107</f>
        <v>0</v>
      </c>
      <c r="K62" s="128"/>
      <c r="L62" s="18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4"/>
      <c r="C63" s="128"/>
      <c r="D63" s="185" t="s">
        <v>1311</v>
      </c>
      <c r="E63" s="186"/>
      <c r="F63" s="186"/>
      <c r="G63" s="186"/>
      <c r="H63" s="186"/>
      <c r="I63" s="186"/>
      <c r="J63" s="187">
        <f>J112</f>
        <v>0</v>
      </c>
      <c r="K63" s="128"/>
      <c r="L63" s="18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4"/>
      <c r="C64" s="128"/>
      <c r="D64" s="185" t="s">
        <v>1312</v>
      </c>
      <c r="E64" s="186"/>
      <c r="F64" s="186"/>
      <c r="G64" s="186"/>
      <c r="H64" s="186"/>
      <c r="I64" s="186"/>
      <c r="J64" s="187">
        <f>J133</f>
        <v>0</v>
      </c>
      <c r="K64" s="128"/>
      <c r="L64" s="18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4"/>
      <c r="C65" s="128"/>
      <c r="D65" s="185" t="s">
        <v>1313</v>
      </c>
      <c r="E65" s="186"/>
      <c r="F65" s="186"/>
      <c r="G65" s="186"/>
      <c r="H65" s="186"/>
      <c r="I65" s="186"/>
      <c r="J65" s="187">
        <f>J150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8"/>
      <c r="D66" s="185" t="s">
        <v>1314</v>
      </c>
      <c r="E66" s="186"/>
      <c r="F66" s="186"/>
      <c r="G66" s="186"/>
      <c r="H66" s="186"/>
      <c r="I66" s="186"/>
      <c r="J66" s="187">
        <f>J155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1315</v>
      </c>
      <c r="E67" s="186"/>
      <c r="F67" s="186"/>
      <c r="G67" s="186"/>
      <c r="H67" s="186"/>
      <c r="I67" s="186"/>
      <c r="J67" s="187">
        <f>J160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8"/>
      <c r="D68" s="185" t="s">
        <v>1316</v>
      </c>
      <c r="E68" s="186"/>
      <c r="F68" s="186"/>
      <c r="G68" s="186"/>
      <c r="H68" s="186"/>
      <c r="I68" s="186"/>
      <c r="J68" s="187">
        <f>J169</f>
        <v>0</v>
      </c>
      <c r="K68" s="128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5" t="s">
        <v>180</v>
      </c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16</v>
      </c>
      <c r="D77" s="43"/>
      <c r="E77" s="43"/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6.25" customHeight="1">
      <c r="A78" s="41"/>
      <c r="B78" s="42"/>
      <c r="C78" s="43"/>
      <c r="D78" s="43"/>
      <c r="E78" s="173" t="str">
        <f>E7</f>
        <v>Sportovní zařízení města Kroměříže, hala Slavia, Kotojedská 2590, Kroměříž</v>
      </c>
      <c r="F78" s="34"/>
      <c r="G78" s="34"/>
      <c r="H78" s="34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127</v>
      </c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VRN - Vedlejší rozpočtové náklady</v>
      </c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4" t="s">
        <v>22</v>
      </c>
      <c r="D82" s="43"/>
      <c r="E82" s="43"/>
      <c r="F82" s="29" t="str">
        <f>F12</f>
        <v>Kroměříž</v>
      </c>
      <c r="G82" s="43"/>
      <c r="H82" s="43"/>
      <c r="I82" s="34" t="s">
        <v>24</v>
      </c>
      <c r="J82" s="75" t="str">
        <f>IF(J12="","",J12)</f>
        <v>30. 5. 2025</v>
      </c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4" t="s">
        <v>30</v>
      </c>
      <c r="D84" s="43"/>
      <c r="E84" s="43"/>
      <c r="F84" s="29" t="str">
        <f>E15</f>
        <v>Město Kroměříž</v>
      </c>
      <c r="G84" s="43"/>
      <c r="H84" s="43"/>
      <c r="I84" s="34" t="s">
        <v>37</v>
      </c>
      <c r="J84" s="39" t="str">
        <f>E21</f>
        <v>JURÁŇ PROJEKT s.r.o.</v>
      </c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4" t="s">
        <v>35</v>
      </c>
      <c r="D85" s="43"/>
      <c r="E85" s="43"/>
      <c r="F85" s="29" t="str">
        <f>IF(E18="","",E18)</f>
        <v>Vyplň údaj</v>
      </c>
      <c r="G85" s="43"/>
      <c r="H85" s="43"/>
      <c r="I85" s="34" t="s">
        <v>40</v>
      </c>
      <c r="J85" s="39" t="str">
        <f>E24</f>
        <v xml:space="preserve"> 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9"/>
      <c r="B87" s="190"/>
      <c r="C87" s="191" t="s">
        <v>181</v>
      </c>
      <c r="D87" s="192" t="s">
        <v>63</v>
      </c>
      <c r="E87" s="192" t="s">
        <v>59</v>
      </c>
      <c r="F87" s="192" t="s">
        <v>60</v>
      </c>
      <c r="G87" s="192" t="s">
        <v>182</v>
      </c>
      <c r="H87" s="192" t="s">
        <v>183</v>
      </c>
      <c r="I87" s="192" t="s">
        <v>184</v>
      </c>
      <c r="J87" s="192" t="s">
        <v>162</v>
      </c>
      <c r="K87" s="193" t="s">
        <v>185</v>
      </c>
      <c r="L87" s="194"/>
      <c r="M87" s="95" t="s">
        <v>32</v>
      </c>
      <c r="N87" s="96" t="s">
        <v>48</v>
      </c>
      <c r="O87" s="96" t="s">
        <v>186</v>
      </c>
      <c r="P87" s="96" t="s">
        <v>187</v>
      </c>
      <c r="Q87" s="96" t="s">
        <v>188</v>
      </c>
      <c r="R87" s="96" t="s">
        <v>189</v>
      </c>
      <c r="S87" s="96" t="s">
        <v>190</v>
      </c>
      <c r="T87" s="97" t="s">
        <v>191</v>
      </c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</row>
    <row r="88" s="2" customFormat="1" ht="22.8" customHeight="1">
      <c r="A88" s="41"/>
      <c r="B88" s="42"/>
      <c r="C88" s="102" t="s">
        <v>192</v>
      </c>
      <c r="D88" s="43"/>
      <c r="E88" s="43"/>
      <c r="F88" s="43"/>
      <c r="G88" s="43"/>
      <c r="H88" s="43"/>
      <c r="I88" s="43"/>
      <c r="J88" s="195">
        <f>BK88</f>
        <v>0</v>
      </c>
      <c r="K88" s="43"/>
      <c r="L88" s="47"/>
      <c r="M88" s="98"/>
      <c r="N88" s="196"/>
      <c r="O88" s="99"/>
      <c r="P88" s="197">
        <f>P89</f>
        <v>0</v>
      </c>
      <c r="Q88" s="99"/>
      <c r="R88" s="197">
        <f>R89</f>
        <v>0</v>
      </c>
      <c r="S88" s="99"/>
      <c r="T88" s="198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77</v>
      </c>
      <c r="AU88" s="19" t="s">
        <v>163</v>
      </c>
      <c r="BK88" s="199">
        <f>BK89</f>
        <v>0</v>
      </c>
    </row>
    <row r="89" s="12" customFormat="1" ht="25.92" customHeight="1">
      <c r="A89" s="12"/>
      <c r="B89" s="200"/>
      <c r="C89" s="201"/>
      <c r="D89" s="202" t="s">
        <v>77</v>
      </c>
      <c r="E89" s="203" t="s">
        <v>100</v>
      </c>
      <c r="F89" s="203" t="s">
        <v>101</v>
      </c>
      <c r="G89" s="201"/>
      <c r="H89" s="201"/>
      <c r="I89" s="204"/>
      <c r="J89" s="205">
        <f>BK89</f>
        <v>0</v>
      </c>
      <c r="K89" s="201"/>
      <c r="L89" s="206"/>
      <c r="M89" s="207"/>
      <c r="N89" s="208"/>
      <c r="O89" s="208"/>
      <c r="P89" s="209">
        <f>P90+P107+P112+P133+P150+P155+P160+P169</f>
        <v>0</v>
      </c>
      <c r="Q89" s="208"/>
      <c r="R89" s="209">
        <f>R90+R107+R112+R133+R150+R155+R160+R169</f>
        <v>0</v>
      </c>
      <c r="S89" s="208"/>
      <c r="T89" s="210">
        <f>T90+T107+T112+T133+T150+T155+T160+T169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1" t="s">
        <v>226</v>
      </c>
      <c r="AT89" s="212" t="s">
        <v>77</v>
      </c>
      <c r="AU89" s="212" t="s">
        <v>78</v>
      </c>
      <c r="AY89" s="211" t="s">
        <v>195</v>
      </c>
      <c r="BK89" s="213">
        <f>BK90+BK107+BK112+BK133+BK150+BK155+BK160+BK169</f>
        <v>0</v>
      </c>
    </row>
    <row r="90" s="12" customFormat="1" ht="22.8" customHeight="1">
      <c r="A90" s="12"/>
      <c r="B90" s="200"/>
      <c r="C90" s="201"/>
      <c r="D90" s="202" t="s">
        <v>77</v>
      </c>
      <c r="E90" s="214" t="s">
        <v>1094</v>
      </c>
      <c r="F90" s="214" t="s">
        <v>1317</v>
      </c>
      <c r="G90" s="201"/>
      <c r="H90" s="201"/>
      <c r="I90" s="204"/>
      <c r="J90" s="215">
        <f>BK90</f>
        <v>0</v>
      </c>
      <c r="K90" s="201"/>
      <c r="L90" s="206"/>
      <c r="M90" s="207"/>
      <c r="N90" s="208"/>
      <c r="O90" s="208"/>
      <c r="P90" s="209">
        <f>SUM(P91:P106)</f>
        <v>0</v>
      </c>
      <c r="Q90" s="208"/>
      <c r="R90" s="209">
        <f>SUM(R91:R106)</f>
        <v>0</v>
      </c>
      <c r="S90" s="208"/>
      <c r="T90" s="210">
        <f>SUM(T91:T106)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1" t="s">
        <v>226</v>
      </c>
      <c r="AT90" s="212" t="s">
        <v>77</v>
      </c>
      <c r="AU90" s="212" t="s">
        <v>86</v>
      </c>
      <c r="AY90" s="211" t="s">
        <v>195</v>
      </c>
      <c r="BK90" s="213">
        <f>SUM(BK91:BK106)</f>
        <v>0</v>
      </c>
    </row>
    <row r="91" s="2" customFormat="1" ht="16.5" customHeight="1">
      <c r="A91" s="41"/>
      <c r="B91" s="42"/>
      <c r="C91" s="216" t="s">
        <v>86</v>
      </c>
      <c r="D91" s="216" t="s">
        <v>113</v>
      </c>
      <c r="E91" s="217" t="s">
        <v>1318</v>
      </c>
      <c r="F91" s="218" t="s">
        <v>1319</v>
      </c>
      <c r="G91" s="219" t="s">
        <v>1107</v>
      </c>
      <c r="H91" s="220">
        <v>1</v>
      </c>
      <c r="I91" s="221"/>
      <c r="J91" s="222">
        <f>ROUND(I91*H91,2)</f>
        <v>0</v>
      </c>
      <c r="K91" s="218" t="s">
        <v>200</v>
      </c>
      <c r="L91" s="47"/>
      <c r="M91" s="223" t="s">
        <v>32</v>
      </c>
      <c r="N91" s="224" t="s">
        <v>49</v>
      </c>
      <c r="O91" s="87"/>
      <c r="P91" s="225">
        <f>O91*H91</f>
        <v>0</v>
      </c>
      <c r="Q91" s="225">
        <v>0</v>
      </c>
      <c r="R91" s="225">
        <f>Q91*H91</f>
        <v>0</v>
      </c>
      <c r="S91" s="225">
        <v>0</v>
      </c>
      <c r="T91" s="226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7" t="s">
        <v>1098</v>
      </c>
      <c r="AT91" s="227" t="s">
        <v>113</v>
      </c>
      <c r="AU91" s="227" t="s">
        <v>88</v>
      </c>
      <c r="AY91" s="19" t="s">
        <v>195</v>
      </c>
      <c r="BE91" s="228">
        <f>IF(N91="základní",J91,0)</f>
        <v>0</v>
      </c>
      <c r="BF91" s="228">
        <f>IF(N91="snížená",J91,0)</f>
        <v>0</v>
      </c>
      <c r="BG91" s="228">
        <f>IF(N91="zákl. přenesená",J91,0)</f>
        <v>0</v>
      </c>
      <c r="BH91" s="228">
        <f>IF(N91="sníž. přenesená",J91,0)</f>
        <v>0</v>
      </c>
      <c r="BI91" s="228">
        <f>IF(N91="nulová",J91,0)</f>
        <v>0</v>
      </c>
      <c r="BJ91" s="19" t="s">
        <v>86</v>
      </c>
      <c r="BK91" s="228">
        <f>ROUND(I91*H91,2)</f>
        <v>0</v>
      </c>
      <c r="BL91" s="19" t="s">
        <v>1098</v>
      </c>
      <c r="BM91" s="227" t="s">
        <v>1320</v>
      </c>
    </row>
    <row r="92" s="2" customFormat="1">
      <c r="A92" s="41"/>
      <c r="B92" s="42"/>
      <c r="C92" s="43"/>
      <c r="D92" s="229" t="s">
        <v>202</v>
      </c>
      <c r="E92" s="43"/>
      <c r="F92" s="230" t="s">
        <v>1321</v>
      </c>
      <c r="G92" s="43"/>
      <c r="H92" s="43"/>
      <c r="I92" s="231"/>
      <c r="J92" s="43"/>
      <c r="K92" s="43"/>
      <c r="L92" s="47"/>
      <c r="M92" s="232"/>
      <c r="N92" s="233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202</v>
      </c>
      <c r="AU92" s="19" t="s">
        <v>88</v>
      </c>
    </row>
    <row r="93" s="14" customFormat="1">
      <c r="A93" s="14"/>
      <c r="B93" s="259"/>
      <c r="C93" s="260"/>
      <c r="D93" s="236" t="s">
        <v>204</v>
      </c>
      <c r="E93" s="261" t="s">
        <v>32</v>
      </c>
      <c r="F93" s="262" t="s">
        <v>1319</v>
      </c>
      <c r="G93" s="260"/>
      <c r="H93" s="261" t="s">
        <v>32</v>
      </c>
      <c r="I93" s="263"/>
      <c r="J93" s="260"/>
      <c r="K93" s="260"/>
      <c r="L93" s="264"/>
      <c r="M93" s="265"/>
      <c r="N93" s="266"/>
      <c r="O93" s="266"/>
      <c r="P93" s="266"/>
      <c r="Q93" s="266"/>
      <c r="R93" s="266"/>
      <c r="S93" s="266"/>
      <c r="T93" s="26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68" t="s">
        <v>204</v>
      </c>
      <c r="AU93" s="268" t="s">
        <v>88</v>
      </c>
      <c r="AV93" s="14" t="s">
        <v>86</v>
      </c>
      <c r="AW93" s="14" t="s">
        <v>39</v>
      </c>
      <c r="AX93" s="14" t="s">
        <v>78</v>
      </c>
      <c r="AY93" s="268" t="s">
        <v>195</v>
      </c>
    </row>
    <row r="94" s="13" customFormat="1">
      <c r="A94" s="13"/>
      <c r="B94" s="234"/>
      <c r="C94" s="235"/>
      <c r="D94" s="236" t="s">
        <v>204</v>
      </c>
      <c r="E94" s="237" t="s">
        <v>32</v>
      </c>
      <c r="F94" s="238" t="s">
        <v>86</v>
      </c>
      <c r="G94" s="235"/>
      <c r="H94" s="239">
        <v>1</v>
      </c>
      <c r="I94" s="240"/>
      <c r="J94" s="235"/>
      <c r="K94" s="235"/>
      <c r="L94" s="241"/>
      <c r="M94" s="242"/>
      <c r="N94" s="243"/>
      <c r="O94" s="243"/>
      <c r="P94" s="243"/>
      <c r="Q94" s="243"/>
      <c r="R94" s="243"/>
      <c r="S94" s="243"/>
      <c r="T94" s="24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204</v>
      </c>
      <c r="AU94" s="245" t="s">
        <v>88</v>
      </c>
      <c r="AV94" s="13" t="s">
        <v>88</v>
      </c>
      <c r="AW94" s="13" t="s">
        <v>39</v>
      </c>
      <c r="AX94" s="13" t="s">
        <v>86</v>
      </c>
      <c r="AY94" s="245" t="s">
        <v>195</v>
      </c>
    </row>
    <row r="95" s="2" customFormat="1" ht="16.5" customHeight="1">
      <c r="A95" s="41"/>
      <c r="B95" s="42"/>
      <c r="C95" s="216" t="s">
        <v>88</v>
      </c>
      <c r="D95" s="216" t="s">
        <v>113</v>
      </c>
      <c r="E95" s="217" t="s">
        <v>1322</v>
      </c>
      <c r="F95" s="218" t="s">
        <v>1323</v>
      </c>
      <c r="G95" s="219" t="s">
        <v>1107</v>
      </c>
      <c r="H95" s="220">
        <v>1</v>
      </c>
      <c r="I95" s="221"/>
      <c r="J95" s="222">
        <f>ROUND(I95*H95,2)</f>
        <v>0</v>
      </c>
      <c r="K95" s="218" t="s">
        <v>200</v>
      </c>
      <c r="L95" s="47"/>
      <c r="M95" s="223" t="s">
        <v>32</v>
      </c>
      <c r="N95" s="224" t="s">
        <v>49</v>
      </c>
      <c r="O95" s="87"/>
      <c r="P95" s="225">
        <f>O95*H95</f>
        <v>0</v>
      </c>
      <c r="Q95" s="225">
        <v>0</v>
      </c>
      <c r="R95" s="225">
        <f>Q95*H95</f>
        <v>0</v>
      </c>
      <c r="S95" s="225">
        <v>0</v>
      </c>
      <c r="T95" s="226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7" t="s">
        <v>1098</v>
      </c>
      <c r="AT95" s="227" t="s">
        <v>113</v>
      </c>
      <c r="AU95" s="227" t="s">
        <v>88</v>
      </c>
      <c r="AY95" s="19" t="s">
        <v>195</v>
      </c>
      <c r="BE95" s="228">
        <f>IF(N95="základní",J95,0)</f>
        <v>0</v>
      </c>
      <c r="BF95" s="228">
        <f>IF(N95="snížená",J95,0)</f>
        <v>0</v>
      </c>
      <c r="BG95" s="228">
        <f>IF(N95="zákl. přenesená",J95,0)</f>
        <v>0</v>
      </c>
      <c r="BH95" s="228">
        <f>IF(N95="sníž. přenesená",J95,0)</f>
        <v>0</v>
      </c>
      <c r="BI95" s="228">
        <f>IF(N95="nulová",J95,0)</f>
        <v>0</v>
      </c>
      <c r="BJ95" s="19" t="s">
        <v>86</v>
      </c>
      <c r="BK95" s="228">
        <f>ROUND(I95*H95,2)</f>
        <v>0</v>
      </c>
      <c r="BL95" s="19" t="s">
        <v>1098</v>
      </c>
      <c r="BM95" s="227" t="s">
        <v>1324</v>
      </c>
    </row>
    <row r="96" s="2" customFormat="1">
      <c r="A96" s="41"/>
      <c r="B96" s="42"/>
      <c r="C96" s="43"/>
      <c r="D96" s="229" t="s">
        <v>202</v>
      </c>
      <c r="E96" s="43"/>
      <c r="F96" s="230" t="s">
        <v>1325</v>
      </c>
      <c r="G96" s="43"/>
      <c r="H96" s="43"/>
      <c r="I96" s="231"/>
      <c r="J96" s="43"/>
      <c r="K96" s="43"/>
      <c r="L96" s="47"/>
      <c r="M96" s="232"/>
      <c r="N96" s="233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202</v>
      </c>
      <c r="AU96" s="19" t="s">
        <v>88</v>
      </c>
    </row>
    <row r="97" s="14" customFormat="1">
      <c r="A97" s="14"/>
      <c r="B97" s="259"/>
      <c r="C97" s="260"/>
      <c r="D97" s="236" t="s">
        <v>204</v>
      </c>
      <c r="E97" s="261" t="s">
        <v>32</v>
      </c>
      <c r="F97" s="262" t="s">
        <v>1326</v>
      </c>
      <c r="G97" s="260"/>
      <c r="H97" s="261" t="s">
        <v>32</v>
      </c>
      <c r="I97" s="263"/>
      <c r="J97" s="260"/>
      <c r="K97" s="260"/>
      <c r="L97" s="264"/>
      <c r="M97" s="265"/>
      <c r="N97" s="266"/>
      <c r="O97" s="266"/>
      <c r="P97" s="266"/>
      <c r="Q97" s="266"/>
      <c r="R97" s="266"/>
      <c r="S97" s="266"/>
      <c r="T97" s="26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8" t="s">
        <v>204</v>
      </c>
      <c r="AU97" s="268" t="s">
        <v>88</v>
      </c>
      <c r="AV97" s="14" t="s">
        <v>86</v>
      </c>
      <c r="AW97" s="14" t="s">
        <v>39</v>
      </c>
      <c r="AX97" s="14" t="s">
        <v>78</v>
      </c>
      <c r="AY97" s="268" t="s">
        <v>195</v>
      </c>
    </row>
    <row r="98" s="13" customFormat="1">
      <c r="A98" s="13"/>
      <c r="B98" s="234"/>
      <c r="C98" s="235"/>
      <c r="D98" s="236" t="s">
        <v>204</v>
      </c>
      <c r="E98" s="237" t="s">
        <v>32</v>
      </c>
      <c r="F98" s="238" t="s">
        <v>86</v>
      </c>
      <c r="G98" s="235"/>
      <c r="H98" s="239">
        <v>1</v>
      </c>
      <c r="I98" s="240"/>
      <c r="J98" s="235"/>
      <c r="K98" s="235"/>
      <c r="L98" s="241"/>
      <c r="M98" s="242"/>
      <c r="N98" s="243"/>
      <c r="O98" s="243"/>
      <c r="P98" s="243"/>
      <c r="Q98" s="243"/>
      <c r="R98" s="243"/>
      <c r="S98" s="243"/>
      <c r="T98" s="24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5" t="s">
        <v>204</v>
      </c>
      <c r="AU98" s="245" t="s">
        <v>88</v>
      </c>
      <c r="AV98" s="13" t="s">
        <v>88</v>
      </c>
      <c r="AW98" s="13" t="s">
        <v>39</v>
      </c>
      <c r="AX98" s="13" t="s">
        <v>86</v>
      </c>
      <c r="AY98" s="245" t="s">
        <v>195</v>
      </c>
    </row>
    <row r="99" s="2" customFormat="1" ht="16.5" customHeight="1">
      <c r="A99" s="41"/>
      <c r="B99" s="42"/>
      <c r="C99" s="216" t="s">
        <v>107</v>
      </c>
      <c r="D99" s="216" t="s">
        <v>113</v>
      </c>
      <c r="E99" s="217" t="s">
        <v>1327</v>
      </c>
      <c r="F99" s="218" t="s">
        <v>1328</v>
      </c>
      <c r="G99" s="219" t="s">
        <v>1107</v>
      </c>
      <c r="H99" s="220">
        <v>1</v>
      </c>
      <c r="I99" s="221"/>
      <c r="J99" s="222">
        <f>ROUND(I99*H99,2)</f>
        <v>0</v>
      </c>
      <c r="K99" s="218" t="s">
        <v>200</v>
      </c>
      <c r="L99" s="47"/>
      <c r="M99" s="223" t="s">
        <v>32</v>
      </c>
      <c r="N99" s="224" t="s">
        <v>49</v>
      </c>
      <c r="O99" s="87"/>
      <c r="P99" s="225">
        <f>O99*H99</f>
        <v>0</v>
      </c>
      <c r="Q99" s="225">
        <v>0</v>
      </c>
      <c r="R99" s="225">
        <f>Q99*H99</f>
        <v>0</v>
      </c>
      <c r="S99" s="225">
        <v>0</v>
      </c>
      <c r="T99" s="226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7" t="s">
        <v>1098</v>
      </c>
      <c r="AT99" s="227" t="s">
        <v>113</v>
      </c>
      <c r="AU99" s="227" t="s">
        <v>88</v>
      </c>
      <c r="AY99" s="19" t="s">
        <v>195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19" t="s">
        <v>86</v>
      </c>
      <c r="BK99" s="228">
        <f>ROUND(I99*H99,2)</f>
        <v>0</v>
      </c>
      <c r="BL99" s="19" t="s">
        <v>1098</v>
      </c>
      <c r="BM99" s="227" t="s">
        <v>1329</v>
      </c>
    </row>
    <row r="100" s="2" customFormat="1">
      <c r="A100" s="41"/>
      <c r="B100" s="42"/>
      <c r="C100" s="43"/>
      <c r="D100" s="229" t="s">
        <v>202</v>
      </c>
      <c r="E100" s="43"/>
      <c r="F100" s="230" t="s">
        <v>1330</v>
      </c>
      <c r="G100" s="43"/>
      <c r="H100" s="43"/>
      <c r="I100" s="231"/>
      <c r="J100" s="43"/>
      <c r="K100" s="43"/>
      <c r="L100" s="47"/>
      <c r="M100" s="232"/>
      <c r="N100" s="233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202</v>
      </c>
      <c r="AU100" s="19" t="s">
        <v>88</v>
      </c>
    </row>
    <row r="101" s="14" customFormat="1">
      <c r="A101" s="14"/>
      <c r="B101" s="259"/>
      <c r="C101" s="260"/>
      <c r="D101" s="236" t="s">
        <v>204</v>
      </c>
      <c r="E101" s="261" t="s">
        <v>32</v>
      </c>
      <c r="F101" s="262" t="s">
        <v>1331</v>
      </c>
      <c r="G101" s="260"/>
      <c r="H101" s="261" t="s">
        <v>32</v>
      </c>
      <c r="I101" s="263"/>
      <c r="J101" s="260"/>
      <c r="K101" s="260"/>
      <c r="L101" s="264"/>
      <c r="M101" s="265"/>
      <c r="N101" s="266"/>
      <c r="O101" s="266"/>
      <c r="P101" s="266"/>
      <c r="Q101" s="266"/>
      <c r="R101" s="266"/>
      <c r="S101" s="266"/>
      <c r="T101" s="26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8" t="s">
        <v>204</v>
      </c>
      <c r="AU101" s="268" t="s">
        <v>88</v>
      </c>
      <c r="AV101" s="14" t="s">
        <v>86</v>
      </c>
      <c r="AW101" s="14" t="s">
        <v>39</v>
      </c>
      <c r="AX101" s="14" t="s">
        <v>78</v>
      </c>
      <c r="AY101" s="268" t="s">
        <v>195</v>
      </c>
    </row>
    <row r="102" s="13" customFormat="1">
      <c r="A102" s="13"/>
      <c r="B102" s="234"/>
      <c r="C102" s="235"/>
      <c r="D102" s="236" t="s">
        <v>204</v>
      </c>
      <c r="E102" s="237" t="s">
        <v>32</v>
      </c>
      <c r="F102" s="238" t="s">
        <v>86</v>
      </c>
      <c r="G102" s="235"/>
      <c r="H102" s="239">
        <v>1</v>
      </c>
      <c r="I102" s="240"/>
      <c r="J102" s="235"/>
      <c r="K102" s="235"/>
      <c r="L102" s="241"/>
      <c r="M102" s="242"/>
      <c r="N102" s="243"/>
      <c r="O102" s="243"/>
      <c r="P102" s="243"/>
      <c r="Q102" s="243"/>
      <c r="R102" s="243"/>
      <c r="S102" s="243"/>
      <c r="T102" s="24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5" t="s">
        <v>204</v>
      </c>
      <c r="AU102" s="245" t="s">
        <v>88</v>
      </c>
      <c r="AV102" s="13" t="s">
        <v>88</v>
      </c>
      <c r="AW102" s="13" t="s">
        <v>39</v>
      </c>
      <c r="AX102" s="13" t="s">
        <v>86</v>
      </c>
      <c r="AY102" s="245" t="s">
        <v>195</v>
      </c>
    </row>
    <row r="103" s="2" customFormat="1" ht="16.5" customHeight="1">
      <c r="A103" s="41"/>
      <c r="B103" s="42"/>
      <c r="C103" s="216" t="s">
        <v>111</v>
      </c>
      <c r="D103" s="216" t="s">
        <v>113</v>
      </c>
      <c r="E103" s="217" t="s">
        <v>1096</v>
      </c>
      <c r="F103" s="218" t="s">
        <v>1097</v>
      </c>
      <c r="G103" s="219" t="s">
        <v>1107</v>
      </c>
      <c r="H103" s="220">
        <v>1</v>
      </c>
      <c r="I103" s="221"/>
      <c r="J103" s="222">
        <f>ROUND(I103*H103,2)</f>
        <v>0</v>
      </c>
      <c r="K103" s="218" t="s">
        <v>200</v>
      </c>
      <c r="L103" s="47"/>
      <c r="M103" s="223" t="s">
        <v>32</v>
      </c>
      <c r="N103" s="224" t="s">
        <v>49</v>
      </c>
      <c r="O103" s="87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7" t="s">
        <v>1098</v>
      </c>
      <c r="AT103" s="227" t="s">
        <v>113</v>
      </c>
      <c r="AU103" s="227" t="s">
        <v>88</v>
      </c>
      <c r="AY103" s="19" t="s">
        <v>195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19" t="s">
        <v>86</v>
      </c>
      <c r="BK103" s="228">
        <f>ROUND(I103*H103,2)</f>
        <v>0</v>
      </c>
      <c r="BL103" s="19" t="s">
        <v>1098</v>
      </c>
      <c r="BM103" s="227" t="s">
        <v>1332</v>
      </c>
    </row>
    <row r="104" s="2" customFormat="1">
      <c r="A104" s="41"/>
      <c r="B104" s="42"/>
      <c r="C104" s="43"/>
      <c r="D104" s="229" t="s">
        <v>202</v>
      </c>
      <c r="E104" s="43"/>
      <c r="F104" s="230" t="s">
        <v>1100</v>
      </c>
      <c r="G104" s="43"/>
      <c r="H104" s="43"/>
      <c r="I104" s="231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202</v>
      </c>
      <c r="AU104" s="19" t="s">
        <v>88</v>
      </c>
    </row>
    <row r="105" s="14" customFormat="1">
      <c r="A105" s="14"/>
      <c r="B105" s="259"/>
      <c r="C105" s="260"/>
      <c r="D105" s="236" t="s">
        <v>204</v>
      </c>
      <c r="E105" s="261" t="s">
        <v>32</v>
      </c>
      <c r="F105" s="262" t="s">
        <v>1097</v>
      </c>
      <c r="G105" s="260"/>
      <c r="H105" s="261" t="s">
        <v>32</v>
      </c>
      <c r="I105" s="263"/>
      <c r="J105" s="260"/>
      <c r="K105" s="260"/>
      <c r="L105" s="264"/>
      <c r="M105" s="265"/>
      <c r="N105" s="266"/>
      <c r="O105" s="266"/>
      <c r="P105" s="266"/>
      <c r="Q105" s="266"/>
      <c r="R105" s="266"/>
      <c r="S105" s="266"/>
      <c r="T105" s="26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8" t="s">
        <v>204</v>
      </c>
      <c r="AU105" s="268" t="s">
        <v>88</v>
      </c>
      <c r="AV105" s="14" t="s">
        <v>86</v>
      </c>
      <c r="AW105" s="14" t="s">
        <v>39</v>
      </c>
      <c r="AX105" s="14" t="s">
        <v>78</v>
      </c>
      <c r="AY105" s="268" t="s">
        <v>195</v>
      </c>
    </row>
    <row r="106" s="13" customFormat="1">
      <c r="A106" s="13"/>
      <c r="B106" s="234"/>
      <c r="C106" s="235"/>
      <c r="D106" s="236" t="s">
        <v>204</v>
      </c>
      <c r="E106" s="237" t="s">
        <v>32</v>
      </c>
      <c r="F106" s="238" t="s">
        <v>86</v>
      </c>
      <c r="G106" s="235"/>
      <c r="H106" s="239">
        <v>1</v>
      </c>
      <c r="I106" s="240"/>
      <c r="J106" s="235"/>
      <c r="K106" s="235"/>
      <c r="L106" s="241"/>
      <c r="M106" s="242"/>
      <c r="N106" s="243"/>
      <c r="O106" s="243"/>
      <c r="P106" s="243"/>
      <c r="Q106" s="243"/>
      <c r="R106" s="243"/>
      <c r="S106" s="243"/>
      <c r="T106" s="24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5" t="s">
        <v>204</v>
      </c>
      <c r="AU106" s="245" t="s">
        <v>88</v>
      </c>
      <c r="AV106" s="13" t="s">
        <v>88</v>
      </c>
      <c r="AW106" s="13" t="s">
        <v>39</v>
      </c>
      <c r="AX106" s="13" t="s">
        <v>86</v>
      </c>
      <c r="AY106" s="245" t="s">
        <v>195</v>
      </c>
    </row>
    <row r="107" s="12" customFormat="1" ht="22.8" customHeight="1">
      <c r="A107" s="12"/>
      <c r="B107" s="200"/>
      <c r="C107" s="201"/>
      <c r="D107" s="202" t="s">
        <v>77</v>
      </c>
      <c r="E107" s="214" t="s">
        <v>1333</v>
      </c>
      <c r="F107" s="214" t="s">
        <v>1334</v>
      </c>
      <c r="G107" s="201"/>
      <c r="H107" s="201"/>
      <c r="I107" s="204"/>
      <c r="J107" s="215">
        <f>BK107</f>
        <v>0</v>
      </c>
      <c r="K107" s="201"/>
      <c r="L107" s="206"/>
      <c r="M107" s="207"/>
      <c r="N107" s="208"/>
      <c r="O107" s="208"/>
      <c r="P107" s="209">
        <f>SUM(P108:P111)</f>
        <v>0</v>
      </c>
      <c r="Q107" s="208"/>
      <c r="R107" s="209">
        <f>SUM(R108:R111)</f>
        <v>0</v>
      </c>
      <c r="S107" s="208"/>
      <c r="T107" s="210">
        <f>SUM(T108:T111)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1" t="s">
        <v>226</v>
      </c>
      <c r="AT107" s="212" t="s">
        <v>77</v>
      </c>
      <c r="AU107" s="212" t="s">
        <v>86</v>
      </c>
      <c r="AY107" s="211" t="s">
        <v>195</v>
      </c>
      <c r="BK107" s="213">
        <f>SUM(BK108:BK111)</f>
        <v>0</v>
      </c>
    </row>
    <row r="108" s="2" customFormat="1" ht="16.5" customHeight="1">
      <c r="A108" s="41"/>
      <c r="B108" s="42"/>
      <c r="C108" s="216" t="s">
        <v>226</v>
      </c>
      <c r="D108" s="216" t="s">
        <v>113</v>
      </c>
      <c r="E108" s="217" t="s">
        <v>1335</v>
      </c>
      <c r="F108" s="218" t="s">
        <v>1336</v>
      </c>
      <c r="G108" s="219" t="s">
        <v>1107</v>
      </c>
      <c r="H108" s="220">
        <v>1</v>
      </c>
      <c r="I108" s="221"/>
      <c r="J108" s="222">
        <f>ROUND(I108*H108,2)</f>
        <v>0</v>
      </c>
      <c r="K108" s="218" t="s">
        <v>200</v>
      </c>
      <c r="L108" s="47"/>
      <c r="M108" s="223" t="s">
        <v>32</v>
      </c>
      <c r="N108" s="224" t="s">
        <v>49</v>
      </c>
      <c r="O108" s="87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1098</v>
      </c>
      <c r="AT108" s="227" t="s">
        <v>113</v>
      </c>
      <c r="AU108" s="227" t="s">
        <v>88</v>
      </c>
      <c r="AY108" s="19" t="s">
        <v>195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19" t="s">
        <v>86</v>
      </c>
      <c r="BK108" s="228">
        <f>ROUND(I108*H108,2)</f>
        <v>0</v>
      </c>
      <c r="BL108" s="19" t="s">
        <v>1098</v>
      </c>
      <c r="BM108" s="227" t="s">
        <v>1337</v>
      </c>
    </row>
    <row r="109" s="2" customFormat="1">
      <c r="A109" s="41"/>
      <c r="B109" s="42"/>
      <c r="C109" s="43"/>
      <c r="D109" s="229" t="s">
        <v>202</v>
      </c>
      <c r="E109" s="43"/>
      <c r="F109" s="230" t="s">
        <v>1338</v>
      </c>
      <c r="G109" s="43"/>
      <c r="H109" s="43"/>
      <c r="I109" s="231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19" t="s">
        <v>202</v>
      </c>
      <c r="AU109" s="19" t="s">
        <v>88</v>
      </c>
    </row>
    <row r="110" s="14" customFormat="1">
      <c r="A110" s="14"/>
      <c r="B110" s="259"/>
      <c r="C110" s="260"/>
      <c r="D110" s="236" t="s">
        <v>204</v>
      </c>
      <c r="E110" s="261" t="s">
        <v>32</v>
      </c>
      <c r="F110" s="262" t="s">
        <v>1339</v>
      </c>
      <c r="G110" s="260"/>
      <c r="H110" s="261" t="s">
        <v>32</v>
      </c>
      <c r="I110" s="263"/>
      <c r="J110" s="260"/>
      <c r="K110" s="260"/>
      <c r="L110" s="264"/>
      <c r="M110" s="265"/>
      <c r="N110" s="266"/>
      <c r="O110" s="266"/>
      <c r="P110" s="266"/>
      <c r="Q110" s="266"/>
      <c r="R110" s="266"/>
      <c r="S110" s="266"/>
      <c r="T110" s="26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8" t="s">
        <v>204</v>
      </c>
      <c r="AU110" s="268" t="s">
        <v>88</v>
      </c>
      <c r="AV110" s="14" t="s">
        <v>86</v>
      </c>
      <c r="AW110" s="14" t="s">
        <v>39</v>
      </c>
      <c r="AX110" s="14" t="s">
        <v>78</v>
      </c>
      <c r="AY110" s="268" t="s">
        <v>195</v>
      </c>
    </row>
    <row r="111" s="13" customFormat="1">
      <c r="A111" s="13"/>
      <c r="B111" s="234"/>
      <c r="C111" s="235"/>
      <c r="D111" s="236" t="s">
        <v>204</v>
      </c>
      <c r="E111" s="237" t="s">
        <v>32</v>
      </c>
      <c r="F111" s="238" t="s">
        <v>86</v>
      </c>
      <c r="G111" s="235"/>
      <c r="H111" s="239">
        <v>1</v>
      </c>
      <c r="I111" s="240"/>
      <c r="J111" s="235"/>
      <c r="K111" s="235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204</v>
      </c>
      <c r="AU111" s="245" t="s">
        <v>88</v>
      </c>
      <c r="AV111" s="13" t="s">
        <v>88</v>
      </c>
      <c r="AW111" s="13" t="s">
        <v>39</v>
      </c>
      <c r="AX111" s="13" t="s">
        <v>86</v>
      </c>
      <c r="AY111" s="245" t="s">
        <v>195</v>
      </c>
    </row>
    <row r="112" s="12" customFormat="1" ht="22.8" customHeight="1">
      <c r="A112" s="12"/>
      <c r="B112" s="200"/>
      <c r="C112" s="201"/>
      <c r="D112" s="202" t="s">
        <v>77</v>
      </c>
      <c r="E112" s="214" t="s">
        <v>1340</v>
      </c>
      <c r="F112" s="214" t="s">
        <v>1341</v>
      </c>
      <c r="G112" s="201"/>
      <c r="H112" s="201"/>
      <c r="I112" s="204"/>
      <c r="J112" s="215">
        <f>BK112</f>
        <v>0</v>
      </c>
      <c r="K112" s="201"/>
      <c r="L112" s="206"/>
      <c r="M112" s="207"/>
      <c r="N112" s="208"/>
      <c r="O112" s="208"/>
      <c r="P112" s="209">
        <f>SUM(P113:P132)</f>
        <v>0</v>
      </c>
      <c r="Q112" s="208"/>
      <c r="R112" s="209">
        <f>SUM(R113:R132)</f>
        <v>0</v>
      </c>
      <c r="S112" s="208"/>
      <c r="T112" s="210">
        <f>SUM(T113:T132)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11" t="s">
        <v>226</v>
      </c>
      <c r="AT112" s="212" t="s">
        <v>77</v>
      </c>
      <c r="AU112" s="212" t="s">
        <v>86</v>
      </c>
      <c r="AY112" s="211" t="s">
        <v>195</v>
      </c>
      <c r="BK112" s="213">
        <f>SUM(BK113:BK132)</f>
        <v>0</v>
      </c>
    </row>
    <row r="113" s="2" customFormat="1" ht="21.75" customHeight="1">
      <c r="A113" s="41"/>
      <c r="B113" s="42"/>
      <c r="C113" s="216" t="s">
        <v>196</v>
      </c>
      <c r="D113" s="216" t="s">
        <v>113</v>
      </c>
      <c r="E113" s="217" t="s">
        <v>1342</v>
      </c>
      <c r="F113" s="218" t="s">
        <v>1343</v>
      </c>
      <c r="G113" s="219" t="s">
        <v>1107</v>
      </c>
      <c r="H113" s="220">
        <v>1</v>
      </c>
      <c r="I113" s="221"/>
      <c r="J113" s="222">
        <f>ROUND(I113*H113,2)</f>
        <v>0</v>
      </c>
      <c r="K113" s="218" t="s">
        <v>200</v>
      </c>
      <c r="L113" s="47"/>
      <c r="M113" s="223" t="s">
        <v>32</v>
      </c>
      <c r="N113" s="224" t="s">
        <v>49</v>
      </c>
      <c r="O113" s="87"/>
      <c r="P113" s="225">
        <f>O113*H113</f>
        <v>0</v>
      </c>
      <c r="Q113" s="225">
        <v>0</v>
      </c>
      <c r="R113" s="225">
        <f>Q113*H113</f>
        <v>0</v>
      </c>
      <c r="S113" s="225">
        <v>0</v>
      </c>
      <c r="T113" s="226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7" t="s">
        <v>1098</v>
      </c>
      <c r="AT113" s="227" t="s">
        <v>113</v>
      </c>
      <c r="AU113" s="227" t="s">
        <v>88</v>
      </c>
      <c r="AY113" s="19" t="s">
        <v>195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19" t="s">
        <v>86</v>
      </c>
      <c r="BK113" s="228">
        <f>ROUND(I113*H113,2)</f>
        <v>0</v>
      </c>
      <c r="BL113" s="19" t="s">
        <v>1098</v>
      </c>
      <c r="BM113" s="227" t="s">
        <v>1344</v>
      </c>
    </row>
    <row r="114" s="2" customFormat="1">
      <c r="A114" s="41"/>
      <c r="B114" s="42"/>
      <c r="C114" s="43"/>
      <c r="D114" s="229" t="s">
        <v>202</v>
      </c>
      <c r="E114" s="43"/>
      <c r="F114" s="230" t="s">
        <v>1345</v>
      </c>
      <c r="G114" s="43"/>
      <c r="H114" s="43"/>
      <c r="I114" s="231"/>
      <c r="J114" s="43"/>
      <c r="K114" s="43"/>
      <c r="L114" s="47"/>
      <c r="M114" s="232"/>
      <c r="N114" s="233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202</v>
      </c>
      <c r="AU114" s="19" t="s">
        <v>88</v>
      </c>
    </row>
    <row r="115" s="14" customFormat="1">
      <c r="A115" s="14"/>
      <c r="B115" s="259"/>
      <c r="C115" s="260"/>
      <c r="D115" s="236" t="s">
        <v>204</v>
      </c>
      <c r="E115" s="261" t="s">
        <v>32</v>
      </c>
      <c r="F115" s="262" t="s">
        <v>1346</v>
      </c>
      <c r="G115" s="260"/>
      <c r="H115" s="261" t="s">
        <v>32</v>
      </c>
      <c r="I115" s="263"/>
      <c r="J115" s="260"/>
      <c r="K115" s="260"/>
      <c r="L115" s="264"/>
      <c r="M115" s="265"/>
      <c r="N115" s="266"/>
      <c r="O115" s="266"/>
      <c r="P115" s="266"/>
      <c r="Q115" s="266"/>
      <c r="R115" s="266"/>
      <c r="S115" s="266"/>
      <c r="T115" s="26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68" t="s">
        <v>204</v>
      </c>
      <c r="AU115" s="268" t="s">
        <v>88</v>
      </c>
      <c r="AV115" s="14" t="s">
        <v>86</v>
      </c>
      <c r="AW115" s="14" t="s">
        <v>39</v>
      </c>
      <c r="AX115" s="14" t="s">
        <v>78</v>
      </c>
      <c r="AY115" s="268" t="s">
        <v>195</v>
      </c>
    </row>
    <row r="116" s="13" customFormat="1">
      <c r="A116" s="13"/>
      <c r="B116" s="234"/>
      <c r="C116" s="235"/>
      <c r="D116" s="236" t="s">
        <v>204</v>
      </c>
      <c r="E116" s="237" t="s">
        <v>32</v>
      </c>
      <c r="F116" s="238" t="s">
        <v>86</v>
      </c>
      <c r="G116" s="235"/>
      <c r="H116" s="239">
        <v>1</v>
      </c>
      <c r="I116" s="240"/>
      <c r="J116" s="235"/>
      <c r="K116" s="235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204</v>
      </c>
      <c r="AU116" s="245" t="s">
        <v>88</v>
      </c>
      <c r="AV116" s="13" t="s">
        <v>88</v>
      </c>
      <c r="AW116" s="13" t="s">
        <v>39</v>
      </c>
      <c r="AX116" s="13" t="s">
        <v>86</v>
      </c>
      <c r="AY116" s="245" t="s">
        <v>195</v>
      </c>
    </row>
    <row r="117" s="2" customFormat="1" ht="16.5" customHeight="1">
      <c r="A117" s="41"/>
      <c r="B117" s="42"/>
      <c r="C117" s="216" t="s">
        <v>235</v>
      </c>
      <c r="D117" s="216" t="s">
        <v>113</v>
      </c>
      <c r="E117" s="217" t="s">
        <v>1347</v>
      </c>
      <c r="F117" s="218" t="s">
        <v>1348</v>
      </c>
      <c r="G117" s="219" t="s">
        <v>1107</v>
      </c>
      <c r="H117" s="220">
        <v>1</v>
      </c>
      <c r="I117" s="221"/>
      <c r="J117" s="222">
        <f>ROUND(I117*H117,2)</f>
        <v>0</v>
      </c>
      <c r="K117" s="218" t="s">
        <v>200</v>
      </c>
      <c r="L117" s="47"/>
      <c r="M117" s="223" t="s">
        <v>32</v>
      </c>
      <c r="N117" s="224" t="s">
        <v>49</v>
      </c>
      <c r="O117" s="87"/>
      <c r="P117" s="225">
        <f>O117*H117</f>
        <v>0</v>
      </c>
      <c r="Q117" s="225">
        <v>0</v>
      </c>
      <c r="R117" s="225">
        <f>Q117*H117</f>
        <v>0</v>
      </c>
      <c r="S117" s="225">
        <v>0</v>
      </c>
      <c r="T117" s="226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7" t="s">
        <v>1098</v>
      </c>
      <c r="AT117" s="227" t="s">
        <v>113</v>
      </c>
      <c r="AU117" s="227" t="s">
        <v>88</v>
      </c>
      <c r="AY117" s="19" t="s">
        <v>195</v>
      </c>
      <c r="BE117" s="228">
        <f>IF(N117="základní",J117,0)</f>
        <v>0</v>
      </c>
      <c r="BF117" s="228">
        <f>IF(N117="snížená",J117,0)</f>
        <v>0</v>
      </c>
      <c r="BG117" s="228">
        <f>IF(N117="zákl. přenesená",J117,0)</f>
        <v>0</v>
      </c>
      <c r="BH117" s="228">
        <f>IF(N117="sníž. přenesená",J117,0)</f>
        <v>0</v>
      </c>
      <c r="BI117" s="228">
        <f>IF(N117="nulová",J117,0)</f>
        <v>0</v>
      </c>
      <c r="BJ117" s="19" t="s">
        <v>86</v>
      </c>
      <c r="BK117" s="228">
        <f>ROUND(I117*H117,2)</f>
        <v>0</v>
      </c>
      <c r="BL117" s="19" t="s">
        <v>1098</v>
      </c>
      <c r="BM117" s="227" t="s">
        <v>1349</v>
      </c>
    </row>
    <row r="118" s="2" customFormat="1">
      <c r="A118" s="41"/>
      <c r="B118" s="42"/>
      <c r="C118" s="43"/>
      <c r="D118" s="229" t="s">
        <v>202</v>
      </c>
      <c r="E118" s="43"/>
      <c r="F118" s="230" t="s">
        <v>1350</v>
      </c>
      <c r="G118" s="43"/>
      <c r="H118" s="43"/>
      <c r="I118" s="231"/>
      <c r="J118" s="43"/>
      <c r="K118" s="43"/>
      <c r="L118" s="47"/>
      <c r="M118" s="232"/>
      <c r="N118" s="233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19" t="s">
        <v>202</v>
      </c>
      <c r="AU118" s="19" t="s">
        <v>88</v>
      </c>
    </row>
    <row r="119" s="14" customFormat="1">
      <c r="A119" s="14"/>
      <c r="B119" s="259"/>
      <c r="C119" s="260"/>
      <c r="D119" s="236" t="s">
        <v>204</v>
      </c>
      <c r="E119" s="261" t="s">
        <v>32</v>
      </c>
      <c r="F119" s="262" t="s">
        <v>1348</v>
      </c>
      <c r="G119" s="260"/>
      <c r="H119" s="261" t="s">
        <v>32</v>
      </c>
      <c r="I119" s="263"/>
      <c r="J119" s="260"/>
      <c r="K119" s="260"/>
      <c r="L119" s="264"/>
      <c r="M119" s="265"/>
      <c r="N119" s="266"/>
      <c r="O119" s="266"/>
      <c r="P119" s="266"/>
      <c r="Q119" s="266"/>
      <c r="R119" s="266"/>
      <c r="S119" s="266"/>
      <c r="T119" s="26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8" t="s">
        <v>204</v>
      </c>
      <c r="AU119" s="268" t="s">
        <v>88</v>
      </c>
      <c r="AV119" s="14" t="s">
        <v>86</v>
      </c>
      <c r="AW119" s="14" t="s">
        <v>39</v>
      </c>
      <c r="AX119" s="14" t="s">
        <v>78</v>
      </c>
      <c r="AY119" s="268" t="s">
        <v>195</v>
      </c>
    </row>
    <row r="120" s="13" customFormat="1">
      <c r="A120" s="13"/>
      <c r="B120" s="234"/>
      <c r="C120" s="235"/>
      <c r="D120" s="236" t="s">
        <v>204</v>
      </c>
      <c r="E120" s="237" t="s">
        <v>32</v>
      </c>
      <c r="F120" s="238" t="s">
        <v>86</v>
      </c>
      <c r="G120" s="235"/>
      <c r="H120" s="239">
        <v>1</v>
      </c>
      <c r="I120" s="240"/>
      <c r="J120" s="235"/>
      <c r="K120" s="235"/>
      <c r="L120" s="241"/>
      <c r="M120" s="242"/>
      <c r="N120" s="243"/>
      <c r="O120" s="243"/>
      <c r="P120" s="243"/>
      <c r="Q120" s="243"/>
      <c r="R120" s="243"/>
      <c r="S120" s="243"/>
      <c r="T120" s="24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204</v>
      </c>
      <c r="AU120" s="245" t="s">
        <v>88</v>
      </c>
      <c r="AV120" s="13" t="s">
        <v>88</v>
      </c>
      <c r="AW120" s="13" t="s">
        <v>39</v>
      </c>
      <c r="AX120" s="13" t="s">
        <v>86</v>
      </c>
      <c r="AY120" s="245" t="s">
        <v>195</v>
      </c>
    </row>
    <row r="121" s="2" customFormat="1" ht="21.75" customHeight="1">
      <c r="A121" s="41"/>
      <c r="B121" s="42"/>
      <c r="C121" s="216" t="s">
        <v>218</v>
      </c>
      <c r="D121" s="216" t="s">
        <v>113</v>
      </c>
      <c r="E121" s="217" t="s">
        <v>1351</v>
      </c>
      <c r="F121" s="218" t="s">
        <v>1352</v>
      </c>
      <c r="G121" s="219" t="s">
        <v>1107</v>
      </c>
      <c r="H121" s="220">
        <v>1</v>
      </c>
      <c r="I121" s="221"/>
      <c r="J121" s="222">
        <f>ROUND(I121*H121,2)</f>
        <v>0</v>
      </c>
      <c r="K121" s="218" t="s">
        <v>200</v>
      </c>
      <c r="L121" s="47"/>
      <c r="M121" s="223" t="s">
        <v>32</v>
      </c>
      <c r="N121" s="224" t="s">
        <v>49</v>
      </c>
      <c r="O121" s="87"/>
      <c r="P121" s="225">
        <f>O121*H121</f>
        <v>0</v>
      </c>
      <c r="Q121" s="225">
        <v>0</v>
      </c>
      <c r="R121" s="225">
        <f>Q121*H121</f>
        <v>0</v>
      </c>
      <c r="S121" s="225">
        <v>0</v>
      </c>
      <c r="T121" s="226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7" t="s">
        <v>1098</v>
      </c>
      <c r="AT121" s="227" t="s">
        <v>113</v>
      </c>
      <c r="AU121" s="227" t="s">
        <v>88</v>
      </c>
      <c r="AY121" s="19" t="s">
        <v>195</v>
      </c>
      <c r="BE121" s="228">
        <f>IF(N121="základní",J121,0)</f>
        <v>0</v>
      </c>
      <c r="BF121" s="228">
        <f>IF(N121="snížená",J121,0)</f>
        <v>0</v>
      </c>
      <c r="BG121" s="228">
        <f>IF(N121="zákl. přenesená",J121,0)</f>
        <v>0</v>
      </c>
      <c r="BH121" s="228">
        <f>IF(N121="sníž. přenesená",J121,0)</f>
        <v>0</v>
      </c>
      <c r="BI121" s="228">
        <f>IF(N121="nulová",J121,0)</f>
        <v>0</v>
      </c>
      <c r="BJ121" s="19" t="s">
        <v>86</v>
      </c>
      <c r="BK121" s="228">
        <f>ROUND(I121*H121,2)</f>
        <v>0</v>
      </c>
      <c r="BL121" s="19" t="s">
        <v>1098</v>
      </c>
      <c r="BM121" s="227" t="s">
        <v>1353</v>
      </c>
    </row>
    <row r="122" s="2" customFormat="1">
      <c r="A122" s="41"/>
      <c r="B122" s="42"/>
      <c r="C122" s="43"/>
      <c r="D122" s="229" t="s">
        <v>202</v>
      </c>
      <c r="E122" s="43"/>
      <c r="F122" s="230" t="s">
        <v>1354</v>
      </c>
      <c r="G122" s="43"/>
      <c r="H122" s="43"/>
      <c r="I122" s="231"/>
      <c r="J122" s="43"/>
      <c r="K122" s="43"/>
      <c r="L122" s="47"/>
      <c r="M122" s="232"/>
      <c r="N122" s="233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202</v>
      </c>
      <c r="AU122" s="19" t="s">
        <v>88</v>
      </c>
    </row>
    <row r="123" s="14" customFormat="1">
      <c r="A123" s="14"/>
      <c r="B123" s="259"/>
      <c r="C123" s="260"/>
      <c r="D123" s="236" t="s">
        <v>204</v>
      </c>
      <c r="E123" s="261" t="s">
        <v>32</v>
      </c>
      <c r="F123" s="262" t="s">
        <v>1355</v>
      </c>
      <c r="G123" s="260"/>
      <c r="H123" s="261" t="s">
        <v>32</v>
      </c>
      <c r="I123" s="263"/>
      <c r="J123" s="260"/>
      <c r="K123" s="260"/>
      <c r="L123" s="264"/>
      <c r="M123" s="265"/>
      <c r="N123" s="266"/>
      <c r="O123" s="266"/>
      <c r="P123" s="266"/>
      <c r="Q123" s="266"/>
      <c r="R123" s="266"/>
      <c r="S123" s="266"/>
      <c r="T123" s="26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8" t="s">
        <v>204</v>
      </c>
      <c r="AU123" s="268" t="s">
        <v>88</v>
      </c>
      <c r="AV123" s="14" t="s">
        <v>86</v>
      </c>
      <c r="AW123" s="14" t="s">
        <v>39</v>
      </c>
      <c r="AX123" s="14" t="s">
        <v>78</v>
      </c>
      <c r="AY123" s="268" t="s">
        <v>195</v>
      </c>
    </row>
    <row r="124" s="13" customFormat="1">
      <c r="A124" s="13"/>
      <c r="B124" s="234"/>
      <c r="C124" s="235"/>
      <c r="D124" s="236" t="s">
        <v>204</v>
      </c>
      <c r="E124" s="237" t="s">
        <v>32</v>
      </c>
      <c r="F124" s="238" t="s">
        <v>86</v>
      </c>
      <c r="G124" s="235"/>
      <c r="H124" s="239">
        <v>1</v>
      </c>
      <c r="I124" s="240"/>
      <c r="J124" s="235"/>
      <c r="K124" s="235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204</v>
      </c>
      <c r="AU124" s="245" t="s">
        <v>88</v>
      </c>
      <c r="AV124" s="13" t="s">
        <v>88</v>
      </c>
      <c r="AW124" s="13" t="s">
        <v>39</v>
      </c>
      <c r="AX124" s="13" t="s">
        <v>86</v>
      </c>
      <c r="AY124" s="245" t="s">
        <v>195</v>
      </c>
    </row>
    <row r="125" s="2" customFormat="1" ht="16.5" customHeight="1">
      <c r="A125" s="41"/>
      <c r="B125" s="42"/>
      <c r="C125" s="216" t="s">
        <v>240</v>
      </c>
      <c r="D125" s="216" t="s">
        <v>113</v>
      </c>
      <c r="E125" s="217" t="s">
        <v>1356</v>
      </c>
      <c r="F125" s="218" t="s">
        <v>1357</v>
      </c>
      <c r="G125" s="219" t="s">
        <v>1107</v>
      </c>
      <c r="H125" s="220">
        <v>1</v>
      </c>
      <c r="I125" s="221"/>
      <c r="J125" s="222">
        <f>ROUND(I125*H125,2)</f>
        <v>0</v>
      </c>
      <c r="K125" s="218" t="s">
        <v>200</v>
      </c>
      <c r="L125" s="47"/>
      <c r="M125" s="223" t="s">
        <v>32</v>
      </c>
      <c r="N125" s="224" t="s">
        <v>49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1098</v>
      </c>
      <c r="AT125" s="227" t="s">
        <v>113</v>
      </c>
      <c r="AU125" s="227" t="s">
        <v>88</v>
      </c>
      <c r="AY125" s="19" t="s">
        <v>195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9" t="s">
        <v>86</v>
      </c>
      <c r="BK125" s="228">
        <f>ROUND(I125*H125,2)</f>
        <v>0</v>
      </c>
      <c r="BL125" s="19" t="s">
        <v>1098</v>
      </c>
      <c r="BM125" s="227" t="s">
        <v>1358</v>
      </c>
    </row>
    <row r="126" s="2" customFormat="1">
      <c r="A126" s="41"/>
      <c r="B126" s="42"/>
      <c r="C126" s="43"/>
      <c r="D126" s="229" t="s">
        <v>202</v>
      </c>
      <c r="E126" s="43"/>
      <c r="F126" s="230" t="s">
        <v>1359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202</v>
      </c>
      <c r="AU126" s="19" t="s">
        <v>88</v>
      </c>
    </row>
    <row r="127" s="14" customFormat="1">
      <c r="A127" s="14"/>
      <c r="B127" s="259"/>
      <c r="C127" s="260"/>
      <c r="D127" s="236" t="s">
        <v>204</v>
      </c>
      <c r="E127" s="261" t="s">
        <v>32</v>
      </c>
      <c r="F127" s="262" t="s">
        <v>1357</v>
      </c>
      <c r="G127" s="260"/>
      <c r="H127" s="261" t="s">
        <v>32</v>
      </c>
      <c r="I127" s="263"/>
      <c r="J127" s="260"/>
      <c r="K127" s="260"/>
      <c r="L127" s="264"/>
      <c r="M127" s="265"/>
      <c r="N127" s="266"/>
      <c r="O127" s="266"/>
      <c r="P127" s="266"/>
      <c r="Q127" s="266"/>
      <c r="R127" s="266"/>
      <c r="S127" s="266"/>
      <c r="T127" s="26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8" t="s">
        <v>204</v>
      </c>
      <c r="AU127" s="268" t="s">
        <v>88</v>
      </c>
      <c r="AV127" s="14" t="s">
        <v>86</v>
      </c>
      <c r="AW127" s="14" t="s">
        <v>39</v>
      </c>
      <c r="AX127" s="14" t="s">
        <v>78</v>
      </c>
      <c r="AY127" s="268" t="s">
        <v>195</v>
      </c>
    </row>
    <row r="128" s="13" customFormat="1">
      <c r="A128" s="13"/>
      <c r="B128" s="234"/>
      <c r="C128" s="235"/>
      <c r="D128" s="236" t="s">
        <v>204</v>
      </c>
      <c r="E128" s="237" t="s">
        <v>32</v>
      </c>
      <c r="F128" s="238" t="s">
        <v>86</v>
      </c>
      <c r="G128" s="235"/>
      <c r="H128" s="239">
        <v>1</v>
      </c>
      <c r="I128" s="240"/>
      <c r="J128" s="235"/>
      <c r="K128" s="235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204</v>
      </c>
      <c r="AU128" s="245" t="s">
        <v>88</v>
      </c>
      <c r="AV128" s="13" t="s">
        <v>88</v>
      </c>
      <c r="AW128" s="13" t="s">
        <v>39</v>
      </c>
      <c r="AX128" s="13" t="s">
        <v>86</v>
      </c>
      <c r="AY128" s="245" t="s">
        <v>195</v>
      </c>
    </row>
    <row r="129" s="2" customFormat="1" ht="16.5" customHeight="1">
      <c r="A129" s="41"/>
      <c r="B129" s="42"/>
      <c r="C129" s="216" t="s">
        <v>256</v>
      </c>
      <c r="D129" s="216" t="s">
        <v>113</v>
      </c>
      <c r="E129" s="217" t="s">
        <v>1360</v>
      </c>
      <c r="F129" s="218" t="s">
        <v>1361</v>
      </c>
      <c r="G129" s="219" t="s">
        <v>1107</v>
      </c>
      <c r="H129" s="220">
        <v>1</v>
      </c>
      <c r="I129" s="221"/>
      <c r="J129" s="222">
        <f>ROUND(I129*H129,2)</f>
        <v>0</v>
      </c>
      <c r="K129" s="218" t="s">
        <v>200</v>
      </c>
      <c r="L129" s="47"/>
      <c r="M129" s="223" t="s">
        <v>32</v>
      </c>
      <c r="N129" s="224" t="s">
        <v>49</v>
      </c>
      <c r="O129" s="87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7" t="s">
        <v>1098</v>
      </c>
      <c r="AT129" s="227" t="s">
        <v>113</v>
      </c>
      <c r="AU129" s="227" t="s">
        <v>88</v>
      </c>
      <c r="AY129" s="19" t="s">
        <v>195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9" t="s">
        <v>86</v>
      </c>
      <c r="BK129" s="228">
        <f>ROUND(I129*H129,2)</f>
        <v>0</v>
      </c>
      <c r="BL129" s="19" t="s">
        <v>1098</v>
      </c>
      <c r="BM129" s="227" t="s">
        <v>1362</v>
      </c>
    </row>
    <row r="130" s="2" customFormat="1">
      <c r="A130" s="41"/>
      <c r="B130" s="42"/>
      <c r="C130" s="43"/>
      <c r="D130" s="229" t="s">
        <v>202</v>
      </c>
      <c r="E130" s="43"/>
      <c r="F130" s="230" t="s">
        <v>1363</v>
      </c>
      <c r="G130" s="43"/>
      <c r="H130" s="43"/>
      <c r="I130" s="231"/>
      <c r="J130" s="43"/>
      <c r="K130" s="43"/>
      <c r="L130" s="47"/>
      <c r="M130" s="232"/>
      <c r="N130" s="233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202</v>
      </c>
      <c r="AU130" s="19" t="s">
        <v>88</v>
      </c>
    </row>
    <row r="131" s="14" customFormat="1">
      <c r="A131" s="14"/>
      <c r="B131" s="259"/>
      <c r="C131" s="260"/>
      <c r="D131" s="236" t="s">
        <v>204</v>
      </c>
      <c r="E131" s="261" t="s">
        <v>32</v>
      </c>
      <c r="F131" s="262" t="s">
        <v>1361</v>
      </c>
      <c r="G131" s="260"/>
      <c r="H131" s="261" t="s">
        <v>32</v>
      </c>
      <c r="I131" s="263"/>
      <c r="J131" s="260"/>
      <c r="K131" s="260"/>
      <c r="L131" s="264"/>
      <c r="M131" s="265"/>
      <c r="N131" s="266"/>
      <c r="O131" s="266"/>
      <c r="P131" s="266"/>
      <c r="Q131" s="266"/>
      <c r="R131" s="266"/>
      <c r="S131" s="266"/>
      <c r="T131" s="26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8" t="s">
        <v>204</v>
      </c>
      <c r="AU131" s="268" t="s">
        <v>88</v>
      </c>
      <c r="AV131" s="14" t="s">
        <v>86</v>
      </c>
      <c r="AW131" s="14" t="s">
        <v>39</v>
      </c>
      <c r="AX131" s="14" t="s">
        <v>78</v>
      </c>
      <c r="AY131" s="268" t="s">
        <v>195</v>
      </c>
    </row>
    <row r="132" s="13" customFormat="1">
      <c r="A132" s="13"/>
      <c r="B132" s="234"/>
      <c r="C132" s="235"/>
      <c r="D132" s="236" t="s">
        <v>204</v>
      </c>
      <c r="E132" s="237" t="s">
        <v>32</v>
      </c>
      <c r="F132" s="238" t="s">
        <v>86</v>
      </c>
      <c r="G132" s="235"/>
      <c r="H132" s="239">
        <v>1</v>
      </c>
      <c r="I132" s="240"/>
      <c r="J132" s="235"/>
      <c r="K132" s="235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204</v>
      </c>
      <c r="AU132" s="245" t="s">
        <v>88</v>
      </c>
      <c r="AV132" s="13" t="s">
        <v>88</v>
      </c>
      <c r="AW132" s="13" t="s">
        <v>39</v>
      </c>
      <c r="AX132" s="13" t="s">
        <v>86</v>
      </c>
      <c r="AY132" s="245" t="s">
        <v>195</v>
      </c>
    </row>
    <row r="133" s="12" customFormat="1" ht="22.8" customHeight="1">
      <c r="A133" s="12"/>
      <c r="B133" s="200"/>
      <c r="C133" s="201"/>
      <c r="D133" s="202" t="s">
        <v>77</v>
      </c>
      <c r="E133" s="214" t="s">
        <v>1364</v>
      </c>
      <c r="F133" s="214" t="s">
        <v>1365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SUM(P134:P149)</f>
        <v>0</v>
      </c>
      <c r="Q133" s="208"/>
      <c r="R133" s="209">
        <f>SUM(R134:R149)</f>
        <v>0</v>
      </c>
      <c r="S133" s="208"/>
      <c r="T133" s="210">
        <f>SUM(T134:T149)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226</v>
      </c>
      <c r="AT133" s="212" t="s">
        <v>77</v>
      </c>
      <c r="AU133" s="212" t="s">
        <v>86</v>
      </c>
      <c r="AY133" s="211" t="s">
        <v>195</v>
      </c>
      <c r="BK133" s="213">
        <f>SUM(BK134:BK149)</f>
        <v>0</v>
      </c>
    </row>
    <row r="134" s="2" customFormat="1" ht="16.5" customHeight="1">
      <c r="A134" s="41"/>
      <c r="B134" s="42"/>
      <c r="C134" s="216" t="s">
        <v>261</v>
      </c>
      <c r="D134" s="216" t="s">
        <v>113</v>
      </c>
      <c r="E134" s="217" t="s">
        <v>1366</v>
      </c>
      <c r="F134" s="218" t="s">
        <v>1367</v>
      </c>
      <c r="G134" s="219" t="s">
        <v>1107</v>
      </c>
      <c r="H134" s="220">
        <v>1</v>
      </c>
      <c r="I134" s="221"/>
      <c r="J134" s="222">
        <f>ROUND(I134*H134,2)</f>
        <v>0</v>
      </c>
      <c r="K134" s="218" t="s">
        <v>200</v>
      </c>
      <c r="L134" s="47"/>
      <c r="M134" s="223" t="s">
        <v>32</v>
      </c>
      <c r="N134" s="224" t="s">
        <v>49</v>
      </c>
      <c r="O134" s="87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1098</v>
      </c>
      <c r="AT134" s="227" t="s">
        <v>113</v>
      </c>
      <c r="AU134" s="227" t="s">
        <v>88</v>
      </c>
      <c r="AY134" s="19" t="s">
        <v>195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9" t="s">
        <v>86</v>
      </c>
      <c r="BK134" s="228">
        <f>ROUND(I134*H134,2)</f>
        <v>0</v>
      </c>
      <c r="BL134" s="19" t="s">
        <v>1098</v>
      </c>
      <c r="BM134" s="227" t="s">
        <v>1368</v>
      </c>
    </row>
    <row r="135" s="2" customFormat="1">
      <c r="A135" s="41"/>
      <c r="B135" s="42"/>
      <c r="C135" s="43"/>
      <c r="D135" s="229" t="s">
        <v>202</v>
      </c>
      <c r="E135" s="43"/>
      <c r="F135" s="230" t="s">
        <v>1369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19" t="s">
        <v>202</v>
      </c>
      <c r="AU135" s="19" t="s">
        <v>88</v>
      </c>
    </row>
    <row r="136" s="14" customFormat="1">
      <c r="A136" s="14"/>
      <c r="B136" s="259"/>
      <c r="C136" s="260"/>
      <c r="D136" s="236" t="s">
        <v>204</v>
      </c>
      <c r="E136" s="261" t="s">
        <v>32</v>
      </c>
      <c r="F136" s="262" t="s">
        <v>1370</v>
      </c>
      <c r="G136" s="260"/>
      <c r="H136" s="261" t="s">
        <v>32</v>
      </c>
      <c r="I136" s="263"/>
      <c r="J136" s="260"/>
      <c r="K136" s="260"/>
      <c r="L136" s="264"/>
      <c r="M136" s="265"/>
      <c r="N136" s="266"/>
      <c r="O136" s="266"/>
      <c r="P136" s="266"/>
      <c r="Q136" s="266"/>
      <c r="R136" s="266"/>
      <c r="S136" s="266"/>
      <c r="T136" s="26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8" t="s">
        <v>204</v>
      </c>
      <c r="AU136" s="268" t="s">
        <v>88</v>
      </c>
      <c r="AV136" s="14" t="s">
        <v>86</v>
      </c>
      <c r="AW136" s="14" t="s">
        <v>39</v>
      </c>
      <c r="AX136" s="14" t="s">
        <v>78</v>
      </c>
      <c r="AY136" s="268" t="s">
        <v>195</v>
      </c>
    </row>
    <row r="137" s="13" customFormat="1">
      <c r="A137" s="13"/>
      <c r="B137" s="234"/>
      <c r="C137" s="235"/>
      <c r="D137" s="236" t="s">
        <v>204</v>
      </c>
      <c r="E137" s="237" t="s">
        <v>32</v>
      </c>
      <c r="F137" s="238" t="s">
        <v>86</v>
      </c>
      <c r="G137" s="235"/>
      <c r="H137" s="239">
        <v>1</v>
      </c>
      <c r="I137" s="240"/>
      <c r="J137" s="235"/>
      <c r="K137" s="235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204</v>
      </c>
      <c r="AU137" s="245" t="s">
        <v>88</v>
      </c>
      <c r="AV137" s="13" t="s">
        <v>88</v>
      </c>
      <c r="AW137" s="13" t="s">
        <v>39</v>
      </c>
      <c r="AX137" s="13" t="s">
        <v>86</v>
      </c>
      <c r="AY137" s="245" t="s">
        <v>195</v>
      </c>
    </row>
    <row r="138" s="2" customFormat="1" ht="24.15" customHeight="1">
      <c r="A138" s="41"/>
      <c r="B138" s="42"/>
      <c r="C138" s="216" t="s">
        <v>8</v>
      </c>
      <c r="D138" s="216" t="s">
        <v>113</v>
      </c>
      <c r="E138" s="217" t="s">
        <v>1371</v>
      </c>
      <c r="F138" s="218" t="s">
        <v>1372</v>
      </c>
      <c r="G138" s="219" t="s">
        <v>1107</v>
      </c>
      <c r="H138" s="220">
        <v>1</v>
      </c>
      <c r="I138" s="221"/>
      <c r="J138" s="222">
        <f>ROUND(I138*H138,2)</f>
        <v>0</v>
      </c>
      <c r="K138" s="218" t="s">
        <v>200</v>
      </c>
      <c r="L138" s="47"/>
      <c r="M138" s="223" t="s">
        <v>32</v>
      </c>
      <c r="N138" s="224" t="s">
        <v>49</v>
      </c>
      <c r="O138" s="87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7" t="s">
        <v>1098</v>
      </c>
      <c r="AT138" s="227" t="s">
        <v>113</v>
      </c>
      <c r="AU138" s="227" t="s">
        <v>88</v>
      </c>
      <c r="AY138" s="19" t="s">
        <v>195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9" t="s">
        <v>86</v>
      </c>
      <c r="BK138" s="228">
        <f>ROUND(I138*H138,2)</f>
        <v>0</v>
      </c>
      <c r="BL138" s="19" t="s">
        <v>1098</v>
      </c>
      <c r="BM138" s="227" t="s">
        <v>1373</v>
      </c>
    </row>
    <row r="139" s="2" customFormat="1">
      <c r="A139" s="41"/>
      <c r="B139" s="42"/>
      <c r="C139" s="43"/>
      <c r="D139" s="229" t="s">
        <v>202</v>
      </c>
      <c r="E139" s="43"/>
      <c r="F139" s="230" t="s">
        <v>1374</v>
      </c>
      <c r="G139" s="43"/>
      <c r="H139" s="43"/>
      <c r="I139" s="231"/>
      <c r="J139" s="43"/>
      <c r="K139" s="43"/>
      <c r="L139" s="47"/>
      <c r="M139" s="232"/>
      <c r="N139" s="233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202</v>
      </c>
      <c r="AU139" s="19" t="s">
        <v>88</v>
      </c>
    </row>
    <row r="140" s="14" customFormat="1">
      <c r="A140" s="14"/>
      <c r="B140" s="259"/>
      <c r="C140" s="260"/>
      <c r="D140" s="236" t="s">
        <v>204</v>
      </c>
      <c r="E140" s="261" t="s">
        <v>32</v>
      </c>
      <c r="F140" s="262" t="s">
        <v>1375</v>
      </c>
      <c r="G140" s="260"/>
      <c r="H140" s="261" t="s">
        <v>32</v>
      </c>
      <c r="I140" s="263"/>
      <c r="J140" s="260"/>
      <c r="K140" s="260"/>
      <c r="L140" s="264"/>
      <c r="M140" s="265"/>
      <c r="N140" s="266"/>
      <c r="O140" s="266"/>
      <c r="P140" s="266"/>
      <c r="Q140" s="266"/>
      <c r="R140" s="266"/>
      <c r="S140" s="266"/>
      <c r="T140" s="26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8" t="s">
        <v>204</v>
      </c>
      <c r="AU140" s="268" t="s">
        <v>88</v>
      </c>
      <c r="AV140" s="14" t="s">
        <v>86</v>
      </c>
      <c r="AW140" s="14" t="s">
        <v>39</v>
      </c>
      <c r="AX140" s="14" t="s">
        <v>78</v>
      </c>
      <c r="AY140" s="268" t="s">
        <v>195</v>
      </c>
    </row>
    <row r="141" s="13" customFormat="1">
      <c r="A141" s="13"/>
      <c r="B141" s="234"/>
      <c r="C141" s="235"/>
      <c r="D141" s="236" t="s">
        <v>204</v>
      </c>
      <c r="E141" s="237" t="s">
        <v>32</v>
      </c>
      <c r="F141" s="238" t="s">
        <v>86</v>
      </c>
      <c r="G141" s="235"/>
      <c r="H141" s="239">
        <v>1</v>
      </c>
      <c r="I141" s="240"/>
      <c r="J141" s="235"/>
      <c r="K141" s="235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204</v>
      </c>
      <c r="AU141" s="245" t="s">
        <v>88</v>
      </c>
      <c r="AV141" s="13" t="s">
        <v>88</v>
      </c>
      <c r="AW141" s="13" t="s">
        <v>39</v>
      </c>
      <c r="AX141" s="13" t="s">
        <v>86</v>
      </c>
      <c r="AY141" s="245" t="s">
        <v>195</v>
      </c>
    </row>
    <row r="142" s="2" customFormat="1" ht="16.5" customHeight="1">
      <c r="A142" s="41"/>
      <c r="B142" s="42"/>
      <c r="C142" s="216" t="s">
        <v>270</v>
      </c>
      <c r="D142" s="216" t="s">
        <v>113</v>
      </c>
      <c r="E142" s="217" t="s">
        <v>1376</v>
      </c>
      <c r="F142" s="218" t="s">
        <v>1377</v>
      </c>
      <c r="G142" s="219" t="s">
        <v>1107</v>
      </c>
      <c r="H142" s="220">
        <v>1</v>
      </c>
      <c r="I142" s="221"/>
      <c r="J142" s="222">
        <f>ROUND(I142*H142,2)</f>
        <v>0</v>
      </c>
      <c r="K142" s="218" t="s">
        <v>200</v>
      </c>
      <c r="L142" s="47"/>
      <c r="M142" s="223" t="s">
        <v>32</v>
      </c>
      <c r="N142" s="224" t="s">
        <v>49</v>
      </c>
      <c r="O142" s="87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7" t="s">
        <v>1098</v>
      </c>
      <c r="AT142" s="227" t="s">
        <v>113</v>
      </c>
      <c r="AU142" s="227" t="s">
        <v>88</v>
      </c>
      <c r="AY142" s="19" t="s">
        <v>195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9" t="s">
        <v>86</v>
      </c>
      <c r="BK142" s="228">
        <f>ROUND(I142*H142,2)</f>
        <v>0</v>
      </c>
      <c r="BL142" s="19" t="s">
        <v>1098</v>
      </c>
      <c r="BM142" s="227" t="s">
        <v>1378</v>
      </c>
    </row>
    <row r="143" s="2" customFormat="1">
      <c r="A143" s="41"/>
      <c r="B143" s="42"/>
      <c r="C143" s="43"/>
      <c r="D143" s="229" t="s">
        <v>202</v>
      </c>
      <c r="E143" s="43"/>
      <c r="F143" s="230" t="s">
        <v>1379</v>
      </c>
      <c r="G143" s="43"/>
      <c r="H143" s="43"/>
      <c r="I143" s="231"/>
      <c r="J143" s="43"/>
      <c r="K143" s="43"/>
      <c r="L143" s="47"/>
      <c r="M143" s="232"/>
      <c r="N143" s="233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9" t="s">
        <v>202</v>
      </c>
      <c r="AU143" s="19" t="s">
        <v>88</v>
      </c>
    </row>
    <row r="144" s="14" customFormat="1">
      <c r="A144" s="14"/>
      <c r="B144" s="259"/>
      <c r="C144" s="260"/>
      <c r="D144" s="236" t="s">
        <v>204</v>
      </c>
      <c r="E144" s="261" t="s">
        <v>32</v>
      </c>
      <c r="F144" s="262" t="s">
        <v>1377</v>
      </c>
      <c r="G144" s="260"/>
      <c r="H144" s="261" t="s">
        <v>32</v>
      </c>
      <c r="I144" s="263"/>
      <c r="J144" s="260"/>
      <c r="K144" s="260"/>
      <c r="L144" s="264"/>
      <c r="M144" s="265"/>
      <c r="N144" s="266"/>
      <c r="O144" s="266"/>
      <c r="P144" s="266"/>
      <c r="Q144" s="266"/>
      <c r="R144" s="266"/>
      <c r="S144" s="266"/>
      <c r="T144" s="26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8" t="s">
        <v>204</v>
      </c>
      <c r="AU144" s="268" t="s">
        <v>88</v>
      </c>
      <c r="AV144" s="14" t="s">
        <v>86</v>
      </c>
      <c r="AW144" s="14" t="s">
        <v>39</v>
      </c>
      <c r="AX144" s="14" t="s">
        <v>78</v>
      </c>
      <c r="AY144" s="268" t="s">
        <v>195</v>
      </c>
    </row>
    <row r="145" s="13" customFormat="1">
      <c r="A145" s="13"/>
      <c r="B145" s="234"/>
      <c r="C145" s="235"/>
      <c r="D145" s="236" t="s">
        <v>204</v>
      </c>
      <c r="E145" s="237" t="s">
        <v>32</v>
      </c>
      <c r="F145" s="238" t="s">
        <v>86</v>
      </c>
      <c r="G145" s="235"/>
      <c r="H145" s="239">
        <v>1</v>
      </c>
      <c r="I145" s="240"/>
      <c r="J145" s="235"/>
      <c r="K145" s="235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204</v>
      </c>
      <c r="AU145" s="245" t="s">
        <v>88</v>
      </c>
      <c r="AV145" s="13" t="s">
        <v>88</v>
      </c>
      <c r="AW145" s="13" t="s">
        <v>39</v>
      </c>
      <c r="AX145" s="13" t="s">
        <v>86</v>
      </c>
      <c r="AY145" s="245" t="s">
        <v>195</v>
      </c>
    </row>
    <row r="146" s="2" customFormat="1" ht="16.5" customHeight="1">
      <c r="A146" s="41"/>
      <c r="B146" s="42"/>
      <c r="C146" s="216" t="s">
        <v>275</v>
      </c>
      <c r="D146" s="216" t="s">
        <v>113</v>
      </c>
      <c r="E146" s="217" t="s">
        <v>1380</v>
      </c>
      <c r="F146" s="218" t="s">
        <v>1381</v>
      </c>
      <c r="G146" s="219" t="s">
        <v>1107</v>
      </c>
      <c r="H146" s="220">
        <v>1</v>
      </c>
      <c r="I146" s="221"/>
      <c r="J146" s="222">
        <f>ROUND(I146*H146,2)</f>
        <v>0</v>
      </c>
      <c r="K146" s="218" t="s">
        <v>200</v>
      </c>
      <c r="L146" s="47"/>
      <c r="M146" s="223" t="s">
        <v>32</v>
      </c>
      <c r="N146" s="224" t="s">
        <v>49</v>
      </c>
      <c r="O146" s="87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7" t="s">
        <v>1098</v>
      </c>
      <c r="AT146" s="227" t="s">
        <v>113</v>
      </c>
      <c r="AU146" s="227" t="s">
        <v>88</v>
      </c>
      <c r="AY146" s="19" t="s">
        <v>195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9" t="s">
        <v>86</v>
      </c>
      <c r="BK146" s="228">
        <f>ROUND(I146*H146,2)</f>
        <v>0</v>
      </c>
      <c r="BL146" s="19" t="s">
        <v>1098</v>
      </c>
      <c r="BM146" s="227" t="s">
        <v>1382</v>
      </c>
    </row>
    <row r="147" s="2" customFormat="1">
      <c r="A147" s="41"/>
      <c r="B147" s="42"/>
      <c r="C147" s="43"/>
      <c r="D147" s="229" t="s">
        <v>202</v>
      </c>
      <c r="E147" s="43"/>
      <c r="F147" s="230" t="s">
        <v>1383</v>
      </c>
      <c r="G147" s="43"/>
      <c r="H147" s="43"/>
      <c r="I147" s="231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202</v>
      </c>
      <c r="AU147" s="19" t="s">
        <v>88</v>
      </c>
    </row>
    <row r="148" s="14" customFormat="1">
      <c r="A148" s="14"/>
      <c r="B148" s="259"/>
      <c r="C148" s="260"/>
      <c r="D148" s="236" t="s">
        <v>204</v>
      </c>
      <c r="E148" s="261" t="s">
        <v>32</v>
      </c>
      <c r="F148" s="262" t="s">
        <v>1381</v>
      </c>
      <c r="G148" s="260"/>
      <c r="H148" s="261" t="s">
        <v>32</v>
      </c>
      <c r="I148" s="263"/>
      <c r="J148" s="260"/>
      <c r="K148" s="260"/>
      <c r="L148" s="264"/>
      <c r="M148" s="265"/>
      <c r="N148" s="266"/>
      <c r="O148" s="266"/>
      <c r="P148" s="266"/>
      <c r="Q148" s="266"/>
      <c r="R148" s="266"/>
      <c r="S148" s="266"/>
      <c r="T148" s="26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8" t="s">
        <v>204</v>
      </c>
      <c r="AU148" s="268" t="s">
        <v>88</v>
      </c>
      <c r="AV148" s="14" t="s">
        <v>86</v>
      </c>
      <c r="AW148" s="14" t="s">
        <v>39</v>
      </c>
      <c r="AX148" s="14" t="s">
        <v>78</v>
      </c>
      <c r="AY148" s="268" t="s">
        <v>195</v>
      </c>
    </row>
    <row r="149" s="13" customFormat="1">
      <c r="A149" s="13"/>
      <c r="B149" s="234"/>
      <c r="C149" s="235"/>
      <c r="D149" s="236" t="s">
        <v>204</v>
      </c>
      <c r="E149" s="237" t="s">
        <v>32</v>
      </c>
      <c r="F149" s="238" t="s">
        <v>86</v>
      </c>
      <c r="G149" s="235"/>
      <c r="H149" s="239">
        <v>1</v>
      </c>
      <c r="I149" s="240"/>
      <c r="J149" s="235"/>
      <c r="K149" s="235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204</v>
      </c>
      <c r="AU149" s="245" t="s">
        <v>88</v>
      </c>
      <c r="AV149" s="13" t="s">
        <v>88</v>
      </c>
      <c r="AW149" s="13" t="s">
        <v>39</v>
      </c>
      <c r="AX149" s="13" t="s">
        <v>86</v>
      </c>
      <c r="AY149" s="245" t="s">
        <v>195</v>
      </c>
    </row>
    <row r="150" s="12" customFormat="1" ht="22.8" customHeight="1">
      <c r="A150" s="12"/>
      <c r="B150" s="200"/>
      <c r="C150" s="201"/>
      <c r="D150" s="202" t="s">
        <v>77</v>
      </c>
      <c r="E150" s="214" t="s">
        <v>1384</v>
      </c>
      <c r="F150" s="214" t="s">
        <v>1385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SUM(P151:P154)</f>
        <v>0</v>
      </c>
      <c r="Q150" s="208"/>
      <c r="R150" s="209">
        <f>SUM(R151:R154)</f>
        <v>0</v>
      </c>
      <c r="S150" s="208"/>
      <c r="T150" s="210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226</v>
      </c>
      <c r="AT150" s="212" t="s">
        <v>77</v>
      </c>
      <c r="AU150" s="212" t="s">
        <v>86</v>
      </c>
      <c r="AY150" s="211" t="s">
        <v>195</v>
      </c>
      <c r="BK150" s="213">
        <f>SUM(BK151:BK154)</f>
        <v>0</v>
      </c>
    </row>
    <row r="151" s="2" customFormat="1" ht="16.5" customHeight="1">
      <c r="A151" s="41"/>
      <c r="B151" s="42"/>
      <c r="C151" s="216" t="s">
        <v>280</v>
      </c>
      <c r="D151" s="216" t="s">
        <v>113</v>
      </c>
      <c r="E151" s="217" t="s">
        <v>1386</v>
      </c>
      <c r="F151" s="218" t="s">
        <v>1387</v>
      </c>
      <c r="G151" s="219" t="s">
        <v>1107</v>
      </c>
      <c r="H151" s="220">
        <v>1</v>
      </c>
      <c r="I151" s="221"/>
      <c r="J151" s="222">
        <f>ROUND(I151*H151,2)</f>
        <v>0</v>
      </c>
      <c r="K151" s="218" t="s">
        <v>200</v>
      </c>
      <c r="L151" s="47"/>
      <c r="M151" s="223" t="s">
        <v>32</v>
      </c>
      <c r="N151" s="224" t="s">
        <v>49</v>
      </c>
      <c r="O151" s="87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7" t="s">
        <v>1098</v>
      </c>
      <c r="AT151" s="227" t="s">
        <v>113</v>
      </c>
      <c r="AU151" s="227" t="s">
        <v>88</v>
      </c>
      <c r="AY151" s="19" t="s">
        <v>195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9" t="s">
        <v>86</v>
      </c>
      <c r="BK151" s="228">
        <f>ROUND(I151*H151,2)</f>
        <v>0</v>
      </c>
      <c r="BL151" s="19" t="s">
        <v>1098</v>
      </c>
      <c r="BM151" s="227" t="s">
        <v>1388</v>
      </c>
    </row>
    <row r="152" s="2" customFormat="1">
      <c r="A152" s="41"/>
      <c r="B152" s="42"/>
      <c r="C152" s="43"/>
      <c r="D152" s="229" t="s">
        <v>202</v>
      </c>
      <c r="E152" s="43"/>
      <c r="F152" s="230" t="s">
        <v>1389</v>
      </c>
      <c r="G152" s="43"/>
      <c r="H152" s="43"/>
      <c r="I152" s="231"/>
      <c r="J152" s="43"/>
      <c r="K152" s="43"/>
      <c r="L152" s="47"/>
      <c r="M152" s="232"/>
      <c r="N152" s="233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9" t="s">
        <v>202</v>
      </c>
      <c r="AU152" s="19" t="s">
        <v>88</v>
      </c>
    </row>
    <row r="153" s="14" customFormat="1">
      <c r="A153" s="14"/>
      <c r="B153" s="259"/>
      <c r="C153" s="260"/>
      <c r="D153" s="236" t="s">
        <v>204</v>
      </c>
      <c r="E153" s="261" t="s">
        <v>32</v>
      </c>
      <c r="F153" s="262" t="s">
        <v>1390</v>
      </c>
      <c r="G153" s="260"/>
      <c r="H153" s="261" t="s">
        <v>32</v>
      </c>
      <c r="I153" s="263"/>
      <c r="J153" s="260"/>
      <c r="K153" s="260"/>
      <c r="L153" s="264"/>
      <c r="M153" s="265"/>
      <c r="N153" s="266"/>
      <c r="O153" s="266"/>
      <c r="P153" s="266"/>
      <c r="Q153" s="266"/>
      <c r="R153" s="266"/>
      <c r="S153" s="266"/>
      <c r="T153" s="26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8" t="s">
        <v>204</v>
      </c>
      <c r="AU153" s="268" t="s">
        <v>88</v>
      </c>
      <c r="AV153" s="14" t="s">
        <v>86</v>
      </c>
      <c r="AW153" s="14" t="s">
        <v>39</v>
      </c>
      <c r="AX153" s="14" t="s">
        <v>78</v>
      </c>
      <c r="AY153" s="268" t="s">
        <v>195</v>
      </c>
    </row>
    <row r="154" s="13" customFormat="1">
      <c r="A154" s="13"/>
      <c r="B154" s="234"/>
      <c r="C154" s="235"/>
      <c r="D154" s="236" t="s">
        <v>204</v>
      </c>
      <c r="E154" s="237" t="s">
        <v>32</v>
      </c>
      <c r="F154" s="238" t="s">
        <v>86</v>
      </c>
      <c r="G154" s="235"/>
      <c r="H154" s="239">
        <v>1</v>
      </c>
      <c r="I154" s="240"/>
      <c r="J154" s="235"/>
      <c r="K154" s="235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204</v>
      </c>
      <c r="AU154" s="245" t="s">
        <v>88</v>
      </c>
      <c r="AV154" s="13" t="s">
        <v>88</v>
      </c>
      <c r="AW154" s="13" t="s">
        <v>39</v>
      </c>
      <c r="AX154" s="13" t="s">
        <v>86</v>
      </c>
      <c r="AY154" s="245" t="s">
        <v>195</v>
      </c>
    </row>
    <row r="155" s="12" customFormat="1" ht="22.8" customHeight="1">
      <c r="A155" s="12"/>
      <c r="B155" s="200"/>
      <c r="C155" s="201"/>
      <c r="D155" s="202" t="s">
        <v>77</v>
      </c>
      <c r="E155" s="214" t="s">
        <v>1391</v>
      </c>
      <c r="F155" s="214" t="s">
        <v>1392</v>
      </c>
      <c r="G155" s="201"/>
      <c r="H155" s="201"/>
      <c r="I155" s="204"/>
      <c r="J155" s="215">
        <f>BK155</f>
        <v>0</v>
      </c>
      <c r="K155" s="201"/>
      <c r="L155" s="206"/>
      <c r="M155" s="207"/>
      <c r="N155" s="208"/>
      <c r="O155" s="208"/>
      <c r="P155" s="209">
        <f>SUM(P156:P159)</f>
        <v>0</v>
      </c>
      <c r="Q155" s="208"/>
      <c r="R155" s="209">
        <f>SUM(R156:R159)</f>
        <v>0</v>
      </c>
      <c r="S155" s="208"/>
      <c r="T155" s="210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1" t="s">
        <v>226</v>
      </c>
      <c r="AT155" s="212" t="s">
        <v>77</v>
      </c>
      <c r="AU155" s="212" t="s">
        <v>86</v>
      </c>
      <c r="AY155" s="211" t="s">
        <v>195</v>
      </c>
      <c r="BK155" s="213">
        <f>SUM(BK156:BK159)</f>
        <v>0</v>
      </c>
    </row>
    <row r="156" s="2" customFormat="1" ht="16.5" customHeight="1">
      <c r="A156" s="41"/>
      <c r="B156" s="42"/>
      <c r="C156" s="216" t="s">
        <v>289</v>
      </c>
      <c r="D156" s="216" t="s">
        <v>113</v>
      </c>
      <c r="E156" s="217" t="s">
        <v>1393</v>
      </c>
      <c r="F156" s="218" t="s">
        <v>1394</v>
      </c>
      <c r="G156" s="219" t="s">
        <v>1107</v>
      </c>
      <c r="H156" s="220">
        <v>1</v>
      </c>
      <c r="I156" s="221"/>
      <c r="J156" s="222">
        <f>ROUND(I156*H156,2)</f>
        <v>0</v>
      </c>
      <c r="K156" s="218" t="s">
        <v>200</v>
      </c>
      <c r="L156" s="47"/>
      <c r="M156" s="223" t="s">
        <v>32</v>
      </c>
      <c r="N156" s="224" t="s">
        <v>49</v>
      </c>
      <c r="O156" s="87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7" t="s">
        <v>1098</v>
      </c>
      <c r="AT156" s="227" t="s">
        <v>113</v>
      </c>
      <c r="AU156" s="227" t="s">
        <v>88</v>
      </c>
      <c r="AY156" s="19" t="s">
        <v>195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19" t="s">
        <v>86</v>
      </c>
      <c r="BK156" s="228">
        <f>ROUND(I156*H156,2)</f>
        <v>0</v>
      </c>
      <c r="BL156" s="19" t="s">
        <v>1098</v>
      </c>
      <c r="BM156" s="227" t="s">
        <v>1395</v>
      </c>
    </row>
    <row r="157" s="2" customFormat="1">
      <c r="A157" s="41"/>
      <c r="B157" s="42"/>
      <c r="C157" s="43"/>
      <c r="D157" s="229" t="s">
        <v>202</v>
      </c>
      <c r="E157" s="43"/>
      <c r="F157" s="230" t="s">
        <v>1396</v>
      </c>
      <c r="G157" s="43"/>
      <c r="H157" s="43"/>
      <c r="I157" s="231"/>
      <c r="J157" s="43"/>
      <c r="K157" s="43"/>
      <c r="L157" s="47"/>
      <c r="M157" s="232"/>
      <c r="N157" s="233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19" t="s">
        <v>202</v>
      </c>
      <c r="AU157" s="19" t="s">
        <v>88</v>
      </c>
    </row>
    <row r="158" s="14" customFormat="1">
      <c r="A158" s="14"/>
      <c r="B158" s="259"/>
      <c r="C158" s="260"/>
      <c r="D158" s="236" t="s">
        <v>204</v>
      </c>
      <c r="E158" s="261" t="s">
        <v>32</v>
      </c>
      <c r="F158" s="262" t="s">
        <v>1397</v>
      </c>
      <c r="G158" s="260"/>
      <c r="H158" s="261" t="s">
        <v>32</v>
      </c>
      <c r="I158" s="263"/>
      <c r="J158" s="260"/>
      <c r="K158" s="260"/>
      <c r="L158" s="264"/>
      <c r="M158" s="265"/>
      <c r="N158" s="266"/>
      <c r="O158" s="266"/>
      <c r="P158" s="266"/>
      <c r="Q158" s="266"/>
      <c r="R158" s="266"/>
      <c r="S158" s="266"/>
      <c r="T158" s="26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8" t="s">
        <v>204</v>
      </c>
      <c r="AU158" s="268" t="s">
        <v>88</v>
      </c>
      <c r="AV158" s="14" t="s">
        <v>86</v>
      </c>
      <c r="AW158" s="14" t="s">
        <v>39</v>
      </c>
      <c r="AX158" s="14" t="s">
        <v>78</v>
      </c>
      <c r="AY158" s="268" t="s">
        <v>195</v>
      </c>
    </row>
    <row r="159" s="13" customFormat="1">
      <c r="A159" s="13"/>
      <c r="B159" s="234"/>
      <c r="C159" s="235"/>
      <c r="D159" s="236" t="s">
        <v>204</v>
      </c>
      <c r="E159" s="237" t="s">
        <v>32</v>
      </c>
      <c r="F159" s="238" t="s">
        <v>86</v>
      </c>
      <c r="G159" s="235"/>
      <c r="H159" s="239">
        <v>1</v>
      </c>
      <c r="I159" s="240"/>
      <c r="J159" s="235"/>
      <c r="K159" s="235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204</v>
      </c>
      <c r="AU159" s="245" t="s">
        <v>88</v>
      </c>
      <c r="AV159" s="13" t="s">
        <v>88</v>
      </c>
      <c r="AW159" s="13" t="s">
        <v>39</v>
      </c>
      <c r="AX159" s="13" t="s">
        <v>86</v>
      </c>
      <c r="AY159" s="245" t="s">
        <v>195</v>
      </c>
    </row>
    <row r="160" s="12" customFormat="1" ht="22.8" customHeight="1">
      <c r="A160" s="12"/>
      <c r="B160" s="200"/>
      <c r="C160" s="201"/>
      <c r="D160" s="202" t="s">
        <v>77</v>
      </c>
      <c r="E160" s="214" t="s">
        <v>1398</v>
      </c>
      <c r="F160" s="214" t="s">
        <v>1399</v>
      </c>
      <c r="G160" s="201"/>
      <c r="H160" s="201"/>
      <c r="I160" s="204"/>
      <c r="J160" s="215">
        <f>BK160</f>
        <v>0</v>
      </c>
      <c r="K160" s="201"/>
      <c r="L160" s="206"/>
      <c r="M160" s="207"/>
      <c r="N160" s="208"/>
      <c r="O160" s="208"/>
      <c r="P160" s="209">
        <f>SUM(P161:P168)</f>
        <v>0</v>
      </c>
      <c r="Q160" s="208"/>
      <c r="R160" s="209">
        <f>SUM(R161:R168)</f>
        <v>0</v>
      </c>
      <c r="S160" s="208"/>
      <c r="T160" s="210">
        <f>SUM(T161:T168)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1" t="s">
        <v>226</v>
      </c>
      <c r="AT160" s="212" t="s">
        <v>77</v>
      </c>
      <c r="AU160" s="212" t="s">
        <v>86</v>
      </c>
      <c r="AY160" s="211" t="s">
        <v>195</v>
      </c>
      <c r="BK160" s="213">
        <f>SUM(BK161:BK168)</f>
        <v>0</v>
      </c>
    </row>
    <row r="161" s="2" customFormat="1" ht="16.5" customHeight="1">
      <c r="A161" s="41"/>
      <c r="B161" s="42"/>
      <c r="C161" s="216" t="s">
        <v>297</v>
      </c>
      <c r="D161" s="216" t="s">
        <v>113</v>
      </c>
      <c r="E161" s="217" t="s">
        <v>1400</v>
      </c>
      <c r="F161" s="218" t="s">
        <v>1401</v>
      </c>
      <c r="G161" s="219" t="s">
        <v>1107</v>
      </c>
      <c r="H161" s="220">
        <v>1</v>
      </c>
      <c r="I161" s="221"/>
      <c r="J161" s="222">
        <f>ROUND(I161*H161,2)</f>
        <v>0</v>
      </c>
      <c r="K161" s="218" t="s">
        <v>200</v>
      </c>
      <c r="L161" s="47"/>
      <c r="M161" s="223" t="s">
        <v>32</v>
      </c>
      <c r="N161" s="224" t="s">
        <v>49</v>
      </c>
      <c r="O161" s="87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7" t="s">
        <v>1098</v>
      </c>
      <c r="AT161" s="227" t="s">
        <v>113</v>
      </c>
      <c r="AU161" s="227" t="s">
        <v>88</v>
      </c>
      <c r="AY161" s="19" t="s">
        <v>195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9" t="s">
        <v>86</v>
      </c>
      <c r="BK161" s="228">
        <f>ROUND(I161*H161,2)</f>
        <v>0</v>
      </c>
      <c r="BL161" s="19" t="s">
        <v>1098</v>
      </c>
      <c r="BM161" s="227" t="s">
        <v>1402</v>
      </c>
    </row>
    <row r="162" s="2" customFormat="1">
      <c r="A162" s="41"/>
      <c r="B162" s="42"/>
      <c r="C162" s="43"/>
      <c r="D162" s="229" t="s">
        <v>202</v>
      </c>
      <c r="E162" s="43"/>
      <c r="F162" s="230" t="s">
        <v>1403</v>
      </c>
      <c r="G162" s="43"/>
      <c r="H162" s="43"/>
      <c r="I162" s="231"/>
      <c r="J162" s="43"/>
      <c r="K162" s="43"/>
      <c r="L162" s="47"/>
      <c r="M162" s="232"/>
      <c r="N162" s="233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19" t="s">
        <v>202</v>
      </c>
      <c r="AU162" s="19" t="s">
        <v>88</v>
      </c>
    </row>
    <row r="163" s="14" customFormat="1">
      <c r="A163" s="14"/>
      <c r="B163" s="259"/>
      <c r="C163" s="260"/>
      <c r="D163" s="236" t="s">
        <v>204</v>
      </c>
      <c r="E163" s="261" t="s">
        <v>32</v>
      </c>
      <c r="F163" s="262" t="s">
        <v>1404</v>
      </c>
      <c r="G163" s="260"/>
      <c r="H163" s="261" t="s">
        <v>32</v>
      </c>
      <c r="I163" s="263"/>
      <c r="J163" s="260"/>
      <c r="K163" s="260"/>
      <c r="L163" s="264"/>
      <c r="M163" s="265"/>
      <c r="N163" s="266"/>
      <c r="O163" s="266"/>
      <c r="P163" s="266"/>
      <c r="Q163" s="266"/>
      <c r="R163" s="266"/>
      <c r="S163" s="266"/>
      <c r="T163" s="26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8" t="s">
        <v>204</v>
      </c>
      <c r="AU163" s="268" t="s">
        <v>88</v>
      </c>
      <c r="AV163" s="14" t="s">
        <v>86</v>
      </c>
      <c r="AW163" s="14" t="s">
        <v>39</v>
      </c>
      <c r="AX163" s="14" t="s">
        <v>78</v>
      </c>
      <c r="AY163" s="268" t="s">
        <v>195</v>
      </c>
    </row>
    <row r="164" s="13" customFormat="1">
      <c r="A164" s="13"/>
      <c r="B164" s="234"/>
      <c r="C164" s="235"/>
      <c r="D164" s="236" t="s">
        <v>204</v>
      </c>
      <c r="E164" s="237" t="s">
        <v>32</v>
      </c>
      <c r="F164" s="238" t="s">
        <v>86</v>
      </c>
      <c r="G164" s="235"/>
      <c r="H164" s="239">
        <v>1</v>
      </c>
      <c r="I164" s="240"/>
      <c r="J164" s="235"/>
      <c r="K164" s="235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204</v>
      </c>
      <c r="AU164" s="245" t="s">
        <v>88</v>
      </c>
      <c r="AV164" s="13" t="s">
        <v>88</v>
      </c>
      <c r="AW164" s="13" t="s">
        <v>39</v>
      </c>
      <c r="AX164" s="13" t="s">
        <v>86</v>
      </c>
      <c r="AY164" s="245" t="s">
        <v>195</v>
      </c>
    </row>
    <row r="165" s="2" customFormat="1" ht="16.5" customHeight="1">
      <c r="A165" s="41"/>
      <c r="B165" s="42"/>
      <c r="C165" s="216" t="s">
        <v>302</v>
      </c>
      <c r="D165" s="216" t="s">
        <v>113</v>
      </c>
      <c r="E165" s="217" t="s">
        <v>1405</v>
      </c>
      <c r="F165" s="218" t="s">
        <v>1406</v>
      </c>
      <c r="G165" s="219" t="s">
        <v>1107</v>
      </c>
      <c r="H165" s="220">
        <v>1</v>
      </c>
      <c r="I165" s="221"/>
      <c r="J165" s="222">
        <f>ROUND(I165*H165,2)</f>
        <v>0</v>
      </c>
      <c r="K165" s="218" t="s">
        <v>200</v>
      </c>
      <c r="L165" s="47"/>
      <c r="M165" s="223" t="s">
        <v>32</v>
      </c>
      <c r="N165" s="224" t="s">
        <v>49</v>
      </c>
      <c r="O165" s="87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7" t="s">
        <v>1098</v>
      </c>
      <c r="AT165" s="227" t="s">
        <v>113</v>
      </c>
      <c r="AU165" s="227" t="s">
        <v>88</v>
      </c>
      <c r="AY165" s="19" t="s">
        <v>195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9" t="s">
        <v>86</v>
      </c>
      <c r="BK165" s="228">
        <f>ROUND(I165*H165,2)</f>
        <v>0</v>
      </c>
      <c r="BL165" s="19" t="s">
        <v>1098</v>
      </c>
      <c r="BM165" s="227" t="s">
        <v>1407</v>
      </c>
    </row>
    <row r="166" s="2" customFormat="1">
      <c r="A166" s="41"/>
      <c r="B166" s="42"/>
      <c r="C166" s="43"/>
      <c r="D166" s="229" t="s">
        <v>202</v>
      </c>
      <c r="E166" s="43"/>
      <c r="F166" s="230" t="s">
        <v>1408</v>
      </c>
      <c r="G166" s="43"/>
      <c r="H166" s="43"/>
      <c r="I166" s="231"/>
      <c r="J166" s="43"/>
      <c r="K166" s="43"/>
      <c r="L166" s="47"/>
      <c r="M166" s="232"/>
      <c r="N166" s="233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19" t="s">
        <v>202</v>
      </c>
      <c r="AU166" s="19" t="s">
        <v>88</v>
      </c>
    </row>
    <row r="167" s="14" customFormat="1">
      <c r="A167" s="14"/>
      <c r="B167" s="259"/>
      <c r="C167" s="260"/>
      <c r="D167" s="236" t="s">
        <v>204</v>
      </c>
      <c r="E167" s="261" t="s">
        <v>32</v>
      </c>
      <c r="F167" s="262" t="s">
        <v>1409</v>
      </c>
      <c r="G167" s="260"/>
      <c r="H167" s="261" t="s">
        <v>32</v>
      </c>
      <c r="I167" s="263"/>
      <c r="J167" s="260"/>
      <c r="K167" s="260"/>
      <c r="L167" s="264"/>
      <c r="M167" s="265"/>
      <c r="N167" s="266"/>
      <c r="O167" s="266"/>
      <c r="P167" s="266"/>
      <c r="Q167" s="266"/>
      <c r="R167" s="266"/>
      <c r="S167" s="266"/>
      <c r="T167" s="26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8" t="s">
        <v>204</v>
      </c>
      <c r="AU167" s="268" t="s">
        <v>88</v>
      </c>
      <c r="AV167" s="14" t="s">
        <v>86</v>
      </c>
      <c r="AW167" s="14" t="s">
        <v>39</v>
      </c>
      <c r="AX167" s="14" t="s">
        <v>78</v>
      </c>
      <c r="AY167" s="268" t="s">
        <v>195</v>
      </c>
    </row>
    <row r="168" s="13" customFormat="1">
      <c r="A168" s="13"/>
      <c r="B168" s="234"/>
      <c r="C168" s="235"/>
      <c r="D168" s="236" t="s">
        <v>204</v>
      </c>
      <c r="E168" s="237" t="s">
        <v>32</v>
      </c>
      <c r="F168" s="238" t="s">
        <v>86</v>
      </c>
      <c r="G168" s="235"/>
      <c r="H168" s="239">
        <v>1</v>
      </c>
      <c r="I168" s="240"/>
      <c r="J168" s="235"/>
      <c r="K168" s="235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204</v>
      </c>
      <c r="AU168" s="245" t="s">
        <v>88</v>
      </c>
      <c r="AV168" s="13" t="s">
        <v>88</v>
      </c>
      <c r="AW168" s="13" t="s">
        <v>39</v>
      </c>
      <c r="AX168" s="13" t="s">
        <v>86</v>
      </c>
      <c r="AY168" s="245" t="s">
        <v>195</v>
      </c>
    </row>
    <row r="169" s="12" customFormat="1" ht="22.8" customHeight="1">
      <c r="A169" s="12"/>
      <c r="B169" s="200"/>
      <c r="C169" s="201"/>
      <c r="D169" s="202" t="s">
        <v>77</v>
      </c>
      <c r="E169" s="214" t="s">
        <v>1410</v>
      </c>
      <c r="F169" s="214" t="s">
        <v>1411</v>
      </c>
      <c r="G169" s="201"/>
      <c r="H169" s="201"/>
      <c r="I169" s="204"/>
      <c r="J169" s="215">
        <f>BK169</f>
        <v>0</v>
      </c>
      <c r="K169" s="201"/>
      <c r="L169" s="206"/>
      <c r="M169" s="207"/>
      <c r="N169" s="208"/>
      <c r="O169" s="208"/>
      <c r="P169" s="209">
        <f>SUM(P170:P173)</f>
        <v>0</v>
      </c>
      <c r="Q169" s="208"/>
      <c r="R169" s="209">
        <f>SUM(R170:R173)</f>
        <v>0</v>
      </c>
      <c r="S169" s="208"/>
      <c r="T169" s="210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1" t="s">
        <v>226</v>
      </c>
      <c r="AT169" s="212" t="s">
        <v>77</v>
      </c>
      <c r="AU169" s="212" t="s">
        <v>86</v>
      </c>
      <c r="AY169" s="211" t="s">
        <v>195</v>
      </c>
      <c r="BK169" s="213">
        <f>SUM(BK170:BK173)</f>
        <v>0</v>
      </c>
    </row>
    <row r="170" s="2" customFormat="1" ht="16.5" customHeight="1">
      <c r="A170" s="41"/>
      <c r="B170" s="42"/>
      <c r="C170" s="216" t="s">
        <v>308</v>
      </c>
      <c r="D170" s="216" t="s">
        <v>113</v>
      </c>
      <c r="E170" s="217" t="s">
        <v>1412</v>
      </c>
      <c r="F170" s="218" t="s">
        <v>1413</v>
      </c>
      <c r="G170" s="219" t="s">
        <v>1107</v>
      </c>
      <c r="H170" s="220">
        <v>1</v>
      </c>
      <c r="I170" s="221"/>
      <c r="J170" s="222">
        <f>ROUND(I170*H170,2)</f>
        <v>0</v>
      </c>
      <c r="K170" s="218" t="s">
        <v>200</v>
      </c>
      <c r="L170" s="47"/>
      <c r="M170" s="223" t="s">
        <v>32</v>
      </c>
      <c r="N170" s="224" t="s">
        <v>49</v>
      </c>
      <c r="O170" s="87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7" t="s">
        <v>1098</v>
      </c>
      <c r="AT170" s="227" t="s">
        <v>113</v>
      </c>
      <c r="AU170" s="227" t="s">
        <v>88</v>
      </c>
      <c r="AY170" s="19" t="s">
        <v>195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9" t="s">
        <v>86</v>
      </c>
      <c r="BK170" s="228">
        <f>ROUND(I170*H170,2)</f>
        <v>0</v>
      </c>
      <c r="BL170" s="19" t="s">
        <v>1098</v>
      </c>
      <c r="BM170" s="227" t="s">
        <v>1414</v>
      </c>
    </row>
    <row r="171" s="2" customFormat="1">
      <c r="A171" s="41"/>
      <c r="B171" s="42"/>
      <c r="C171" s="43"/>
      <c r="D171" s="229" t="s">
        <v>202</v>
      </c>
      <c r="E171" s="43"/>
      <c r="F171" s="230" t="s">
        <v>1415</v>
      </c>
      <c r="G171" s="43"/>
      <c r="H171" s="43"/>
      <c r="I171" s="231"/>
      <c r="J171" s="43"/>
      <c r="K171" s="43"/>
      <c r="L171" s="47"/>
      <c r="M171" s="232"/>
      <c r="N171" s="233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9" t="s">
        <v>202</v>
      </c>
      <c r="AU171" s="19" t="s">
        <v>88</v>
      </c>
    </row>
    <row r="172" s="14" customFormat="1">
      <c r="A172" s="14"/>
      <c r="B172" s="259"/>
      <c r="C172" s="260"/>
      <c r="D172" s="236" t="s">
        <v>204</v>
      </c>
      <c r="E172" s="261" t="s">
        <v>32</v>
      </c>
      <c r="F172" s="262" t="s">
        <v>1416</v>
      </c>
      <c r="G172" s="260"/>
      <c r="H172" s="261" t="s">
        <v>32</v>
      </c>
      <c r="I172" s="263"/>
      <c r="J172" s="260"/>
      <c r="K172" s="260"/>
      <c r="L172" s="264"/>
      <c r="M172" s="265"/>
      <c r="N172" s="266"/>
      <c r="O172" s="266"/>
      <c r="P172" s="266"/>
      <c r="Q172" s="266"/>
      <c r="R172" s="266"/>
      <c r="S172" s="266"/>
      <c r="T172" s="26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8" t="s">
        <v>204</v>
      </c>
      <c r="AU172" s="268" t="s">
        <v>88</v>
      </c>
      <c r="AV172" s="14" t="s">
        <v>86</v>
      </c>
      <c r="AW172" s="14" t="s">
        <v>39</v>
      </c>
      <c r="AX172" s="14" t="s">
        <v>78</v>
      </c>
      <c r="AY172" s="268" t="s">
        <v>195</v>
      </c>
    </row>
    <row r="173" s="13" customFormat="1">
      <c r="A173" s="13"/>
      <c r="B173" s="234"/>
      <c r="C173" s="235"/>
      <c r="D173" s="236" t="s">
        <v>204</v>
      </c>
      <c r="E173" s="237" t="s">
        <v>32</v>
      </c>
      <c r="F173" s="238" t="s">
        <v>86</v>
      </c>
      <c r="G173" s="235"/>
      <c r="H173" s="239">
        <v>1</v>
      </c>
      <c r="I173" s="240"/>
      <c r="J173" s="235"/>
      <c r="K173" s="235"/>
      <c r="L173" s="241"/>
      <c r="M173" s="292"/>
      <c r="N173" s="293"/>
      <c r="O173" s="293"/>
      <c r="P173" s="293"/>
      <c r="Q173" s="293"/>
      <c r="R173" s="293"/>
      <c r="S173" s="293"/>
      <c r="T173" s="2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204</v>
      </c>
      <c r="AU173" s="245" t="s">
        <v>88</v>
      </c>
      <c r="AV173" s="13" t="s">
        <v>88</v>
      </c>
      <c r="AW173" s="13" t="s">
        <v>39</v>
      </c>
      <c r="AX173" s="13" t="s">
        <v>86</v>
      </c>
      <c r="AY173" s="245" t="s">
        <v>195</v>
      </c>
    </row>
    <row r="174" s="2" customFormat="1" ht="6.96" customHeight="1">
      <c r="A174" s="41"/>
      <c r="B174" s="62"/>
      <c r="C174" s="63"/>
      <c r="D174" s="63"/>
      <c r="E174" s="63"/>
      <c r="F174" s="63"/>
      <c r="G174" s="63"/>
      <c r="H174" s="63"/>
      <c r="I174" s="63"/>
      <c r="J174" s="63"/>
      <c r="K174" s="63"/>
      <c r="L174" s="47"/>
      <c r="M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</sheetData>
  <sheetProtection sheet="1" autoFilter="0" formatColumns="0" formatRows="0" objects="1" scenarios="1" spinCount="100000" saltValue="Ygu/gm8l0DX6tJRU04S8Fc/fKdnG5qnD7tqGxlg/ZutUahtvSGuEwcSM34Qg86c3FODEQ1WB2senC3yWELzhcQ==" hashValue="/Sk65DEdpt5SoV7lyPrgmw+PVkwwW2Y3Wotx/uNLUMFzW14L9s/0St7gOWbJLm1qCfSqh2arucKSKTerQwOaPQ==" algorithmName="SHA-512" password="CC35"/>
  <autoFilter ref="C87:K173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011224000"/>
    <hyperlink ref="F96" r:id="rId2" display="https://podminky.urs.cz/item/CS_URS_2025_01/011503000"/>
    <hyperlink ref="F100" r:id="rId3" display="https://podminky.urs.cz/item/CS_URS_2025_01/011514000"/>
    <hyperlink ref="F104" r:id="rId4" display="https://podminky.urs.cz/item/CS_URS_2025_01/012164000"/>
    <hyperlink ref="F109" r:id="rId5" display="https://podminky.urs.cz/item/CS_URS_2025_01/023002000"/>
    <hyperlink ref="F114" r:id="rId6" display="https://podminky.urs.cz/item/CS_URS_2025_01/031002000"/>
    <hyperlink ref="F118" r:id="rId7" display="https://podminky.urs.cz/item/CS_URS_2025_01/032002000"/>
    <hyperlink ref="F122" r:id="rId8" display="https://podminky.urs.cz/item/CS_URS_2025_01/033002000"/>
    <hyperlink ref="F126" r:id="rId9" display="https://podminky.urs.cz/item/CS_URS_2025_01/034002000"/>
    <hyperlink ref="F130" r:id="rId10" display="https://podminky.urs.cz/item/CS_URS_2025_01/039002000"/>
    <hyperlink ref="F135" r:id="rId11" display="https://podminky.urs.cz/item/CS_URS_2025_01/043224000"/>
    <hyperlink ref="F139" r:id="rId12" display="https://podminky.urs.cz/item/CS_URS_2025_01/044002000"/>
    <hyperlink ref="F143" r:id="rId13" display="https://podminky.urs.cz/item/CS_URS_2025_01/045203000"/>
    <hyperlink ref="F147" r:id="rId14" display="https://podminky.urs.cz/item/CS_URS_2025_01/045303000"/>
    <hyperlink ref="F152" r:id="rId15" display="https://podminky.urs.cz/item/CS_URS_2025_01/051002000"/>
    <hyperlink ref="F157" r:id="rId16" display="https://podminky.urs.cz/item/CS_URS_2025_01/061002000"/>
    <hyperlink ref="F162" r:id="rId17" display="https://podminky.urs.cz/item/CS_URS_2025_01/071103000"/>
    <hyperlink ref="F166" r:id="rId18" display="https://podminky.urs.cz/item/CS_URS_2025_01/079002000"/>
    <hyperlink ref="F171" r:id="rId19" display="https://podminky.urs.cz/item/CS_URS_2025_01/09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2"/>
    </row>
    <row r="4" s="1" customFormat="1" ht="24.96" customHeight="1">
      <c r="B4" s="22"/>
      <c r="C4" s="144" t="s">
        <v>1417</v>
      </c>
      <c r="H4" s="22"/>
    </row>
    <row r="5" s="1" customFormat="1" ht="12" customHeight="1">
      <c r="B5" s="22"/>
      <c r="C5" s="295" t="s">
        <v>13</v>
      </c>
      <c r="D5" s="153" t="s">
        <v>14</v>
      </c>
      <c r="E5" s="1"/>
      <c r="F5" s="1"/>
      <c r="H5" s="22"/>
    </row>
    <row r="6" s="1" customFormat="1" ht="36.96" customHeight="1">
      <c r="B6" s="22"/>
      <c r="C6" s="296" t="s">
        <v>16</v>
      </c>
      <c r="D6" s="297" t="s">
        <v>17</v>
      </c>
      <c r="E6" s="1"/>
      <c r="F6" s="1"/>
      <c r="H6" s="22"/>
    </row>
    <row r="7" s="1" customFormat="1" ht="16.5" customHeight="1">
      <c r="B7" s="22"/>
      <c r="C7" s="146" t="s">
        <v>24</v>
      </c>
      <c r="D7" s="150" t="str">
        <f>'Rekapitulace stavby'!AN8</f>
        <v>30. 5. 2025</v>
      </c>
      <c r="H7" s="22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9"/>
      <c r="B9" s="298"/>
      <c r="C9" s="299" t="s">
        <v>59</v>
      </c>
      <c r="D9" s="300" t="s">
        <v>60</v>
      </c>
      <c r="E9" s="300" t="s">
        <v>182</v>
      </c>
      <c r="F9" s="301" t="s">
        <v>1418</v>
      </c>
      <c r="G9" s="189"/>
      <c r="H9" s="298"/>
    </row>
    <row r="10" s="2" customFormat="1" ht="26.4" customHeight="1">
      <c r="A10" s="41"/>
      <c r="B10" s="47"/>
      <c r="C10" s="302" t="s">
        <v>83</v>
      </c>
      <c r="D10" s="302" t="s">
        <v>84</v>
      </c>
      <c r="E10" s="41"/>
      <c r="F10" s="41"/>
      <c r="G10" s="41"/>
      <c r="H10" s="47"/>
    </row>
    <row r="11" s="2" customFormat="1" ht="16.8" customHeight="1">
      <c r="A11" s="41"/>
      <c r="B11" s="47"/>
      <c r="C11" s="303" t="s">
        <v>134</v>
      </c>
      <c r="D11" s="304" t="s">
        <v>135</v>
      </c>
      <c r="E11" s="305" t="s">
        <v>115</v>
      </c>
      <c r="F11" s="306">
        <v>32.649999999999999</v>
      </c>
      <c r="G11" s="41"/>
      <c r="H11" s="47"/>
    </row>
    <row r="12" s="2" customFormat="1" ht="16.8" customHeight="1">
      <c r="A12" s="41"/>
      <c r="B12" s="47"/>
      <c r="C12" s="307" t="s">
        <v>32</v>
      </c>
      <c r="D12" s="307" t="s">
        <v>208</v>
      </c>
      <c r="E12" s="19" t="s">
        <v>32</v>
      </c>
      <c r="F12" s="308">
        <v>0</v>
      </c>
      <c r="G12" s="41"/>
      <c r="H12" s="47"/>
    </row>
    <row r="13" s="2" customFormat="1" ht="16.8" customHeight="1">
      <c r="A13" s="41"/>
      <c r="B13" s="47"/>
      <c r="C13" s="307" t="s">
        <v>32</v>
      </c>
      <c r="D13" s="307" t="s">
        <v>136</v>
      </c>
      <c r="E13" s="19" t="s">
        <v>32</v>
      </c>
      <c r="F13" s="308">
        <v>32.649999999999999</v>
      </c>
      <c r="G13" s="41"/>
      <c r="H13" s="47"/>
    </row>
    <row r="14" s="2" customFormat="1" ht="16.8" customHeight="1">
      <c r="A14" s="41"/>
      <c r="B14" s="47"/>
      <c r="C14" s="307" t="s">
        <v>32</v>
      </c>
      <c r="D14" s="307" t="s">
        <v>210</v>
      </c>
      <c r="E14" s="19" t="s">
        <v>32</v>
      </c>
      <c r="F14" s="308">
        <v>32.649999999999999</v>
      </c>
      <c r="G14" s="41"/>
      <c r="H14" s="47"/>
    </row>
    <row r="15" s="2" customFormat="1" ht="16.8" customHeight="1">
      <c r="A15" s="41"/>
      <c r="B15" s="47"/>
      <c r="C15" s="309" t="s">
        <v>1419</v>
      </c>
      <c r="D15" s="41"/>
      <c r="E15" s="41"/>
      <c r="F15" s="41"/>
      <c r="G15" s="41"/>
      <c r="H15" s="47"/>
    </row>
    <row r="16" s="2" customFormat="1" ht="16.8" customHeight="1">
      <c r="A16" s="41"/>
      <c r="B16" s="47"/>
      <c r="C16" s="307" t="s">
        <v>692</v>
      </c>
      <c r="D16" s="307" t="s">
        <v>1420</v>
      </c>
      <c r="E16" s="19" t="s">
        <v>115</v>
      </c>
      <c r="F16" s="308">
        <v>32.649999999999999</v>
      </c>
      <c r="G16" s="41"/>
      <c r="H16" s="47"/>
    </row>
    <row r="17" s="2" customFormat="1" ht="16.8" customHeight="1">
      <c r="A17" s="41"/>
      <c r="B17" s="47"/>
      <c r="C17" s="307" t="s">
        <v>930</v>
      </c>
      <c r="D17" s="307" t="s">
        <v>1421</v>
      </c>
      <c r="E17" s="19" t="s">
        <v>115</v>
      </c>
      <c r="F17" s="308">
        <v>32.649999999999999</v>
      </c>
      <c r="G17" s="41"/>
      <c r="H17" s="47"/>
    </row>
    <row r="18" s="2" customFormat="1" ht="16.8" customHeight="1">
      <c r="A18" s="41"/>
      <c r="B18" s="47"/>
      <c r="C18" s="303" t="s">
        <v>137</v>
      </c>
      <c r="D18" s="304" t="s">
        <v>138</v>
      </c>
      <c r="E18" s="305" t="s">
        <v>115</v>
      </c>
      <c r="F18" s="306">
        <v>36.899999999999999</v>
      </c>
      <c r="G18" s="41"/>
      <c r="H18" s="47"/>
    </row>
    <row r="19" s="2" customFormat="1" ht="16.8" customHeight="1">
      <c r="A19" s="41"/>
      <c r="B19" s="47"/>
      <c r="C19" s="307" t="s">
        <v>32</v>
      </c>
      <c r="D19" s="307" t="s">
        <v>208</v>
      </c>
      <c r="E19" s="19" t="s">
        <v>32</v>
      </c>
      <c r="F19" s="308">
        <v>0</v>
      </c>
      <c r="G19" s="41"/>
      <c r="H19" s="47"/>
    </row>
    <row r="20" s="2" customFormat="1" ht="16.8" customHeight="1">
      <c r="A20" s="41"/>
      <c r="B20" s="47"/>
      <c r="C20" s="307" t="s">
        <v>32</v>
      </c>
      <c r="D20" s="307" t="s">
        <v>398</v>
      </c>
      <c r="E20" s="19" t="s">
        <v>32</v>
      </c>
      <c r="F20" s="308">
        <v>36.899999999999999</v>
      </c>
      <c r="G20" s="41"/>
      <c r="H20" s="47"/>
    </row>
    <row r="21" s="2" customFormat="1" ht="16.8" customHeight="1">
      <c r="A21" s="41"/>
      <c r="B21" s="47"/>
      <c r="C21" s="307" t="s">
        <v>32</v>
      </c>
      <c r="D21" s="307" t="s">
        <v>210</v>
      </c>
      <c r="E21" s="19" t="s">
        <v>32</v>
      </c>
      <c r="F21" s="308">
        <v>36.899999999999999</v>
      </c>
      <c r="G21" s="41"/>
      <c r="H21" s="47"/>
    </row>
    <row r="22" s="2" customFormat="1" ht="16.8" customHeight="1">
      <c r="A22" s="41"/>
      <c r="B22" s="47"/>
      <c r="C22" s="309" t="s">
        <v>1419</v>
      </c>
      <c r="D22" s="41"/>
      <c r="E22" s="41"/>
      <c r="F22" s="41"/>
      <c r="G22" s="41"/>
      <c r="H22" s="47"/>
    </row>
    <row r="23" s="2" customFormat="1" ht="16.8" customHeight="1">
      <c r="A23" s="41"/>
      <c r="B23" s="47"/>
      <c r="C23" s="307" t="s">
        <v>390</v>
      </c>
      <c r="D23" s="307" t="s">
        <v>1422</v>
      </c>
      <c r="E23" s="19" t="s">
        <v>105</v>
      </c>
      <c r="F23" s="308">
        <v>53.441000000000002</v>
      </c>
      <c r="G23" s="41"/>
      <c r="H23" s="47"/>
    </row>
    <row r="24" s="2" customFormat="1">
      <c r="A24" s="41"/>
      <c r="B24" s="47"/>
      <c r="C24" s="307" t="s">
        <v>407</v>
      </c>
      <c r="D24" s="307" t="s">
        <v>1423</v>
      </c>
      <c r="E24" s="19" t="s">
        <v>105</v>
      </c>
      <c r="F24" s="308">
        <v>53.441000000000002</v>
      </c>
      <c r="G24" s="41"/>
      <c r="H24" s="47"/>
    </row>
    <row r="25" s="2" customFormat="1">
      <c r="A25" s="41"/>
      <c r="B25" s="47"/>
      <c r="C25" s="307" t="s">
        <v>615</v>
      </c>
      <c r="D25" s="307" t="s">
        <v>1424</v>
      </c>
      <c r="E25" s="19" t="s">
        <v>105</v>
      </c>
      <c r="F25" s="308">
        <v>86.888000000000005</v>
      </c>
      <c r="G25" s="41"/>
      <c r="H25" s="47"/>
    </row>
    <row r="26" s="2" customFormat="1" ht="16.8" customHeight="1">
      <c r="A26" s="41"/>
      <c r="B26" s="47"/>
      <c r="C26" s="307" t="s">
        <v>624</v>
      </c>
      <c r="D26" s="307" t="s">
        <v>1425</v>
      </c>
      <c r="E26" s="19" t="s">
        <v>292</v>
      </c>
      <c r="F26" s="308">
        <v>45.517000000000003</v>
      </c>
      <c r="G26" s="41"/>
      <c r="H26" s="47"/>
    </row>
    <row r="27" s="2" customFormat="1" ht="16.8" customHeight="1">
      <c r="A27" s="41"/>
      <c r="B27" s="47"/>
      <c r="C27" s="307" t="s">
        <v>729</v>
      </c>
      <c r="D27" s="307" t="s">
        <v>1426</v>
      </c>
      <c r="E27" s="19" t="s">
        <v>115</v>
      </c>
      <c r="F27" s="308">
        <v>36.899999999999999</v>
      </c>
      <c r="G27" s="41"/>
      <c r="H27" s="47"/>
    </row>
    <row r="28" s="2" customFormat="1" ht="16.8" customHeight="1">
      <c r="A28" s="41"/>
      <c r="B28" s="47"/>
      <c r="C28" s="307" t="s">
        <v>1057</v>
      </c>
      <c r="D28" s="307" t="s">
        <v>1058</v>
      </c>
      <c r="E28" s="19" t="s">
        <v>105</v>
      </c>
      <c r="F28" s="308">
        <v>9.3360000000000003</v>
      </c>
      <c r="G28" s="41"/>
      <c r="H28" s="47"/>
    </row>
    <row r="29" s="2" customFormat="1" ht="16.8" customHeight="1">
      <c r="A29" s="41"/>
      <c r="B29" s="47"/>
      <c r="C29" s="307" t="s">
        <v>436</v>
      </c>
      <c r="D29" s="307" t="s">
        <v>437</v>
      </c>
      <c r="E29" s="19" t="s">
        <v>105</v>
      </c>
      <c r="F29" s="308">
        <v>49.18</v>
      </c>
      <c r="G29" s="41"/>
      <c r="H29" s="47"/>
    </row>
    <row r="30" s="2" customFormat="1" ht="16.8" customHeight="1">
      <c r="A30" s="41"/>
      <c r="B30" s="47"/>
      <c r="C30" s="303" t="s">
        <v>140</v>
      </c>
      <c r="D30" s="304" t="s">
        <v>141</v>
      </c>
      <c r="E30" s="305" t="s">
        <v>115</v>
      </c>
      <c r="F30" s="306">
        <v>92.700000000000003</v>
      </c>
      <c r="G30" s="41"/>
      <c r="H30" s="47"/>
    </row>
    <row r="31" s="2" customFormat="1" ht="16.8" customHeight="1">
      <c r="A31" s="41"/>
      <c r="B31" s="47"/>
      <c r="C31" s="307" t="s">
        <v>32</v>
      </c>
      <c r="D31" s="307" t="s">
        <v>208</v>
      </c>
      <c r="E31" s="19" t="s">
        <v>32</v>
      </c>
      <c r="F31" s="308">
        <v>0</v>
      </c>
      <c r="G31" s="41"/>
      <c r="H31" s="47"/>
    </row>
    <row r="32" s="2" customFormat="1" ht="16.8" customHeight="1">
      <c r="A32" s="41"/>
      <c r="B32" s="47"/>
      <c r="C32" s="307" t="s">
        <v>32</v>
      </c>
      <c r="D32" s="307" t="s">
        <v>400</v>
      </c>
      <c r="E32" s="19" t="s">
        <v>32</v>
      </c>
      <c r="F32" s="308">
        <v>92.700000000000003</v>
      </c>
      <c r="G32" s="41"/>
      <c r="H32" s="47"/>
    </row>
    <row r="33" s="2" customFormat="1" ht="16.8" customHeight="1">
      <c r="A33" s="41"/>
      <c r="B33" s="47"/>
      <c r="C33" s="307" t="s">
        <v>32</v>
      </c>
      <c r="D33" s="307" t="s">
        <v>210</v>
      </c>
      <c r="E33" s="19" t="s">
        <v>32</v>
      </c>
      <c r="F33" s="308">
        <v>92.700000000000003</v>
      </c>
      <c r="G33" s="41"/>
      <c r="H33" s="47"/>
    </row>
    <row r="34" s="2" customFormat="1" ht="16.8" customHeight="1">
      <c r="A34" s="41"/>
      <c r="B34" s="47"/>
      <c r="C34" s="309" t="s">
        <v>1419</v>
      </c>
      <c r="D34" s="41"/>
      <c r="E34" s="41"/>
      <c r="F34" s="41"/>
      <c r="G34" s="41"/>
      <c r="H34" s="47"/>
    </row>
    <row r="35" s="2" customFormat="1" ht="16.8" customHeight="1">
      <c r="A35" s="41"/>
      <c r="B35" s="47"/>
      <c r="C35" s="307" t="s">
        <v>390</v>
      </c>
      <c r="D35" s="307" t="s">
        <v>1422</v>
      </c>
      <c r="E35" s="19" t="s">
        <v>105</v>
      </c>
      <c r="F35" s="308">
        <v>53.441000000000002</v>
      </c>
      <c r="G35" s="41"/>
      <c r="H35" s="47"/>
    </row>
    <row r="36" s="2" customFormat="1">
      <c r="A36" s="41"/>
      <c r="B36" s="47"/>
      <c r="C36" s="307" t="s">
        <v>407</v>
      </c>
      <c r="D36" s="307" t="s">
        <v>1423</v>
      </c>
      <c r="E36" s="19" t="s">
        <v>105</v>
      </c>
      <c r="F36" s="308">
        <v>53.441000000000002</v>
      </c>
      <c r="G36" s="41"/>
      <c r="H36" s="47"/>
    </row>
    <row r="37" s="2" customFormat="1" ht="16.8" customHeight="1">
      <c r="A37" s="41"/>
      <c r="B37" s="47"/>
      <c r="C37" s="307" t="s">
        <v>717</v>
      </c>
      <c r="D37" s="307" t="s">
        <v>1427</v>
      </c>
      <c r="E37" s="19" t="s">
        <v>115</v>
      </c>
      <c r="F37" s="308">
        <v>92.700000000000003</v>
      </c>
      <c r="G37" s="41"/>
      <c r="H37" s="47"/>
    </row>
    <row r="38" s="2" customFormat="1" ht="16.8" customHeight="1">
      <c r="A38" s="41"/>
      <c r="B38" s="47"/>
      <c r="C38" s="307" t="s">
        <v>1057</v>
      </c>
      <c r="D38" s="307" t="s">
        <v>1058</v>
      </c>
      <c r="E38" s="19" t="s">
        <v>105</v>
      </c>
      <c r="F38" s="308">
        <v>9.3360000000000003</v>
      </c>
      <c r="G38" s="41"/>
      <c r="H38" s="47"/>
    </row>
    <row r="39" s="2" customFormat="1" ht="16.8" customHeight="1">
      <c r="A39" s="41"/>
      <c r="B39" s="47"/>
      <c r="C39" s="307" t="s">
        <v>436</v>
      </c>
      <c r="D39" s="307" t="s">
        <v>437</v>
      </c>
      <c r="E39" s="19" t="s">
        <v>105</v>
      </c>
      <c r="F39" s="308">
        <v>49.18</v>
      </c>
      <c r="G39" s="41"/>
      <c r="H39" s="47"/>
    </row>
    <row r="40" s="2" customFormat="1" ht="16.8" customHeight="1">
      <c r="A40" s="41"/>
      <c r="B40" s="47"/>
      <c r="C40" s="303" t="s">
        <v>77</v>
      </c>
      <c r="D40" s="304" t="s">
        <v>143</v>
      </c>
      <c r="E40" s="305" t="s">
        <v>115</v>
      </c>
      <c r="F40" s="306">
        <v>106.8</v>
      </c>
      <c r="G40" s="41"/>
      <c r="H40" s="47"/>
    </row>
    <row r="41" s="2" customFormat="1" ht="16.8" customHeight="1">
      <c r="A41" s="41"/>
      <c r="B41" s="47"/>
      <c r="C41" s="307" t="s">
        <v>32</v>
      </c>
      <c r="D41" s="307" t="s">
        <v>208</v>
      </c>
      <c r="E41" s="19" t="s">
        <v>32</v>
      </c>
      <c r="F41" s="308">
        <v>0</v>
      </c>
      <c r="G41" s="41"/>
      <c r="H41" s="47"/>
    </row>
    <row r="42" s="2" customFormat="1" ht="16.8" customHeight="1">
      <c r="A42" s="41"/>
      <c r="B42" s="47"/>
      <c r="C42" s="307" t="s">
        <v>32</v>
      </c>
      <c r="D42" s="307" t="s">
        <v>209</v>
      </c>
      <c r="E42" s="19" t="s">
        <v>32</v>
      </c>
      <c r="F42" s="308">
        <v>106.8</v>
      </c>
      <c r="G42" s="41"/>
      <c r="H42" s="47"/>
    </row>
    <row r="43" s="2" customFormat="1" ht="16.8" customHeight="1">
      <c r="A43" s="41"/>
      <c r="B43" s="47"/>
      <c r="C43" s="307" t="s">
        <v>32</v>
      </c>
      <c r="D43" s="307" t="s">
        <v>210</v>
      </c>
      <c r="E43" s="19" t="s">
        <v>32</v>
      </c>
      <c r="F43" s="308">
        <v>106.8</v>
      </c>
      <c r="G43" s="41"/>
      <c r="H43" s="47"/>
    </row>
    <row r="44" s="2" customFormat="1" ht="16.8" customHeight="1">
      <c r="A44" s="41"/>
      <c r="B44" s="47"/>
      <c r="C44" s="309" t="s">
        <v>1419</v>
      </c>
      <c r="D44" s="41"/>
      <c r="E44" s="41"/>
      <c r="F44" s="41"/>
      <c r="G44" s="41"/>
      <c r="H44" s="47"/>
    </row>
    <row r="45" s="2" customFormat="1" ht="16.8" customHeight="1">
      <c r="A45" s="41"/>
      <c r="B45" s="47"/>
      <c r="C45" s="307" t="s">
        <v>198</v>
      </c>
      <c r="D45" s="307" t="s">
        <v>1428</v>
      </c>
      <c r="E45" s="19" t="s">
        <v>105</v>
      </c>
      <c r="F45" s="308">
        <v>19.224</v>
      </c>
      <c r="G45" s="41"/>
      <c r="H45" s="47"/>
    </row>
    <row r="46" s="2" customFormat="1">
      <c r="A46" s="41"/>
      <c r="B46" s="47"/>
      <c r="C46" s="307" t="s">
        <v>211</v>
      </c>
      <c r="D46" s="307" t="s">
        <v>1429</v>
      </c>
      <c r="E46" s="19" t="s">
        <v>105</v>
      </c>
      <c r="F46" s="308">
        <v>19.224</v>
      </c>
      <c r="G46" s="41"/>
      <c r="H46" s="47"/>
    </row>
    <row r="47" s="2" customFormat="1" ht="16.8" customHeight="1">
      <c r="A47" s="41"/>
      <c r="B47" s="47"/>
      <c r="C47" s="307" t="s">
        <v>227</v>
      </c>
      <c r="D47" s="307" t="s">
        <v>1430</v>
      </c>
      <c r="E47" s="19" t="s">
        <v>105</v>
      </c>
      <c r="F47" s="308">
        <v>19.224</v>
      </c>
      <c r="G47" s="41"/>
      <c r="H47" s="47"/>
    </row>
    <row r="48" s="2" customFormat="1" ht="16.8" customHeight="1">
      <c r="A48" s="41"/>
      <c r="B48" s="47"/>
      <c r="C48" s="307" t="s">
        <v>231</v>
      </c>
      <c r="D48" s="307" t="s">
        <v>1431</v>
      </c>
      <c r="E48" s="19" t="s">
        <v>115</v>
      </c>
      <c r="F48" s="308">
        <v>106.8</v>
      </c>
      <c r="G48" s="41"/>
      <c r="H48" s="47"/>
    </row>
    <row r="49" s="2" customFormat="1" ht="16.8" customHeight="1">
      <c r="A49" s="41"/>
      <c r="B49" s="47"/>
      <c r="C49" s="307" t="s">
        <v>236</v>
      </c>
      <c r="D49" s="307" t="s">
        <v>1432</v>
      </c>
      <c r="E49" s="19" t="s">
        <v>105</v>
      </c>
      <c r="F49" s="308">
        <v>19.224</v>
      </c>
      <c r="G49" s="41"/>
      <c r="H49" s="47"/>
    </row>
    <row r="50" s="2" customFormat="1" ht="16.8" customHeight="1">
      <c r="A50" s="41"/>
      <c r="B50" s="47"/>
      <c r="C50" s="307" t="s">
        <v>390</v>
      </c>
      <c r="D50" s="307" t="s">
        <v>1422</v>
      </c>
      <c r="E50" s="19" t="s">
        <v>105</v>
      </c>
      <c r="F50" s="308">
        <v>53.441000000000002</v>
      </c>
      <c r="G50" s="41"/>
      <c r="H50" s="47"/>
    </row>
    <row r="51" s="2" customFormat="1">
      <c r="A51" s="41"/>
      <c r="B51" s="47"/>
      <c r="C51" s="307" t="s">
        <v>407</v>
      </c>
      <c r="D51" s="307" t="s">
        <v>1423</v>
      </c>
      <c r="E51" s="19" t="s">
        <v>105</v>
      </c>
      <c r="F51" s="308">
        <v>53.441000000000002</v>
      </c>
      <c r="G51" s="41"/>
      <c r="H51" s="47"/>
    </row>
    <row r="52" s="2" customFormat="1">
      <c r="A52" s="41"/>
      <c r="B52" s="47"/>
      <c r="C52" s="307" t="s">
        <v>615</v>
      </c>
      <c r="D52" s="307" t="s">
        <v>1424</v>
      </c>
      <c r="E52" s="19" t="s">
        <v>105</v>
      </c>
      <c r="F52" s="308">
        <v>86.888000000000005</v>
      </c>
      <c r="G52" s="41"/>
      <c r="H52" s="47"/>
    </row>
    <row r="53" s="2" customFormat="1" ht="16.8" customHeight="1">
      <c r="A53" s="41"/>
      <c r="B53" s="47"/>
      <c r="C53" s="307" t="s">
        <v>624</v>
      </c>
      <c r="D53" s="307" t="s">
        <v>1425</v>
      </c>
      <c r="E53" s="19" t="s">
        <v>292</v>
      </c>
      <c r="F53" s="308">
        <v>45.517000000000003</v>
      </c>
      <c r="G53" s="41"/>
      <c r="H53" s="47"/>
    </row>
    <row r="54" s="2" customFormat="1" ht="16.8" customHeight="1">
      <c r="A54" s="41"/>
      <c r="B54" s="47"/>
      <c r="C54" s="307" t="s">
        <v>636</v>
      </c>
      <c r="D54" s="307" t="s">
        <v>1433</v>
      </c>
      <c r="E54" s="19" t="s">
        <v>105</v>
      </c>
      <c r="F54" s="308">
        <v>17.088000000000001</v>
      </c>
      <c r="G54" s="41"/>
      <c r="H54" s="47"/>
    </row>
    <row r="55" s="2" customFormat="1" ht="16.8" customHeight="1">
      <c r="A55" s="41"/>
      <c r="B55" s="47"/>
      <c r="C55" s="307" t="s">
        <v>642</v>
      </c>
      <c r="D55" s="307" t="s">
        <v>1434</v>
      </c>
      <c r="E55" s="19" t="s">
        <v>105</v>
      </c>
      <c r="F55" s="308">
        <v>17.088000000000001</v>
      </c>
      <c r="G55" s="41"/>
      <c r="H55" s="47"/>
    </row>
    <row r="56" s="2" customFormat="1" ht="16.8" customHeight="1">
      <c r="A56" s="41"/>
      <c r="B56" s="47"/>
      <c r="C56" s="307" t="s">
        <v>698</v>
      </c>
      <c r="D56" s="307" t="s">
        <v>1435</v>
      </c>
      <c r="E56" s="19" t="s">
        <v>115</v>
      </c>
      <c r="F56" s="308">
        <v>106.8</v>
      </c>
      <c r="G56" s="41"/>
      <c r="H56" s="47"/>
    </row>
    <row r="57" s="2" customFormat="1" ht="16.8" customHeight="1">
      <c r="A57" s="41"/>
      <c r="B57" s="47"/>
      <c r="C57" s="307" t="s">
        <v>740</v>
      </c>
      <c r="D57" s="307" t="s">
        <v>1436</v>
      </c>
      <c r="E57" s="19" t="s">
        <v>115</v>
      </c>
      <c r="F57" s="308">
        <v>106.8</v>
      </c>
      <c r="G57" s="41"/>
      <c r="H57" s="47"/>
    </row>
    <row r="58" s="2" customFormat="1" ht="16.8" customHeight="1">
      <c r="A58" s="41"/>
      <c r="B58" s="47"/>
      <c r="C58" s="307" t="s">
        <v>813</v>
      </c>
      <c r="D58" s="307" t="s">
        <v>1437</v>
      </c>
      <c r="E58" s="19" t="s">
        <v>115</v>
      </c>
      <c r="F58" s="308">
        <v>106.8</v>
      </c>
      <c r="G58" s="41"/>
      <c r="H58" s="47"/>
    </row>
    <row r="59" s="2" customFormat="1" ht="16.8" customHeight="1">
      <c r="A59" s="41"/>
      <c r="B59" s="47"/>
      <c r="C59" s="307" t="s">
        <v>935</v>
      </c>
      <c r="D59" s="307" t="s">
        <v>1438</v>
      </c>
      <c r="E59" s="19" t="s">
        <v>115</v>
      </c>
      <c r="F59" s="308">
        <v>106.8</v>
      </c>
      <c r="G59" s="41"/>
      <c r="H59" s="47"/>
    </row>
    <row r="60" s="2" customFormat="1" ht="16.8" customHeight="1">
      <c r="A60" s="41"/>
      <c r="B60" s="47"/>
      <c r="C60" s="303" t="s">
        <v>117</v>
      </c>
      <c r="D60" s="304" t="s">
        <v>118</v>
      </c>
      <c r="E60" s="305" t="s">
        <v>119</v>
      </c>
      <c r="F60" s="306">
        <v>28</v>
      </c>
      <c r="G60" s="41"/>
      <c r="H60" s="47"/>
    </row>
    <row r="61" s="2" customFormat="1" ht="16.8" customHeight="1">
      <c r="A61" s="41"/>
      <c r="B61" s="47"/>
      <c r="C61" s="307" t="s">
        <v>32</v>
      </c>
      <c r="D61" s="307" t="s">
        <v>208</v>
      </c>
      <c r="E61" s="19" t="s">
        <v>32</v>
      </c>
      <c r="F61" s="308">
        <v>0</v>
      </c>
      <c r="G61" s="41"/>
      <c r="H61" s="47"/>
    </row>
    <row r="62" s="2" customFormat="1" ht="16.8" customHeight="1">
      <c r="A62" s="41"/>
      <c r="B62" s="47"/>
      <c r="C62" s="307" t="s">
        <v>32</v>
      </c>
      <c r="D62" s="307" t="s">
        <v>120</v>
      </c>
      <c r="E62" s="19" t="s">
        <v>32</v>
      </c>
      <c r="F62" s="308">
        <v>28</v>
      </c>
      <c r="G62" s="41"/>
      <c r="H62" s="47"/>
    </row>
    <row r="63" s="2" customFormat="1" ht="16.8" customHeight="1">
      <c r="A63" s="41"/>
      <c r="B63" s="47"/>
      <c r="C63" s="307" t="s">
        <v>32</v>
      </c>
      <c r="D63" s="307" t="s">
        <v>210</v>
      </c>
      <c r="E63" s="19" t="s">
        <v>32</v>
      </c>
      <c r="F63" s="308">
        <v>28</v>
      </c>
      <c r="G63" s="41"/>
      <c r="H63" s="47"/>
    </row>
    <row r="64" s="2" customFormat="1" ht="16.8" customHeight="1">
      <c r="A64" s="41"/>
      <c r="B64" s="47"/>
      <c r="C64" s="309" t="s">
        <v>1419</v>
      </c>
      <c r="D64" s="41"/>
      <c r="E64" s="41"/>
      <c r="F64" s="41"/>
      <c r="G64" s="41"/>
      <c r="H64" s="47"/>
    </row>
    <row r="65" s="2" customFormat="1">
      <c r="A65" s="41"/>
      <c r="B65" s="47"/>
      <c r="C65" s="307" t="s">
        <v>874</v>
      </c>
      <c r="D65" s="307" t="s">
        <v>1439</v>
      </c>
      <c r="E65" s="19" t="s">
        <v>119</v>
      </c>
      <c r="F65" s="308">
        <v>28</v>
      </c>
      <c r="G65" s="41"/>
      <c r="H65" s="47"/>
    </row>
    <row r="66" s="2" customFormat="1" ht="16.8" customHeight="1">
      <c r="A66" s="41"/>
      <c r="B66" s="47"/>
      <c r="C66" s="307" t="s">
        <v>990</v>
      </c>
      <c r="D66" s="307" t="s">
        <v>991</v>
      </c>
      <c r="E66" s="19" t="s">
        <v>119</v>
      </c>
      <c r="F66" s="308">
        <v>28</v>
      </c>
      <c r="G66" s="41"/>
      <c r="H66" s="47"/>
    </row>
    <row r="67" s="2" customFormat="1" ht="16.8" customHeight="1">
      <c r="A67" s="41"/>
      <c r="B67" s="47"/>
      <c r="C67" s="303" t="s">
        <v>113</v>
      </c>
      <c r="D67" s="304" t="s">
        <v>114</v>
      </c>
      <c r="E67" s="305" t="s">
        <v>115</v>
      </c>
      <c r="F67" s="306">
        <v>2451.6999999999998</v>
      </c>
      <c r="G67" s="41"/>
      <c r="H67" s="47"/>
    </row>
    <row r="68" s="2" customFormat="1" ht="16.8" customHeight="1">
      <c r="A68" s="41"/>
      <c r="B68" s="47"/>
      <c r="C68" s="307" t="s">
        <v>32</v>
      </c>
      <c r="D68" s="307" t="s">
        <v>208</v>
      </c>
      <c r="E68" s="19" t="s">
        <v>32</v>
      </c>
      <c r="F68" s="308">
        <v>0</v>
      </c>
      <c r="G68" s="41"/>
      <c r="H68" s="47"/>
    </row>
    <row r="69" s="2" customFormat="1" ht="16.8" customHeight="1">
      <c r="A69" s="41"/>
      <c r="B69" s="47"/>
      <c r="C69" s="307" t="s">
        <v>32</v>
      </c>
      <c r="D69" s="307" t="s">
        <v>605</v>
      </c>
      <c r="E69" s="19" t="s">
        <v>32</v>
      </c>
      <c r="F69" s="308">
        <v>0</v>
      </c>
      <c r="G69" s="41"/>
      <c r="H69" s="47"/>
    </row>
    <row r="70" s="2" customFormat="1" ht="16.8" customHeight="1">
      <c r="A70" s="41"/>
      <c r="B70" s="47"/>
      <c r="C70" s="307" t="s">
        <v>32</v>
      </c>
      <c r="D70" s="307" t="s">
        <v>606</v>
      </c>
      <c r="E70" s="19" t="s">
        <v>32</v>
      </c>
      <c r="F70" s="308">
        <v>1693.2000000000001</v>
      </c>
      <c r="G70" s="41"/>
      <c r="H70" s="47"/>
    </row>
    <row r="71" s="2" customFormat="1" ht="16.8" customHeight="1">
      <c r="A71" s="41"/>
      <c r="B71" s="47"/>
      <c r="C71" s="307" t="s">
        <v>32</v>
      </c>
      <c r="D71" s="307" t="s">
        <v>607</v>
      </c>
      <c r="E71" s="19" t="s">
        <v>32</v>
      </c>
      <c r="F71" s="308">
        <v>758.5</v>
      </c>
      <c r="G71" s="41"/>
      <c r="H71" s="47"/>
    </row>
    <row r="72" s="2" customFormat="1" ht="16.8" customHeight="1">
      <c r="A72" s="41"/>
      <c r="B72" s="47"/>
      <c r="C72" s="307" t="s">
        <v>32</v>
      </c>
      <c r="D72" s="307" t="s">
        <v>210</v>
      </c>
      <c r="E72" s="19" t="s">
        <v>32</v>
      </c>
      <c r="F72" s="308">
        <v>2451.6999999999998</v>
      </c>
      <c r="G72" s="41"/>
      <c r="H72" s="47"/>
    </row>
    <row r="73" s="2" customFormat="1" ht="16.8" customHeight="1">
      <c r="A73" s="41"/>
      <c r="B73" s="47"/>
      <c r="C73" s="309" t="s">
        <v>1419</v>
      </c>
      <c r="D73" s="41"/>
      <c r="E73" s="41"/>
      <c r="F73" s="41"/>
      <c r="G73" s="41"/>
      <c r="H73" s="47"/>
    </row>
    <row r="74" s="2" customFormat="1" ht="16.8" customHeight="1">
      <c r="A74" s="41"/>
      <c r="B74" s="47"/>
      <c r="C74" s="307" t="s">
        <v>600</v>
      </c>
      <c r="D74" s="307" t="s">
        <v>1440</v>
      </c>
      <c r="E74" s="19" t="s">
        <v>115</v>
      </c>
      <c r="F74" s="308">
        <v>2451.6999999999998</v>
      </c>
      <c r="G74" s="41"/>
      <c r="H74" s="47"/>
    </row>
    <row r="75" s="2" customFormat="1" ht="16.8" customHeight="1">
      <c r="A75" s="41"/>
      <c r="B75" s="47"/>
      <c r="C75" s="307" t="s">
        <v>624</v>
      </c>
      <c r="D75" s="307" t="s">
        <v>1425</v>
      </c>
      <c r="E75" s="19" t="s">
        <v>292</v>
      </c>
      <c r="F75" s="308">
        <v>45.517000000000003</v>
      </c>
      <c r="G75" s="41"/>
      <c r="H75" s="47"/>
    </row>
    <row r="76" s="2" customFormat="1" ht="16.8" customHeight="1">
      <c r="A76" s="41"/>
      <c r="B76" s="47"/>
      <c r="C76" s="307" t="s">
        <v>920</v>
      </c>
      <c r="D76" s="307" t="s">
        <v>1441</v>
      </c>
      <c r="E76" s="19" t="s">
        <v>115</v>
      </c>
      <c r="F76" s="308">
        <v>2451.6999999999998</v>
      </c>
      <c r="G76" s="41"/>
      <c r="H76" s="47"/>
    </row>
    <row r="77" s="2" customFormat="1" ht="16.8" customHeight="1">
      <c r="A77" s="41"/>
      <c r="B77" s="47"/>
      <c r="C77" s="307" t="s">
        <v>609</v>
      </c>
      <c r="D77" s="307" t="s">
        <v>610</v>
      </c>
      <c r="E77" s="19" t="s">
        <v>292</v>
      </c>
      <c r="F77" s="308">
        <v>9.532</v>
      </c>
      <c r="G77" s="41"/>
      <c r="H77" s="47"/>
    </row>
    <row r="78" s="2" customFormat="1" ht="16.8" customHeight="1">
      <c r="A78" s="41"/>
      <c r="B78" s="47"/>
      <c r="C78" s="303" t="s">
        <v>103</v>
      </c>
      <c r="D78" s="304" t="s">
        <v>104</v>
      </c>
      <c r="E78" s="305" t="s">
        <v>105</v>
      </c>
      <c r="F78" s="306">
        <v>963.64800000000002</v>
      </c>
      <c r="G78" s="41"/>
      <c r="H78" s="47"/>
    </row>
    <row r="79" s="2" customFormat="1" ht="16.8" customHeight="1">
      <c r="A79" s="41"/>
      <c r="B79" s="47"/>
      <c r="C79" s="307" t="s">
        <v>32</v>
      </c>
      <c r="D79" s="307" t="s">
        <v>208</v>
      </c>
      <c r="E79" s="19" t="s">
        <v>32</v>
      </c>
      <c r="F79" s="308">
        <v>0</v>
      </c>
      <c r="G79" s="41"/>
      <c r="H79" s="47"/>
    </row>
    <row r="80" s="2" customFormat="1">
      <c r="A80" s="41"/>
      <c r="B80" s="47"/>
      <c r="C80" s="307" t="s">
        <v>32</v>
      </c>
      <c r="D80" s="307" t="s">
        <v>247</v>
      </c>
      <c r="E80" s="19" t="s">
        <v>32</v>
      </c>
      <c r="F80" s="308">
        <v>0</v>
      </c>
      <c r="G80" s="41"/>
      <c r="H80" s="47"/>
    </row>
    <row r="81" s="2" customFormat="1" ht="16.8" customHeight="1">
      <c r="A81" s="41"/>
      <c r="B81" s="47"/>
      <c r="C81" s="307" t="s">
        <v>32</v>
      </c>
      <c r="D81" s="307" t="s">
        <v>248</v>
      </c>
      <c r="E81" s="19" t="s">
        <v>32</v>
      </c>
      <c r="F81" s="308">
        <v>333.82299999999998</v>
      </c>
      <c r="G81" s="41"/>
      <c r="H81" s="47"/>
    </row>
    <row r="82" s="2" customFormat="1" ht="16.8" customHeight="1">
      <c r="A82" s="41"/>
      <c r="B82" s="47"/>
      <c r="C82" s="307" t="s">
        <v>32</v>
      </c>
      <c r="D82" s="307" t="s">
        <v>249</v>
      </c>
      <c r="E82" s="19" t="s">
        <v>32</v>
      </c>
      <c r="F82" s="308">
        <v>629.82500000000005</v>
      </c>
      <c r="G82" s="41"/>
      <c r="H82" s="47"/>
    </row>
    <row r="83" s="2" customFormat="1" ht="16.8" customHeight="1">
      <c r="A83" s="41"/>
      <c r="B83" s="47"/>
      <c r="C83" s="307" t="s">
        <v>32</v>
      </c>
      <c r="D83" s="307" t="s">
        <v>210</v>
      </c>
      <c r="E83" s="19" t="s">
        <v>32</v>
      </c>
      <c r="F83" s="308">
        <v>963.64800000000002</v>
      </c>
      <c r="G83" s="41"/>
      <c r="H83" s="47"/>
    </row>
    <row r="84" s="2" customFormat="1" ht="16.8" customHeight="1">
      <c r="A84" s="41"/>
      <c r="B84" s="47"/>
      <c r="C84" s="309" t="s">
        <v>1419</v>
      </c>
      <c r="D84" s="41"/>
      <c r="E84" s="41"/>
      <c r="F84" s="41"/>
      <c r="G84" s="41"/>
      <c r="H84" s="47"/>
    </row>
    <row r="85" s="2" customFormat="1">
      <c r="A85" s="41"/>
      <c r="B85" s="47"/>
      <c r="C85" s="307" t="s">
        <v>242</v>
      </c>
      <c r="D85" s="307" t="s">
        <v>1442</v>
      </c>
      <c r="E85" s="19" t="s">
        <v>105</v>
      </c>
      <c r="F85" s="308">
        <v>963.64800000000002</v>
      </c>
      <c r="G85" s="41"/>
      <c r="H85" s="47"/>
    </row>
    <row r="86" s="2" customFormat="1">
      <c r="A86" s="41"/>
      <c r="B86" s="47"/>
      <c r="C86" s="307" t="s">
        <v>250</v>
      </c>
      <c r="D86" s="307" t="s">
        <v>1443</v>
      </c>
      <c r="E86" s="19" t="s">
        <v>105</v>
      </c>
      <c r="F86" s="308">
        <v>119492.352</v>
      </c>
      <c r="G86" s="41"/>
      <c r="H86" s="47"/>
    </row>
    <row r="87" s="2" customFormat="1">
      <c r="A87" s="41"/>
      <c r="B87" s="47"/>
      <c r="C87" s="307" t="s">
        <v>262</v>
      </c>
      <c r="D87" s="307" t="s">
        <v>1444</v>
      </c>
      <c r="E87" s="19" t="s">
        <v>105</v>
      </c>
      <c r="F87" s="308">
        <v>963.64800000000002</v>
      </c>
      <c r="G87" s="41"/>
      <c r="H87" s="47"/>
    </row>
    <row r="88" s="2" customFormat="1" ht="16.8" customHeight="1">
      <c r="A88" s="41"/>
      <c r="B88" s="47"/>
      <c r="C88" s="307" t="s">
        <v>266</v>
      </c>
      <c r="D88" s="307" t="s">
        <v>1445</v>
      </c>
      <c r="E88" s="19" t="s">
        <v>105</v>
      </c>
      <c r="F88" s="308">
        <v>963.64800000000002</v>
      </c>
      <c r="G88" s="41"/>
      <c r="H88" s="47"/>
    </row>
    <row r="89" s="2" customFormat="1" ht="16.8" customHeight="1">
      <c r="A89" s="41"/>
      <c r="B89" s="47"/>
      <c r="C89" s="307" t="s">
        <v>271</v>
      </c>
      <c r="D89" s="307" t="s">
        <v>1446</v>
      </c>
      <c r="E89" s="19" t="s">
        <v>105</v>
      </c>
      <c r="F89" s="308">
        <v>119492.352</v>
      </c>
      <c r="G89" s="41"/>
      <c r="H89" s="47"/>
    </row>
    <row r="90" s="2" customFormat="1" ht="16.8" customHeight="1">
      <c r="A90" s="41"/>
      <c r="B90" s="47"/>
      <c r="C90" s="307" t="s">
        <v>276</v>
      </c>
      <c r="D90" s="307" t="s">
        <v>1447</v>
      </c>
      <c r="E90" s="19" t="s">
        <v>105</v>
      </c>
      <c r="F90" s="308">
        <v>963.64800000000002</v>
      </c>
      <c r="G90" s="41"/>
      <c r="H90" s="47"/>
    </row>
    <row r="91" s="2" customFormat="1" ht="16.8" customHeight="1">
      <c r="A91" s="41"/>
      <c r="B91" s="47"/>
      <c r="C91" s="307" t="s">
        <v>298</v>
      </c>
      <c r="D91" s="307" t="s">
        <v>1448</v>
      </c>
      <c r="E91" s="19" t="s">
        <v>105</v>
      </c>
      <c r="F91" s="308">
        <v>963.64800000000002</v>
      </c>
      <c r="G91" s="41"/>
      <c r="H91" s="47"/>
    </row>
    <row r="92" s="2" customFormat="1" ht="16.8" customHeight="1">
      <c r="A92" s="41"/>
      <c r="B92" s="47"/>
      <c r="C92" s="307" t="s">
        <v>303</v>
      </c>
      <c r="D92" s="307" t="s">
        <v>1449</v>
      </c>
      <c r="E92" s="19" t="s">
        <v>105</v>
      </c>
      <c r="F92" s="308">
        <v>1927.2960000000001</v>
      </c>
      <c r="G92" s="41"/>
      <c r="H92" s="47"/>
    </row>
    <row r="93" s="2" customFormat="1" ht="16.8" customHeight="1">
      <c r="A93" s="41"/>
      <c r="B93" s="47"/>
      <c r="C93" s="303" t="s">
        <v>151</v>
      </c>
      <c r="D93" s="304" t="s">
        <v>152</v>
      </c>
      <c r="E93" s="305" t="s">
        <v>115</v>
      </c>
      <c r="F93" s="306">
        <v>307.46499999999997</v>
      </c>
      <c r="G93" s="41"/>
      <c r="H93" s="47"/>
    </row>
    <row r="94" s="2" customFormat="1" ht="16.8" customHeight="1">
      <c r="A94" s="41"/>
      <c r="B94" s="47"/>
      <c r="C94" s="307" t="s">
        <v>32</v>
      </c>
      <c r="D94" s="307" t="s">
        <v>208</v>
      </c>
      <c r="E94" s="19" t="s">
        <v>32</v>
      </c>
      <c r="F94" s="308">
        <v>0</v>
      </c>
      <c r="G94" s="41"/>
      <c r="H94" s="47"/>
    </row>
    <row r="95" s="2" customFormat="1" ht="16.8" customHeight="1">
      <c r="A95" s="41"/>
      <c r="B95" s="47"/>
      <c r="C95" s="307" t="s">
        <v>32</v>
      </c>
      <c r="D95" s="307" t="s">
        <v>562</v>
      </c>
      <c r="E95" s="19" t="s">
        <v>32</v>
      </c>
      <c r="F95" s="308">
        <v>220.14500000000001</v>
      </c>
      <c r="G95" s="41"/>
      <c r="H95" s="47"/>
    </row>
    <row r="96" s="2" customFormat="1" ht="16.8" customHeight="1">
      <c r="A96" s="41"/>
      <c r="B96" s="47"/>
      <c r="C96" s="307" t="s">
        <v>32</v>
      </c>
      <c r="D96" s="307" t="s">
        <v>563</v>
      </c>
      <c r="E96" s="19" t="s">
        <v>32</v>
      </c>
      <c r="F96" s="308">
        <v>87.319999999999993</v>
      </c>
      <c r="G96" s="41"/>
      <c r="H96" s="47"/>
    </row>
    <row r="97" s="2" customFormat="1" ht="16.8" customHeight="1">
      <c r="A97" s="41"/>
      <c r="B97" s="47"/>
      <c r="C97" s="307" t="s">
        <v>32</v>
      </c>
      <c r="D97" s="307" t="s">
        <v>210</v>
      </c>
      <c r="E97" s="19" t="s">
        <v>32</v>
      </c>
      <c r="F97" s="308">
        <v>307.46499999999997</v>
      </c>
      <c r="G97" s="41"/>
      <c r="H97" s="47"/>
    </row>
    <row r="98" s="2" customFormat="1" ht="16.8" customHeight="1">
      <c r="A98" s="41"/>
      <c r="B98" s="47"/>
      <c r="C98" s="309" t="s">
        <v>1419</v>
      </c>
      <c r="D98" s="41"/>
      <c r="E98" s="41"/>
      <c r="F98" s="41"/>
      <c r="G98" s="41"/>
      <c r="H98" s="47"/>
    </row>
    <row r="99" s="2" customFormat="1" ht="16.8" customHeight="1">
      <c r="A99" s="41"/>
      <c r="B99" s="47"/>
      <c r="C99" s="307" t="s">
        <v>557</v>
      </c>
      <c r="D99" s="307" t="s">
        <v>1450</v>
      </c>
      <c r="E99" s="19" t="s">
        <v>115</v>
      </c>
      <c r="F99" s="308">
        <v>307.46499999999997</v>
      </c>
      <c r="G99" s="41"/>
      <c r="H99" s="47"/>
    </row>
    <row r="100" s="2" customFormat="1" ht="16.8" customHeight="1">
      <c r="A100" s="41"/>
      <c r="B100" s="47"/>
      <c r="C100" s="307" t="s">
        <v>658</v>
      </c>
      <c r="D100" s="307" t="s">
        <v>1451</v>
      </c>
      <c r="E100" s="19" t="s">
        <v>105</v>
      </c>
      <c r="F100" s="308">
        <v>184.57900000000001</v>
      </c>
      <c r="G100" s="41"/>
      <c r="H100" s="47"/>
    </row>
    <row r="101" s="2" customFormat="1" ht="16.8" customHeight="1">
      <c r="A101" s="41"/>
      <c r="B101" s="47"/>
      <c r="C101" s="307" t="s">
        <v>670</v>
      </c>
      <c r="D101" s="307" t="s">
        <v>1452</v>
      </c>
      <c r="E101" s="19" t="s">
        <v>105</v>
      </c>
      <c r="F101" s="308">
        <v>184.47900000000001</v>
      </c>
      <c r="G101" s="41"/>
      <c r="H101" s="47"/>
    </row>
    <row r="102" s="2" customFormat="1" ht="16.8" customHeight="1">
      <c r="A102" s="41"/>
      <c r="B102" s="47"/>
      <c r="C102" s="303" t="s">
        <v>108</v>
      </c>
      <c r="D102" s="304" t="s">
        <v>109</v>
      </c>
      <c r="E102" s="305" t="s">
        <v>110</v>
      </c>
      <c r="F102" s="306">
        <v>4</v>
      </c>
      <c r="G102" s="41"/>
      <c r="H102" s="47"/>
    </row>
    <row r="103" s="2" customFormat="1" ht="16.8" customHeight="1">
      <c r="A103" s="41"/>
      <c r="B103" s="47"/>
      <c r="C103" s="307" t="s">
        <v>32</v>
      </c>
      <c r="D103" s="307" t="s">
        <v>208</v>
      </c>
      <c r="E103" s="19" t="s">
        <v>32</v>
      </c>
      <c r="F103" s="308">
        <v>0</v>
      </c>
      <c r="G103" s="41"/>
      <c r="H103" s="47"/>
    </row>
    <row r="104" s="2" customFormat="1" ht="16.8" customHeight="1">
      <c r="A104" s="41"/>
      <c r="B104" s="47"/>
      <c r="C104" s="307" t="s">
        <v>32</v>
      </c>
      <c r="D104" s="307" t="s">
        <v>111</v>
      </c>
      <c r="E104" s="19" t="s">
        <v>32</v>
      </c>
      <c r="F104" s="308">
        <v>4</v>
      </c>
      <c r="G104" s="41"/>
      <c r="H104" s="47"/>
    </row>
    <row r="105" s="2" customFormat="1" ht="16.8" customHeight="1">
      <c r="A105" s="41"/>
      <c r="B105" s="47"/>
      <c r="C105" s="307" t="s">
        <v>32</v>
      </c>
      <c r="D105" s="307" t="s">
        <v>210</v>
      </c>
      <c r="E105" s="19" t="s">
        <v>32</v>
      </c>
      <c r="F105" s="308">
        <v>4</v>
      </c>
      <c r="G105" s="41"/>
      <c r="H105" s="47"/>
    </row>
    <row r="106" s="2" customFormat="1" ht="16.8" customHeight="1">
      <c r="A106" s="41"/>
      <c r="B106" s="47"/>
      <c r="C106" s="309" t="s">
        <v>1419</v>
      </c>
      <c r="D106" s="41"/>
      <c r="E106" s="41"/>
      <c r="F106" s="41"/>
      <c r="G106" s="41"/>
      <c r="H106" s="47"/>
    </row>
    <row r="107" s="2" customFormat="1">
      <c r="A107" s="41"/>
      <c r="B107" s="47"/>
      <c r="C107" s="307" t="s">
        <v>250</v>
      </c>
      <c r="D107" s="307" t="s">
        <v>1443</v>
      </c>
      <c r="E107" s="19" t="s">
        <v>105</v>
      </c>
      <c r="F107" s="308">
        <v>119492.352</v>
      </c>
      <c r="G107" s="41"/>
      <c r="H107" s="47"/>
    </row>
    <row r="108" s="2" customFormat="1">
      <c r="A108" s="41"/>
      <c r="B108" s="47"/>
      <c r="C108" s="307" t="s">
        <v>257</v>
      </c>
      <c r="D108" s="307" t="s">
        <v>1453</v>
      </c>
      <c r="E108" s="19" t="s">
        <v>119</v>
      </c>
      <c r="F108" s="308">
        <v>4</v>
      </c>
      <c r="G108" s="41"/>
      <c r="H108" s="47"/>
    </row>
    <row r="109" s="2" customFormat="1" ht="16.8" customHeight="1">
      <c r="A109" s="41"/>
      <c r="B109" s="47"/>
      <c r="C109" s="307" t="s">
        <v>271</v>
      </c>
      <c r="D109" s="307" t="s">
        <v>1446</v>
      </c>
      <c r="E109" s="19" t="s">
        <v>105</v>
      </c>
      <c r="F109" s="308">
        <v>119492.352</v>
      </c>
      <c r="G109" s="41"/>
      <c r="H109" s="47"/>
    </row>
    <row r="110" s="2" customFormat="1" ht="16.8" customHeight="1">
      <c r="A110" s="41"/>
      <c r="B110" s="47"/>
      <c r="C110" s="303" t="s">
        <v>157</v>
      </c>
      <c r="D110" s="304" t="s">
        <v>158</v>
      </c>
      <c r="E110" s="305" t="s">
        <v>105</v>
      </c>
      <c r="F110" s="306">
        <v>402.428</v>
      </c>
      <c r="G110" s="41"/>
      <c r="H110" s="47"/>
    </row>
    <row r="111" s="2" customFormat="1" ht="16.8" customHeight="1">
      <c r="A111" s="41"/>
      <c r="B111" s="47"/>
      <c r="C111" s="307" t="s">
        <v>32</v>
      </c>
      <c r="D111" s="307" t="s">
        <v>531</v>
      </c>
      <c r="E111" s="19" t="s">
        <v>32</v>
      </c>
      <c r="F111" s="308">
        <v>0</v>
      </c>
      <c r="G111" s="41"/>
      <c r="H111" s="47"/>
    </row>
    <row r="112" s="2" customFormat="1" ht="16.8" customHeight="1">
      <c r="A112" s="41"/>
      <c r="B112" s="47"/>
      <c r="C112" s="307" t="s">
        <v>32</v>
      </c>
      <c r="D112" s="307" t="s">
        <v>1010</v>
      </c>
      <c r="E112" s="19" t="s">
        <v>32</v>
      </c>
      <c r="F112" s="308">
        <v>100.301</v>
      </c>
      <c r="G112" s="41"/>
      <c r="H112" s="47"/>
    </row>
    <row r="113" s="2" customFormat="1" ht="16.8" customHeight="1">
      <c r="A113" s="41"/>
      <c r="B113" s="47"/>
      <c r="C113" s="307" t="s">
        <v>32</v>
      </c>
      <c r="D113" s="307" t="s">
        <v>533</v>
      </c>
      <c r="E113" s="19" t="s">
        <v>32</v>
      </c>
      <c r="F113" s="308">
        <v>0</v>
      </c>
      <c r="G113" s="41"/>
      <c r="H113" s="47"/>
    </row>
    <row r="114" s="2" customFormat="1" ht="16.8" customHeight="1">
      <c r="A114" s="41"/>
      <c r="B114" s="47"/>
      <c r="C114" s="307" t="s">
        <v>32</v>
      </c>
      <c r="D114" s="307" t="s">
        <v>1011</v>
      </c>
      <c r="E114" s="19" t="s">
        <v>32</v>
      </c>
      <c r="F114" s="308">
        <v>302.12700000000001</v>
      </c>
      <c r="G114" s="41"/>
      <c r="H114" s="47"/>
    </row>
    <row r="115" s="2" customFormat="1" ht="16.8" customHeight="1">
      <c r="A115" s="41"/>
      <c r="B115" s="47"/>
      <c r="C115" s="307" t="s">
        <v>32</v>
      </c>
      <c r="D115" s="307" t="s">
        <v>210</v>
      </c>
      <c r="E115" s="19" t="s">
        <v>32</v>
      </c>
      <c r="F115" s="308">
        <v>402.428</v>
      </c>
      <c r="G115" s="41"/>
      <c r="H115" s="47"/>
    </row>
    <row r="116" s="2" customFormat="1" ht="16.8" customHeight="1">
      <c r="A116" s="41"/>
      <c r="B116" s="47"/>
      <c r="C116" s="309" t="s">
        <v>1419</v>
      </c>
      <c r="D116" s="41"/>
      <c r="E116" s="41"/>
      <c r="F116" s="41"/>
      <c r="G116" s="41"/>
      <c r="H116" s="47"/>
    </row>
    <row r="117" s="2" customFormat="1" ht="16.8" customHeight="1">
      <c r="A117" s="41"/>
      <c r="B117" s="47"/>
      <c r="C117" s="307" t="s">
        <v>1005</v>
      </c>
      <c r="D117" s="307" t="s">
        <v>1454</v>
      </c>
      <c r="E117" s="19" t="s">
        <v>105</v>
      </c>
      <c r="F117" s="308">
        <v>402.428</v>
      </c>
      <c r="G117" s="41"/>
      <c r="H117" s="47"/>
    </row>
    <row r="118" s="2" customFormat="1" ht="16.8" customHeight="1">
      <c r="A118" s="41"/>
      <c r="B118" s="47"/>
      <c r="C118" s="307" t="s">
        <v>1013</v>
      </c>
      <c r="D118" s="307" t="s">
        <v>1455</v>
      </c>
      <c r="E118" s="19" t="s">
        <v>105</v>
      </c>
      <c r="F118" s="308">
        <v>402.428</v>
      </c>
      <c r="G118" s="41"/>
      <c r="H118" s="47"/>
    </row>
    <row r="119" s="2" customFormat="1" ht="16.8" customHeight="1">
      <c r="A119" s="41"/>
      <c r="B119" s="47"/>
      <c r="C119" s="303" t="s">
        <v>154</v>
      </c>
      <c r="D119" s="304" t="s">
        <v>155</v>
      </c>
      <c r="E119" s="305" t="s">
        <v>105</v>
      </c>
      <c r="F119" s="306">
        <v>115.12900000000001</v>
      </c>
      <c r="G119" s="41"/>
      <c r="H119" s="47"/>
    </row>
    <row r="120" s="2" customFormat="1" ht="16.8" customHeight="1">
      <c r="A120" s="41"/>
      <c r="B120" s="47"/>
      <c r="C120" s="307" t="s">
        <v>32</v>
      </c>
      <c r="D120" s="307" t="s">
        <v>208</v>
      </c>
      <c r="E120" s="19" t="s">
        <v>32</v>
      </c>
      <c r="F120" s="308">
        <v>0</v>
      </c>
      <c r="G120" s="41"/>
      <c r="H120" s="47"/>
    </row>
    <row r="121" s="2" customFormat="1" ht="16.8" customHeight="1">
      <c r="A121" s="41"/>
      <c r="B121" s="47"/>
      <c r="C121" s="307" t="s">
        <v>32</v>
      </c>
      <c r="D121" s="307" t="s">
        <v>972</v>
      </c>
      <c r="E121" s="19" t="s">
        <v>32</v>
      </c>
      <c r="F121" s="308">
        <v>0</v>
      </c>
      <c r="G121" s="41"/>
      <c r="H121" s="47"/>
    </row>
    <row r="122" s="2" customFormat="1" ht="16.8" customHeight="1">
      <c r="A122" s="41"/>
      <c r="B122" s="47"/>
      <c r="C122" s="307" t="s">
        <v>32</v>
      </c>
      <c r="D122" s="307" t="s">
        <v>1023</v>
      </c>
      <c r="E122" s="19" t="s">
        <v>32</v>
      </c>
      <c r="F122" s="308">
        <v>2.5019999999999998</v>
      </c>
      <c r="G122" s="41"/>
      <c r="H122" s="47"/>
    </row>
    <row r="123" s="2" customFormat="1" ht="16.8" customHeight="1">
      <c r="A123" s="41"/>
      <c r="B123" s="47"/>
      <c r="C123" s="307" t="s">
        <v>32</v>
      </c>
      <c r="D123" s="307" t="s">
        <v>974</v>
      </c>
      <c r="E123" s="19" t="s">
        <v>32</v>
      </c>
      <c r="F123" s="308">
        <v>0</v>
      </c>
      <c r="G123" s="41"/>
      <c r="H123" s="47"/>
    </row>
    <row r="124" s="2" customFormat="1" ht="16.8" customHeight="1">
      <c r="A124" s="41"/>
      <c r="B124" s="47"/>
      <c r="C124" s="307" t="s">
        <v>32</v>
      </c>
      <c r="D124" s="307" t="s">
        <v>1024</v>
      </c>
      <c r="E124" s="19" t="s">
        <v>32</v>
      </c>
      <c r="F124" s="308">
        <v>12.627000000000001</v>
      </c>
      <c r="G124" s="41"/>
      <c r="H124" s="47"/>
    </row>
    <row r="125" s="2" customFormat="1" ht="16.8" customHeight="1">
      <c r="A125" s="41"/>
      <c r="B125" s="47"/>
      <c r="C125" s="307" t="s">
        <v>32</v>
      </c>
      <c r="D125" s="307" t="s">
        <v>32</v>
      </c>
      <c r="E125" s="19" t="s">
        <v>32</v>
      </c>
      <c r="F125" s="308">
        <v>0</v>
      </c>
      <c r="G125" s="41"/>
      <c r="H125" s="47"/>
    </row>
    <row r="126" s="2" customFormat="1" ht="16.8" customHeight="1">
      <c r="A126" s="41"/>
      <c r="B126" s="47"/>
      <c r="C126" s="307" t="s">
        <v>32</v>
      </c>
      <c r="D126" s="307" t="s">
        <v>1025</v>
      </c>
      <c r="E126" s="19" t="s">
        <v>32</v>
      </c>
      <c r="F126" s="308">
        <v>0</v>
      </c>
      <c r="G126" s="41"/>
      <c r="H126" s="47"/>
    </row>
    <row r="127" s="2" customFormat="1" ht="16.8" customHeight="1">
      <c r="A127" s="41"/>
      <c r="B127" s="47"/>
      <c r="C127" s="307" t="s">
        <v>32</v>
      </c>
      <c r="D127" s="307" t="s">
        <v>830</v>
      </c>
      <c r="E127" s="19" t="s">
        <v>32</v>
      </c>
      <c r="F127" s="308">
        <v>100</v>
      </c>
      <c r="G127" s="41"/>
      <c r="H127" s="47"/>
    </row>
    <row r="128" s="2" customFormat="1" ht="16.8" customHeight="1">
      <c r="A128" s="41"/>
      <c r="B128" s="47"/>
      <c r="C128" s="307" t="s">
        <v>32</v>
      </c>
      <c r="D128" s="307" t="s">
        <v>210</v>
      </c>
      <c r="E128" s="19" t="s">
        <v>32</v>
      </c>
      <c r="F128" s="308">
        <v>115.12900000000001</v>
      </c>
      <c r="G128" s="41"/>
      <c r="H128" s="47"/>
    </row>
    <row r="129" s="2" customFormat="1" ht="16.8" customHeight="1">
      <c r="A129" s="41"/>
      <c r="B129" s="47"/>
      <c r="C129" s="309" t="s">
        <v>1419</v>
      </c>
      <c r="D129" s="41"/>
      <c r="E129" s="41"/>
      <c r="F129" s="41"/>
      <c r="G129" s="41"/>
      <c r="H129" s="47"/>
    </row>
    <row r="130" s="2" customFormat="1" ht="16.8" customHeight="1">
      <c r="A130" s="41"/>
      <c r="B130" s="47"/>
      <c r="C130" s="307" t="s">
        <v>1018</v>
      </c>
      <c r="D130" s="307" t="s">
        <v>1456</v>
      </c>
      <c r="E130" s="19" t="s">
        <v>105</v>
      </c>
      <c r="F130" s="308">
        <v>115.12900000000001</v>
      </c>
      <c r="G130" s="41"/>
      <c r="H130" s="47"/>
    </row>
    <row r="131" s="2" customFormat="1" ht="16.8" customHeight="1">
      <c r="A131" s="41"/>
      <c r="B131" s="47"/>
      <c r="C131" s="307" t="s">
        <v>1027</v>
      </c>
      <c r="D131" s="307" t="s">
        <v>1457</v>
      </c>
      <c r="E131" s="19" t="s">
        <v>105</v>
      </c>
      <c r="F131" s="308">
        <v>115.12900000000001</v>
      </c>
      <c r="G131" s="41"/>
      <c r="H131" s="47"/>
    </row>
    <row r="132" s="2" customFormat="1" ht="16.8" customHeight="1">
      <c r="A132" s="41"/>
      <c r="B132" s="47"/>
      <c r="C132" s="307" t="s">
        <v>1032</v>
      </c>
      <c r="D132" s="307" t="s">
        <v>1458</v>
      </c>
      <c r="E132" s="19" t="s">
        <v>105</v>
      </c>
      <c r="F132" s="308">
        <v>115.12900000000001</v>
      </c>
      <c r="G132" s="41"/>
      <c r="H132" s="47"/>
    </row>
    <row r="133" s="2" customFormat="1" ht="16.8" customHeight="1">
      <c r="A133" s="41"/>
      <c r="B133" s="47"/>
      <c r="C133" s="307" t="s">
        <v>1037</v>
      </c>
      <c r="D133" s="307" t="s">
        <v>1459</v>
      </c>
      <c r="E133" s="19" t="s">
        <v>105</v>
      </c>
      <c r="F133" s="308">
        <v>115.12900000000001</v>
      </c>
      <c r="G133" s="41"/>
      <c r="H133" s="47"/>
    </row>
    <row r="134" s="2" customFormat="1" ht="16.8" customHeight="1">
      <c r="A134" s="41"/>
      <c r="B134" s="47"/>
      <c r="C134" s="307" t="s">
        <v>1042</v>
      </c>
      <c r="D134" s="307" t="s">
        <v>1460</v>
      </c>
      <c r="E134" s="19" t="s">
        <v>105</v>
      </c>
      <c r="F134" s="308">
        <v>115.12900000000001</v>
      </c>
      <c r="G134" s="41"/>
      <c r="H134" s="47"/>
    </row>
    <row r="135" s="2" customFormat="1" ht="16.8" customHeight="1">
      <c r="A135" s="41"/>
      <c r="B135" s="47"/>
      <c r="C135" s="307" t="s">
        <v>1047</v>
      </c>
      <c r="D135" s="307" t="s">
        <v>1461</v>
      </c>
      <c r="E135" s="19" t="s">
        <v>105</v>
      </c>
      <c r="F135" s="308">
        <v>115.12900000000001</v>
      </c>
      <c r="G135" s="41"/>
      <c r="H135" s="47"/>
    </row>
    <row r="136" s="2" customFormat="1" ht="16.8" customHeight="1">
      <c r="A136" s="41"/>
      <c r="B136" s="47"/>
      <c r="C136" s="307" t="s">
        <v>1052</v>
      </c>
      <c r="D136" s="307" t="s">
        <v>1462</v>
      </c>
      <c r="E136" s="19" t="s">
        <v>105</v>
      </c>
      <c r="F136" s="308">
        <v>115.12900000000001</v>
      </c>
      <c r="G136" s="41"/>
      <c r="H136" s="47"/>
    </row>
    <row r="137" s="2" customFormat="1" ht="16.8" customHeight="1">
      <c r="A137" s="41"/>
      <c r="B137" s="47"/>
      <c r="C137" s="303" t="s">
        <v>121</v>
      </c>
      <c r="D137" s="304" t="s">
        <v>122</v>
      </c>
      <c r="E137" s="305" t="s">
        <v>105</v>
      </c>
      <c r="F137" s="306">
        <v>809.72000000000003</v>
      </c>
      <c r="G137" s="41"/>
      <c r="H137" s="47"/>
    </row>
    <row r="138" s="2" customFormat="1" ht="16.8" customHeight="1">
      <c r="A138" s="41"/>
      <c r="B138" s="47"/>
      <c r="C138" s="307" t="s">
        <v>32</v>
      </c>
      <c r="D138" s="307" t="s">
        <v>208</v>
      </c>
      <c r="E138" s="19" t="s">
        <v>32</v>
      </c>
      <c r="F138" s="308">
        <v>0</v>
      </c>
      <c r="G138" s="41"/>
      <c r="H138" s="47"/>
    </row>
    <row r="139" s="2" customFormat="1" ht="16.8" customHeight="1">
      <c r="A139" s="41"/>
      <c r="B139" s="47"/>
      <c r="C139" s="307" t="s">
        <v>32</v>
      </c>
      <c r="D139" s="307" t="s">
        <v>372</v>
      </c>
      <c r="E139" s="19" t="s">
        <v>32</v>
      </c>
      <c r="F139" s="308">
        <v>809.72000000000003</v>
      </c>
      <c r="G139" s="41"/>
      <c r="H139" s="47"/>
    </row>
    <row r="140" s="2" customFormat="1" ht="16.8" customHeight="1">
      <c r="A140" s="41"/>
      <c r="B140" s="47"/>
      <c r="C140" s="307" t="s">
        <v>32</v>
      </c>
      <c r="D140" s="307" t="s">
        <v>210</v>
      </c>
      <c r="E140" s="19" t="s">
        <v>32</v>
      </c>
      <c r="F140" s="308">
        <v>809.72000000000003</v>
      </c>
      <c r="G140" s="41"/>
      <c r="H140" s="47"/>
    </row>
    <row r="141" s="2" customFormat="1" ht="16.8" customHeight="1">
      <c r="A141" s="41"/>
      <c r="B141" s="47"/>
      <c r="C141" s="309" t="s">
        <v>1419</v>
      </c>
      <c r="D141" s="41"/>
      <c r="E141" s="41"/>
      <c r="F141" s="41"/>
      <c r="G141" s="41"/>
      <c r="H141" s="47"/>
    </row>
    <row r="142" s="2" customFormat="1">
      <c r="A142" s="41"/>
      <c r="B142" s="47"/>
      <c r="C142" s="307" t="s">
        <v>366</v>
      </c>
      <c r="D142" s="307" t="s">
        <v>1463</v>
      </c>
      <c r="E142" s="19" t="s">
        <v>105</v>
      </c>
      <c r="F142" s="308">
        <v>1189.4459999999999</v>
      </c>
      <c r="G142" s="41"/>
      <c r="H142" s="47"/>
    </row>
    <row r="143" s="2" customFormat="1" ht="16.8" customHeight="1">
      <c r="A143" s="41"/>
      <c r="B143" s="47"/>
      <c r="C143" s="307" t="s">
        <v>595</v>
      </c>
      <c r="D143" s="307" t="s">
        <v>1464</v>
      </c>
      <c r="E143" s="19" t="s">
        <v>105</v>
      </c>
      <c r="F143" s="308">
        <v>1189.4459999999999</v>
      </c>
      <c r="G143" s="41"/>
      <c r="H143" s="47"/>
    </row>
    <row r="144" s="2" customFormat="1" ht="16.8" customHeight="1">
      <c r="A144" s="41"/>
      <c r="B144" s="47"/>
      <c r="C144" s="307" t="s">
        <v>682</v>
      </c>
      <c r="D144" s="307" t="s">
        <v>1465</v>
      </c>
      <c r="E144" s="19" t="s">
        <v>105</v>
      </c>
      <c r="F144" s="308">
        <v>809.72000000000003</v>
      </c>
      <c r="G144" s="41"/>
      <c r="H144" s="47"/>
    </row>
    <row r="145" s="2" customFormat="1" ht="16.8" customHeight="1">
      <c r="A145" s="41"/>
      <c r="B145" s="47"/>
      <c r="C145" s="303" t="s">
        <v>128</v>
      </c>
      <c r="D145" s="304" t="s">
        <v>129</v>
      </c>
      <c r="E145" s="305" t="s">
        <v>105</v>
      </c>
      <c r="F145" s="306">
        <v>817.55600000000004</v>
      </c>
      <c r="G145" s="41"/>
      <c r="H145" s="47"/>
    </row>
    <row r="146" s="2" customFormat="1" ht="16.8" customHeight="1">
      <c r="A146" s="41"/>
      <c r="B146" s="47"/>
      <c r="C146" s="307" t="s">
        <v>32</v>
      </c>
      <c r="D146" s="307" t="s">
        <v>208</v>
      </c>
      <c r="E146" s="19" t="s">
        <v>32</v>
      </c>
      <c r="F146" s="308">
        <v>0</v>
      </c>
      <c r="G146" s="41"/>
      <c r="H146" s="47"/>
    </row>
    <row r="147" s="2" customFormat="1" ht="16.8" customHeight="1">
      <c r="A147" s="41"/>
      <c r="B147" s="47"/>
      <c r="C147" s="307" t="s">
        <v>32</v>
      </c>
      <c r="D147" s="307" t="s">
        <v>381</v>
      </c>
      <c r="E147" s="19" t="s">
        <v>32</v>
      </c>
      <c r="F147" s="308">
        <v>817.55600000000004</v>
      </c>
      <c r="G147" s="41"/>
      <c r="H147" s="47"/>
    </row>
    <row r="148" s="2" customFormat="1" ht="16.8" customHeight="1">
      <c r="A148" s="41"/>
      <c r="B148" s="47"/>
      <c r="C148" s="307" t="s">
        <v>32</v>
      </c>
      <c r="D148" s="307" t="s">
        <v>210</v>
      </c>
      <c r="E148" s="19" t="s">
        <v>32</v>
      </c>
      <c r="F148" s="308">
        <v>817.55600000000004</v>
      </c>
      <c r="G148" s="41"/>
      <c r="H148" s="47"/>
    </row>
    <row r="149" s="2" customFormat="1" ht="16.8" customHeight="1">
      <c r="A149" s="41"/>
      <c r="B149" s="47"/>
      <c r="C149" s="309" t="s">
        <v>1419</v>
      </c>
      <c r="D149" s="41"/>
      <c r="E149" s="41"/>
      <c r="F149" s="41"/>
      <c r="G149" s="41"/>
      <c r="H149" s="47"/>
    </row>
    <row r="150" s="2" customFormat="1">
      <c r="A150" s="41"/>
      <c r="B150" s="47"/>
      <c r="C150" s="307" t="s">
        <v>376</v>
      </c>
      <c r="D150" s="307" t="s">
        <v>1466</v>
      </c>
      <c r="E150" s="19" t="s">
        <v>105</v>
      </c>
      <c r="F150" s="308">
        <v>1197.2819999999999</v>
      </c>
      <c r="G150" s="41"/>
      <c r="H150" s="47"/>
    </row>
    <row r="151" s="2" customFormat="1">
      <c r="A151" s="41"/>
      <c r="B151" s="47"/>
      <c r="C151" s="307" t="s">
        <v>466</v>
      </c>
      <c r="D151" s="307" t="s">
        <v>1467</v>
      </c>
      <c r="E151" s="19" t="s">
        <v>105</v>
      </c>
      <c r="F151" s="308">
        <v>1197.2819999999999</v>
      </c>
      <c r="G151" s="41"/>
      <c r="H151" s="47"/>
    </row>
    <row r="152" s="2" customFormat="1">
      <c r="A152" s="41"/>
      <c r="B152" s="47"/>
      <c r="C152" s="307" t="s">
        <v>472</v>
      </c>
      <c r="D152" s="307" t="s">
        <v>1468</v>
      </c>
      <c r="E152" s="19" t="s">
        <v>105</v>
      </c>
      <c r="F152" s="308">
        <v>1197.2819999999999</v>
      </c>
      <c r="G152" s="41"/>
      <c r="H152" s="47"/>
    </row>
    <row r="153" s="2" customFormat="1" ht="16.8" customHeight="1">
      <c r="A153" s="41"/>
      <c r="B153" s="47"/>
      <c r="C153" s="307" t="s">
        <v>522</v>
      </c>
      <c r="D153" s="307" t="s">
        <v>1469</v>
      </c>
      <c r="E153" s="19" t="s">
        <v>292</v>
      </c>
      <c r="F153" s="308">
        <v>50.905000000000001</v>
      </c>
      <c r="G153" s="41"/>
      <c r="H153" s="47"/>
    </row>
    <row r="154" s="2" customFormat="1">
      <c r="A154" s="41"/>
      <c r="B154" s="47"/>
      <c r="C154" s="307" t="s">
        <v>580</v>
      </c>
      <c r="D154" s="307" t="s">
        <v>1470</v>
      </c>
      <c r="E154" s="19" t="s">
        <v>105</v>
      </c>
      <c r="F154" s="308">
        <v>1197.2819999999999</v>
      </c>
      <c r="G154" s="41"/>
      <c r="H154" s="47"/>
    </row>
    <row r="155" s="2" customFormat="1">
      <c r="A155" s="41"/>
      <c r="B155" s="47"/>
      <c r="C155" s="307" t="s">
        <v>585</v>
      </c>
      <c r="D155" s="307" t="s">
        <v>1471</v>
      </c>
      <c r="E155" s="19" t="s">
        <v>105</v>
      </c>
      <c r="F155" s="308">
        <v>1197.2819999999999</v>
      </c>
      <c r="G155" s="41"/>
      <c r="H155" s="47"/>
    </row>
    <row r="156" s="2" customFormat="1" ht="16.8" customHeight="1">
      <c r="A156" s="41"/>
      <c r="B156" s="47"/>
      <c r="C156" s="307" t="s">
        <v>624</v>
      </c>
      <c r="D156" s="307" t="s">
        <v>1425</v>
      </c>
      <c r="E156" s="19" t="s">
        <v>292</v>
      </c>
      <c r="F156" s="308">
        <v>45.517000000000003</v>
      </c>
      <c r="G156" s="41"/>
      <c r="H156" s="47"/>
    </row>
    <row r="157" s="2" customFormat="1" ht="16.8" customHeight="1">
      <c r="A157" s="41"/>
      <c r="B157" s="47"/>
      <c r="C157" s="307" t="s">
        <v>798</v>
      </c>
      <c r="D157" s="307" t="s">
        <v>1472</v>
      </c>
      <c r="E157" s="19" t="s">
        <v>105</v>
      </c>
      <c r="F157" s="308">
        <v>1197.2819999999999</v>
      </c>
      <c r="G157" s="41"/>
      <c r="H157" s="47"/>
    </row>
    <row r="158" s="2" customFormat="1">
      <c r="A158" s="41"/>
      <c r="B158" s="47"/>
      <c r="C158" s="307" t="s">
        <v>788</v>
      </c>
      <c r="D158" s="307" t="s">
        <v>1473</v>
      </c>
      <c r="E158" s="19" t="s">
        <v>105</v>
      </c>
      <c r="F158" s="308">
        <v>1197.2819999999999</v>
      </c>
      <c r="G158" s="41"/>
      <c r="H158" s="47"/>
    </row>
    <row r="159" s="2" customFormat="1" ht="16.8" customHeight="1">
      <c r="A159" s="41"/>
      <c r="B159" s="47"/>
      <c r="C159" s="307" t="s">
        <v>793</v>
      </c>
      <c r="D159" s="307" t="s">
        <v>1474</v>
      </c>
      <c r="E159" s="19" t="s">
        <v>105</v>
      </c>
      <c r="F159" s="308">
        <v>1197.2819999999999</v>
      </c>
      <c r="G159" s="41"/>
      <c r="H159" s="47"/>
    </row>
    <row r="160" s="2" customFormat="1">
      <c r="A160" s="41"/>
      <c r="B160" s="47"/>
      <c r="C160" s="307" t="s">
        <v>910</v>
      </c>
      <c r="D160" s="307" t="s">
        <v>1475</v>
      </c>
      <c r="E160" s="19" t="s">
        <v>105</v>
      </c>
      <c r="F160" s="308">
        <v>1197.2819999999999</v>
      </c>
      <c r="G160" s="41"/>
      <c r="H160" s="47"/>
    </row>
    <row r="161" s="2" customFormat="1" ht="16.8" customHeight="1">
      <c r="A161" s="41"/>
      <c r="B161" s="47"/>
      <c r="C161" s="303" t="s">
        <v>124</v>
      </c>
      <c r="D161" s="304" t="s">
        <v>125</v>
      </c>
      <c r="E161" s="305" t="s">
        <v>105</v>
      </c>
      <c r="F161" s="306">
        <v>379.726</v>
      </c>
      <c r="G161" s="41"/>
      <c r="H161" s="47"/>
    </row>
    <row r="162" s="2" customFormat="1" ht="16.8" customHeight="1">
      <c r="A162" s="41"/>
      <c r="B162" s="47"/>
      <c r="C162" s="307" t="s">
        <v>32</v>
      </c>
      <c r="D162" s="307" t="s">
        <v>208</v>
      </c>
      <c r="E162" s="19" t="s">
        <v>32</v>
      </c>
      <c r="F162" s="308">
        <v>0</v>
      </c>
      <c r="G162" s="41"/>
      <c r="H162" s="47"/>
    </row>
    <row r="163" s="2" customFormat="1" ht="16.8" customHeight="1">
      <c r="A163" s="41"/>
      <c r="B163" s="47"/>
      <c r="C163" s="307" t="s">
        <v>32</v>
      </c>
      <c r="D163" s="307" t="s">
        <v>374</v>
      </c>
      <c r="E163" s="19" t="s">
        <v>32</v>
      </c>
      <c r="F163" s="308">
        <v>189.863</v>
      </c>
      <c r="G163" s="41"/>
      <c r="H163" s="47"/>
    </row>
    <row r="164" s="2" customFormat="1" ht="16.8" customHeight="1">
      <c r="A164" s="41"/>
      <c r="B164" s="47"/>
      <c r="C164" s="307" t="s">
        <v>32</v>
      </c>
      <c r="D164" s="307" t="s">
        <v>374</v>
      </c>
      <c r="E164" s="19" t="s">
        <v>32</v>
      </c>
      <c r="F164" s="308">
        <v>189.863</v>
      </c>
      <c r="G164" s="41"/>
      <c r="H164" s="47"/>
    </row>
    <row r="165" s="2" customFormat="1" ht="16.8" customHeight="1">
      <c r="A165" s="41"/>
      <c r="B165" s="47"/>
      <c r="C165" s="307" t="s">
        <v>32</v>
      </c>
      <c r="D165" s="307" t="s">
        <v>210</v>
      </c>
      <c r="E165" s="19" t="s">
        <v>32</v>
      </c>
      <c r="F165" s="308">
        <v>379.726</v>
      </c>
      <c r="G165" s="41"/>
      <c r="H165" s="47"/>
    </row>
    <row r="166" s="2" customFormat="1" ht="16.8" customHeight="1">
      <c r="A166" s="41"/>
      <c r="B166" s="47"/>
      <c r="C166" s="309" t="s">
        <v>1419</v>
      </c>
      <c r="D166" s="41"/>
      <c r="E166" s="41"/>
      <c r="F166" s="41"/>
      <c r="G166" s="41"/>
      <c r="H166" s="47"/>
    </row>
    <row r="167" s="2" customFormat="1">
      <c r="A167" s="41"/>
      <c r="B167" s="47"/>
      <c r="C167" s="307" t="s">
        <v>366</v>
      </c>
      <c r="D167" s="307" t="s">
        <v>1463</v>
      </c>
      <c r="E167" s="19" t="s">
        <v>105</v>
      </c>
      <c r="F167" s="308">
        <v>1189.4459999999999</v>
      </c>
      <c r="G167" s="41"/>
      <c r="H167" s="47"/>
    </row>
    <row r="168" s="2" customFormat="1" ht="16.8" customHeight="1">
      <c r="A168" s="41"/>
      <c r="B168" s="47"/>
      <c r="C168" s="307" t="s">
        <v>595</v>
      </c>
      <c r="D168" s="307" t="s">
        <v>1464</v>
      </c>
      <c r="E168" s="19" t="s">
        <v>105</v>
      </c>
      <c r="F168" s="308">
        <v>1189.4459999999999</v>
      </c>
      <c r="G168" s="41"/>
      <c r="H168" s="47"/>
    </row>
    <row r="169" s="2" customFormat="1" ht="16.8" customHeight="1">
      <c r="A169" s="41"/>
      <c r="B169" s="47"/>
      <c r="C169" s="307" t="s">
        <v>687</v>
      </c>
      <c r="D169" s="307" t="s">
        <v>1476</v>
      </c>
      <c r="E169" s="19" t="s">
        <v>105</v>
      </c>
      <c r="F169" s="308">
        <v>379.726</v>
      </c>
      <c r="G169" s="41"/>
      <c r="H169" s="47"/>
    </row>
    <row r="170" s="2" customFormat="1" ht="16.8" customHeight="1">
      <c r="A170" s="41"/>
      <c r="B170" s="47"/>
      <c r="C170" s="303" t="s">
        <v>132</v>
      </c>
      <c r="D170" s="304" t="s">
        <v>133</v>
      </c>
      <c r="E170" s="305" t="s">
        <v>105</v>
      </c>
      <c r="F170" s="306">
        <v>379.726</v>
      </c>
      <c r="G170" s="41"/>
      <c r="H170" s="47"/>
    </row>
    <row r="171" s="2" customFormat="1" ht="16.8" customHeight="1">
      <c r="A171" s="41"/>
      <c r="B171" s="47"/>
      <c r="C171" s="307" t="s">
        <v>32</v>
      </c>
      <c r="D171" s="307" t="s">
        <v>208</v>
      </c>
      <c r="E171" s="19" t="s">
        <v>32</v>
      </c>
      <c r="F171" s="308">
        <v>0</v>
      </c>
      <c r="G171" s="41"/>
      <c r="H171" s="47"/>
    </row>
    <row r="172" s="2" customFormat="1" ht="16.8" customHeight="1">
      <c r="A172" s="41"/>
      <c r="B172" s="47"/>
      <c r="C172" s="307" t="s">
        <v>32</v>
      </c>
      <c r="D172" s="307" t="s">
        <v>374</v>
      </c>
      <c r="E172" s="19" t="s">
        <v>32</v>
      </c>
      <c r="F172" s="308">
        <v>189.863</v>
      </c>
      <c r="G172" s="41"/>
      <c r="H172" s="47"/>
    </row>
    <row r="173" s="2" customFormat="1" ht="16.8" customHeight="1">
      <c r="A173" s="41"/>
      <c r="B173" s="47"/>
      <c r="C173" s="307" t="s">
        <v>32</v>
      </c>
      <c r="D173" s="307" t="s">
        <v>374</v>
      </c>
      <c r="E173" s="19" t="s">
        <v>32</v>
      </c>
      <c r="F173" s="308">
        <v>189.863</v>
      </c>
      <c r="G173" s="41"/>
      <c r="H173" s="47"/>
    </row>
    <row r="174" s="2" customFormat="1" ht="16.8" customHeight="1">
      <c r="A174" s="41"/>
      <c r="B174" s="47"/>
      <c r="C174" s="307" t="s">
        <v>32</v>
      </c>
      <c r="D174" s="307" t="s">
        <v>210</v>
      </c>
      <c r="E174" s="19" t="s">
        <v>32</v>
      </c>
      <c r="F174" s="308">
        <v>379.726</v>
      </c>
      <c r="G174" s="41"/>
      <c r="H174" s="47"/>
    </row>
    <row r="175" s="2" customFormat="1" ht="16.8" customHeight="1">
      <c r="A175" s="41"/>
      <c r="B175" s="47"/>
      <c r="C175" s="309" t="s">
        <v>1419</v>
      </c>
      <c r="D175" s="41"/>
      <c r="E175" s="41"/>
      <c r="F175" s="41"/>
      <c r="G175" s="41"/>
      <c r="H175" s="47"/>
    </row>
    <row r="176" s="2" customFormat="1">
      <c r="A176" s="41"/>
      <c r="B176" s="47"/>
      <c r="C176" s="307" t="s">
        <v>376</v>
      </c>
      <c r="D176" s="307" t="s">
        <v>1466</v>
      </c>
      <c r="E176" s="19" t="s">
        <v>105</v>
      </c>
      <c r="F176" s="308">
        <v>1197.2819999999999</v>
      </c>
      <c r="G176" s="41"/>
      <c r="H176" s="47"/>
    </row>
    <row r="177" s="2" customFormat="1">
      <c r="A177" s="41"/>
      <c r="B177" s="47"/>
      <c r="C177" s="307" t="s">
        <v>466</v>
      </c>
      <c r="D177" s="307" t="s">
        <v>1467</v>
      </c>
      <c r="E177" s="19" t="s">
        <v>105</v>
      </c>
      <c r="F177" s="308">
        <v>1197.2819999999999</v>
      </c>
      <c r="G177" s="41"/>
      <c r="H177" s="47"/>
    </row>
    <row r="178" s="2" customFormat="1">
      <c r="A178" s="41"/>
      <c r="B178" s="47"/>
      <c r="C178" s="307" t="s">
        <v>472</v>
      </c>
      <c r="D178" s="307" t="s">
        <v>1468</v>
      </c>
      <c r="E178" s="19" t="s">
        <v>105</v>
      </c>
      <c r="F178" s="308">
        <v>1197.2819999999999</v>
      </c>
      <c r="G178" s="41"/>
      <c r="H178" s="47"/>
    </row>
    <row r="179" s="2" customFormat="1" ht="16.8" customHeight="1">
      <c r="A179" s="41"/>
      <c r="B179" s="47"/>
      <c r="C179" s="307" t="s">
        <v>522</v>
      </c>
      <c r="D179" s="307" t="s">
        <v>1469</v>
      </c>
      <c r="E179" s="19" t="s">
        <v>292</v>
      </c>
      <c r="F179" s="308">
        <v>50.905000000000001</v>
      </c>
      <c r="G179" s="41"/>
      <c r="H179" s="47"/>
    </row>
    <row r="180" s="2" customFormat="1">
      <c r="A180" s="41"/>
      <c r="B180" s="47"/>
      <c r="C180" s="307" t="s">
        <v>580</v>
      </c>
      <c r="D180" s="307" t="s">
        <v>1470</v>
      </c>
      <c r="E180" s="19" t="s">
        <v>105</v>
      </c>
      <c r="F180" s="308">
        <v>1197.2819999999999</v>
      </c>
      <c r="G180" s="41"/>
      <c r="H180" s="47"/>
    </row>
    <row r="181" s="2" customFormat="1">
      <c r="A181" s="41"/>
      <c r="B181" s="47"/>
      <c r="C181" s="307" t="s">
        <v>585</v>
      </c>
      <c r="D181" s="307" t="s">
        <v>1471</v>
      </c>
      <c r="E181" s="19" t="s">
        <v>105</v>
      </c>
      <c r="F181" s="308">
        <v>1197.2819999999999</v>
      </c>
      <c r="G181" s="41"/>
      <c r="H181" s="47"/>
    </row>
    <row r="182" s="2" customFormat="1" ht="16.8" customHeight="1">
      <c r="A182" s="41"/>
      <c r="B182" s="47"/>
      <c r="C182" s="307" t="s">
        <v>624</v>
      </c>
      <c r="D182" s="307" t="s">
        <v>1425</v>
      </c>
      <c r="E182" s="19" t="s">
        <v>292</v>
      </c>
      <c r="F182" s="308">
        <v>45.517000000000003</v>
      </c>
      <c r="G182" s="41"/>
      <c r="H182" s="47"/>
    </row>
    <row r="183" s="2" customFormat="1" ht="16.8" customHeight="1">
      <c r="A183" s="41"/>
      <c r="B183" s="47"/>
      <c r="C183" s="307" t="s">
        <v>798</v>
      </c>
      <c r="D183" s="307" t="s">
        <v>1472</v>
      </c>
      <c r="E183" s="19" t="s">
        <v>105</v>
      </c>
      <c r="F183" s="308">
        <v>1197.2819999999999</v>
      </c>
      <c r="G183" s="41"/>
      <c r="H183" s="47"/>
    </row>
    <row r="184" s="2" customFormat="1">
      <c r="A184" s="41"/>
      <c r="B184" s="47"/>
      <c r="C184" s="307" t="s">
        <v>788</v>
      </c>
      <c r="D184" s="307" t="s">
        <v>1473</v>
      </c>
      <c r="E184" s="19" t="s">
        <v>105</v>
      </c>
      <c r="F184" s="308">
        <v>1197.2819999999999</v>
      </c>
      <c r="G184" s="41"/>
      <c r="H184" s="47"/>
    </row>
    <row r="185" s="2" customFormat="1" ht="16.8" customHeight="1">
      <c r="A185" s="41"/>
      <c r="B185" s="47"/>
      <c r="C185" s="307" t="s">
        <v>793</v>
      </c>
      <c r="D185" s="307" t="s">
        <v>1474</v>
      </c>
      <c r="E185" s="19" t="s">
        <v>105</v>
      </c>
      <c r="F185" s="308">
        <v>1197.2819999999999</v>
      </c>
      <c r="G185" s="41"/>
      <c r="H185" s="47"/>
    </row>
    <row r="186" s="2" customFormat="1">
      <c r="A186" s="41"/>
      <c r="B186" s="47"/>
      <c r="C186" s="307" t="s">
        <v>910</v>
      </c>
      <c r="D186" s="307" t="s">
        <v>1475</v>
      </c>
      <c r="E186" s="19" t="s">
        <v>105</v>
      </c>
      <c r="F186" s="308">
        <v>1197.2819999999999</v>
      </c>
      <c r="G186" s="41"/>
      <c r="H186" s="47"/>
    </row>
    <row r="187" s="2" customFormat="1" ht="16.8" customHeight="1">
      <c r="A187" s="41"/>
      <c r="B187" s="47"/>
      <c r="C187" s="303" t="s">
        <v>145</v>
      </c>
      <c r="D187" s="304" t="s">
        <v>146</v>
      </c>
      <c r="E187" s="305" t="s">
        <v>115</v>
      </c>
      <c r="F187" s="306">
        <v>470.798</v>
      </c>
      <c r="G187" s="41"/>
      <c r="H187" s="47"/>
    </row>
    <row r="188" s="2" customFormat="1" ht="16.8" customHeight="1">
      <c r="A188" s="41"/>
      <c r="B188" s="47"/>
      <c r="C188" s="307" t="s">
        <v>32</v>
      </c>
      <c r="D188" s="307" t="s">
        <v>531</v>
      </c>
      <c r="E188" s="19" t="s">
        <v>32</v>
      </c>
      <c r="F188" s="308">
        <v>0</v>
      </c>
      <c r="G188" s="41"/>
      <c r="H188" s="47"/>
    </row>
    <row r="189" s="2" customFormat="1" ht="16.8" customHeight="1">
      <c r="A189" s="41"/>
      <c r="B189" s="47"/>
      <c r="C189" s="307" t="s">
        <v>32</v>
      </c>
      <c r="D189" s="307" t="s">
        <v>532</v>
      </c>
      <c r="E189" s="19" t="s">
        <v>32</v>
      </c>
      <c r="F189" s="308">
        <v>313.44</v>
      </c>
      <c r="G189" s="41"/>
      <c r="H189" s="47"/>
    </row>
    <row r="190" s="2" customFormat="1" ht="16.8" customHeight="1">
      <c r="A190" s="41"/>
      <c r="B190" s="47"/>
      <c r="C190" s="307" t="s">
        <v>32</v>
      </c>
      <c r="D190" s="307" t="s">
        <v>533</v>
      </c>
      <c r="E190" s="19" t="s">
        <v>32</v>
      </c>
      <c r="F190" s="308">
        <v>0</v>
      </c>
      <c r="G190" s="41"/>
      <c r="H190" s="47"/>
    </row>
    <row r="191" s="2" customFormat="1" ht="16.8" customHeight="1">
      <c r="A191" s="41"/>
      <c r="B191" s="47"/>
      <c r="C191" s="307" t="s">
        <v>32</v>
      </c>
      <c r="D191" s="307" t="s">
        <v>534</v>
      </c>
      <c r="E191" s="19" t="s">
        <v>32</v>
      </c>
      <c r="F191" s="308">
        <v>157.358</v>
      </c>
      <c r="G191" s="41"/>
      <c r="H191" s="47"/>
    </row>
    <row r="192" s="2" customFormat="1" ht="16.8" customHeight="1">
      <c r="A192" s="41"/>
      <c r="B192" s="47"/>
      <c r="C192" s="307" t="s">
        <v>32</v>
      </c>
      <c r="D192" s="307" t="s">
        <v>210</v>
      </c>
      <c r="E192" s="19" t="s">
        <v>32</v>
      </c>
      <c r="F192" s="308">
        <v>470.798</v>
      </c>
      <c r="G192" s="41"/>
      <c r="H192" s="47"/>
    </row>
    <row r="193" s="2" customFormat="1" ht="16.8" customHeight="1">
      <c r="A193" s="41"/>
      <c r="B193" s="47"/>
      <c r="C193" s="309" t="s">
        <v>1419</v>
      </c>
      <c r="D193" s="41"/>
      <c r="E193" s="41"/>
      <c r="F193" s="41"/>
      <c r="G193" s="41"/>
      <c r="H193" s="47"/>
    </row>
    <row r="194" s="2" customFormat="1" ht="16.8" customHeight="1">
      <c r="A194" s="41"/>
      <c r="B194" s="47"/>
      <c r="C194" s="307" t="s">
        <v>522</v>
      </c>
      <c r="D194" s="307" t="s">
        <v>1469</v>
      </c>
      <c r="E194" s="19" t="s">
        <v>292</v>
      </c>
      <c r="F194" s="308">
        <v>50.905000000000001</v>
      </c>
      <c r="G194" s="41"/>
      <c r="H194" s="47"/>
    </row>
    <row r="195" s="2" customFormat="1" ht="16.8" customHeight="1">
      <c r="A195" s="41"/>
      <c r="B195" s="47"/>
      <c r="C195" s="307" t="s">
        <v>570</v>
      </c>
      <c r="D195" s="307" t="s">
        <v>1477</v>
      </c>
      <c r="E195" s="19" t="s">
        <v>115</v>
      </c>
      <c r="F195" s="308">
        <v>470.798</v>
      </c>
      <c r="G195" s="41"/>
      <c r="H195" s="47"/>
    </row>
    <row r="196" s="2" customFormat="1" ht="16.8" customHeight="1">
      <c r="A196" s="41"/>
      <c r="B196" s="47"/>
      <c r="C196" s="307" t="s">
        <v>575</v>
      </c>
      <c r="D196" s="307" t="s">
        <v>1478</v>
      </c>
      <c r="E196" s="19" t="s">
        <v>115</v>
      </c>
      <c r="F196" s="308">
        <v>622.89800000000002</v>
      </c>
      <c r="G196" s="41"/>
      <c r="H196" s="47"/>
    </row>
    <row r="197" s="2" customFormat="1" ht="16.8" customHeight="1">
      <c r="A197" s="41"/>
      <c r="B197" s="47"/>
      <c r="C197" s="303" t="s">
        <v>148</v>
      </c>
      <c r="D197" s="304" t="s">
        <v>149</v>
      </c>
      <c r="E197" s="305" t="s">
        <v>115</v>
      </c>
      <c r="F197" s="306">
        <v>152.09999999999999</v>
      </c>
      <c r="G197" s="41"/>
      <c r="H197" s="47"/>
    </row>
    <row r="198" s="2" customFormat="1" ht="16.8" customHeight="1">
      <c r="A198" s="41"/>
      <c r="B198" s="47"/>
      <c r="C198" s="307" t="s">
        <v>32</v>
      </c>
      <c r="D198" s="307" t="s">
        <v>208</v>
      </c>
      <c r="E198" s="19" t="s">
        <v>32</v>
      </c>
      <c r="F198" s="308">
        <v>0</v>
      </c>
      <c r="G198" s="41"/>
      <c r="H198" s="47"/>
    </row>
    <row r="199" s="2" customFormat="1" ht="16.8" customHeight="1">
      <c r="A199" s="41"/>
      <c r="B199" s="47"/>
      <c r="C199" s="307" t="s">
        <v>32</v>
      </c>
      <c r="D199" s="307" t="s">
        <v>536</v>
      </c>
      <c r="E199" s="19" t="s">
        <v>32</v>
      </c>
      <c r="F199" s="308">
        <v>152.09999999999999</v>
      </c>
      <c r="G199" s="41"/>
      <c r="H199" s="47"/>
    </row>
    <row r="200" s="2" customFormat="1" ht="16.8" customHeight="1">
      <c r="A200" s="41"/>
      <c r="B200" s="47"/>
      <c r="C200" s="307" t="s">
        <v>32</v>
      </c>
      <c r="D200" s="307" t="s">
        <v>210</v>
      </c>
      <c r="E200" s="19" t="s">
        <v>32</v>
      </c>
      <c r="F200" s="308">
        <v>152.09999999999999</v>
      </c>
      <c r="G200" s="41"/>
      <c r="H200" s="47"/>
    </row>
    <row r="201" s="2" customFormat="1" ht="16.8" customHeight="1">
      <c r="A201" s="41"/>
      <c r="B201" s="47"/>
      <c r="C201" s="309" t="s">
        <v>1419</v>
      </c>
      <c r="D201" s="41"/>
      <c r="E201" s="41"/>
      <c r="F201" s="41"/>
      <c r="G201" s="41"/>
      <c r="H201" s="47"/>
    </row>
    <row r="202" s="2" customFormat="1" ht="16.8" customHeight="1">
      <c r="A202" s="41"/>
      <c r="B202" s="47"/>
      <c r="C202" s="307" t="s">
        <v>522</v>
      </c>
      <c r="D202" s="307" t="s">
        <v>1469</v>
      </c>
      <c r="E202" s="19" t="s">
        <v>292</v>
      </c>
      <c r="F202" s="308">
        <v>50.905000000000001</v>
      </c>
      <c r="G202" s="41"/>
      <c r="H202" s="47"/>
    </row>
    <row r="203" s="2" customFormat="1" ht="16.8" customHeight="1">
      <c r="A203" s="41"/>
      <c r="B203" s="47"/>
      <c r="C203" s="307" t="s">
        <v>575</v>
      </c>
      <c r="D203" s="307" t="s">
        <v>1478</v>
      </c>
      <c r="E203" s="19" t="s">
        <v>115</v>
      </c>
      <c r="F203" s="308">
        <v>622.89800000000002</v>
      </c>
      <c r="G203" s="41"/>
      <c r="H203" s="47"/>
    </row>
    <row r="204" s="2" customFormat="1" ht="7.44" customHeight="1">
      <c r="A204" s="41"/>
      <c r="B204" s="169"/>
      <c r="C204" s="170"/>
      <c r="D204" s="170"/>
      <c r="E204" s="170"/>
      <c r="F204" s="170"/>
      <c r="G204" s="170"/>
      <c r="H204" s="47"/>
    </row>
    <row r="205" s="2" customFormat="1">
      <c r="A205" s="41"/>
      <c r="B205" s="41"/>
      <c r="C205" s="41"/>
      <c r="D205" s="41"/>
      <c r="E205" s="41"/>
      <c r="F205" s="41"/>
      <c r="G205" s="41"/>
      <c r="H205" s="41"/>
    </row>
  </sheetData>
  <sheetProtection sheet="1" formatColumns="0" formatRows="0" objects="1" scenarios="1" spinCount="100000" saltValue="OA5j9Zschq8CeFR0gDFVCPqLigxbUGqKYCRp4PFalb+TedrLealbymV8IfWaHKpdJdL5j9jQTTcB2dCn0Ff0Xw==" hashValue="SKi9/lbANxk08ESTPwEtwPg3GToZkOtgl1C/fYWlQmK0BJu31CLqFc6LZmxGCn0amcW07+DDdIoNoDDG5N2kK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10" customWidth="1"/>
    <col min="2" max="2" width="1.667969" style="310" customWidth="1"/>
    <col min="3" max="4" width="5" style="310" customWidth="1"/>
    <col min="5" max="5" width="11.66016" style="310" customWidth="1"/>
    <col min="6" max="6" width="9.160156" style="310" customWidth="1"/>
    <col min="7" max="7" width="5" style="310" customWidth="1"/>
    <col min="8" max="8" width="77.83203" style="310" customWidth="1"/>
    <col min="9" max="10" width="20" style="310" customWidth="1"/>
    <col min="11" max="11" width="1.667969" style="310" customWidth="1"/>
  </cols>
  <sheetData>
    <row r="1" s="1" customFormat="1" ht="37.5" customHeight="1"/>
    <row r="2" s="1" customFormat="1" ht="7.5" customHeight="1">
      <c r="B2" s="311"/>
      <c r="C2" s="312"/>
      <c r="D2" s="312"/>
      <c r="E2" s="312"/>
      <c r="F2" s="312"/>
      <c r="G2" s="312"/>
      <c r="H2" s="312"/>
      <c r="I2" s="312"/>
      <c r="J2" s="312"/>
      <c r="K2" s="313"/>
    </row>
    <row r="3" s="16" customFormat="1" ht="45" customHeight="1">
      <c r="B3" s="314"/>
      <c r="C3" s="315" t="s">
        <v>1479</v>
      </c>
      <c r="D3" s="315"/>
      <c r="E3" s="315"/>
      <c r="F3" s="315"/>
      <c r="G3" s="315"/>
      <c r="H3" s="315"/>
      <c r="I3" s="315"/>
      <c r="J3" s="315"/>
      <c r="K3" s="316"/>
    </row>
    <row r="4" s="1" customFormat="1" ht="25.5" customHeight="1">
      <c r="B4" s="317"/>
      <c r="C4" s="318" t="s">
        <v>1480</v>
      </c>
      <c r="D4" s="318"/>
      <c r="E4" s="318"/>
      <c r="F4" s="318"/>
      <c r="G4" s="318"/>
      <c r="H4" s="318"/>
      <c r="I4" s="318"/>
      <c r="J4" s="318"/>
      <c r="K4" s="319"/>
    </row>
    <row r="5" s="1" customFormat="1" ht="5.25" customHeight="1">
      <c r="B5" s="317"/>
      <c r="C5" s="320"/>
      <c r="D5" s="320"/>
      <c r="E5" s="320"/>
      <c r="F5" s="320"/>
      <c r="G5" s="320"/>
      <c r="H5" s="320"/>
      <c r="I5" s="320"/>
      <c r="J5" s="320"/>
      <c r="K5" s="319"/>
    </row>
    <row r="6" s="1" customFormat="1" ht="15" customHeight="1">
      <c r="B6" s="317"/>
      <c r="C6" s="321" t="s">
        <v>1481</v>
      </c>
      <c r="D6" s="321"/>
      <c r="E6" s="321"/>
      <c r="F6" s="321"/>
      <c r="G6" s="321"/>
      <c r="H6" s="321"/>
      <c r="I6" s="321"/>
      <c r="J6" s="321"/>
      <c r="K6" s="319"/>
    </row>
    <row r="7" s="1" customFormat="1" ht="15" customHeight="1">
      <c r="B7" s="322"/>
      <c r="C7" s="321" t="s">
        <v>1482</v>
      </c>
      <c r="D7" s="321"/>
      <c r="E7" s="321"/>
      <c r="F7" s="321"/>
      <c r="G7" s="321"/>
      <c r="H7" s="321"/>
      <c r="I7" s="321"/>
      <c r="J7" s="321"/>
      <c r="K7" s="319"/>
    </row>
    <row r="8" s="1" customFormat="1" ht="12.75" customHeight="1">
      <c r="B8" s="322"/>
      <c r="C8" s="321"/>
      <c r="D8" s="321"/>
      <c r="E8" s="321"/>
      <c r="F8" s="321"/>
      <c r="G8" s="321"/>
      <c r="H8" s="321"/>
      <c r="I8" s="321"/>
      <c r="J8" s="321"/>
      <c r="K8" s="319"/>
    </row>
    <row r="9" s="1" customFormat="1" ht="15" customHeight="1">
      <c r="B9" s="322"/>
      <c r="C9" s="321" t="s">
        <v>1483</v>
      </c>
      <c r="D9" s="321"/>
      <c r="E9" s="321"/>
      <c r="F9" s="321"/>
      <c r="G9" s="321"/>
      <c r="H9" s="321"/>
      <c r="I9" s="321"/>
      <c r="J9" s="321"/>
      <c r="K9" s="319"/>
    </row>
    <row r="10" s="1" customFormat="1" ht="15" customHeight="1">
      <c r="B10" s="322"/>
      <c r="C10" s="321"/>
      <c r="D10" s="321" t="s">
        <v>1484</v>
      </c>
      <c r="E10" s="321"/>
      <c r="F10" s="321"/>
      <c r="G10" s="321"/>
      <c r="H10" s="321"/>
      <c r="I10" s="321"/>
      <c r="J10" s="321"/>
      <c r="K10" s="319"/>
    </row>
    <row r="11" s="1" customFormat="1" ht="15" customHeight="1">
      <c r="B11" s="322"/>
      <c r="C11" s="323"/>
      <c r="D11" s="321" t="s">
        <v>1485</v>
      </c>
      <c r="E11" s="321"/>
      <c r="F11" s="321"/>
      <c r="G11" s="321"/>
      <c r="H11" s="321"/>
      <c r="I11" s="321"/>
      <c r="J11" s="321"/>
      <c r="K11" s="319"/>
    </row>
    <row r="12" s="1" customFormat="1" ht="15" customHeight="1">
      <c r="B12" s="322"/>
      <c r="C12" s="323"/>
      <c r="D12" s="321"/>
      <c r="E12" s="321"/>
      <c r="F12" s="321"/>
      <c r="G12" s="321"/>
      <c r="H12" s="321"/>
      <c r="I12" s="321"/>
      <c r="J12" s="321"/>
      <c r="K12" s="319"/>
    </row>
    <row r="13" s="1" customFormat="1" ht="15" customHeight="1">
      <c r="B13" s="322"/>
      <c r="C13" s="323"/>
      <c r="D13" s="324" t="s">
        <v>1486</v>
      </c>
      <c r="E13" s="321"/>
      <c r="F13" s="321"/>
      <c r="G13" s="321"/>
      <c r="H13" s="321"/>
      <c r="I13" s="321"/>
      <c r="J13" s="321"/>
      <c r="K13" s="319"/>
    </row>
    <row r="14" s="1" customFormat="1" ht="12.75" customHeight="1">
      <c r="B14" s="322"/>
      <c r="C14" s="323"/>
      <c r="D14" s="323"/>
      <c r="E14" s="323"/>
      <c r="F14" s="323"/>
      <c r="G14" s="323"/>
      <c r="H14" s="323"/>
      <c r="I14" s="323"/>
      <c r="J14" s="323"/>
      <c r="K14" s="319"/>
    </row>
    <row r="15" s="1" customFormat="1" ht="15" customHeight="1">
      <c r="B15" s="322"/>
      <c r="C15" s="323"/>
      <c r="D15" s="321" t="s">
        <v>1487</v>
      </c>
      <c r="E15" s="321"/>
      <c r="F15" s="321"/>
      <c r="G15" s="321"/>
      <c r="H15" s="321"/>
      <c r="I15" s="321"/>
      <c r="J15" s="321"/>
      <c r="K15" s="319"/>
    </row>
    <row r="16" s="1" customFormat="1" ht="15" customHeight="1">
      <c r="B16" s="322"/>
      <c r="C16" s="323"/>
      <c r="D16" s="321" t="s">
        <v>1488</v>
      </c>
      <c r="E16" s="321"/>
      <c r="F16" s="321"/>
      <c r="G16" s="321"/>
      <c r="H16" s="321"/>
      <c r="I16" s="321"/>
      <c r="J16" s="321"/>
      <c r="K16" s="319"/>
    </row>
    <row r="17" s="1" customFormat="1" ht="15" customHeight="1">
      <c r="B17" s="322"/>
      <c r="C17" s="323"/>
      <c r="D17" s="321" t="s">
        <v>1489</v>
      </c>
      <c r="E17" s="321"/>
      <c r="F17" s="321"/>
      <c r="G17" s="321"/>
      <c r="H17" s="321"/>
      <c r="I17" s="321"/>
      <c r="J17" s="321"/>
      <c r="K17" s="319"/>
    </row>
    <row r="18" s="1" customFormat="1" ht="15" customHeight="1">
      <c r="B18" s="322"/>
      <c r="C18" s="323"/>
      <c r="D18" s="323"/>
      <c r="E18" s="325" t="s">
        <v>85</v>
      </c>
      <c r="F18" s="321" t="s">
        <v>1490</v>
      </c>
      <c r="G18" s="321"/>
      <c r="H18" s="321"/>
      <c r="I18" s="321"/>
      <c r="J18" s="321"/>
      <c r="K18" s="319"/>
    </row>
    <row r="19" s="1" customFormat="1" ht="15" customHeight="1">
      <c r="B19" s="322"/>
      <c r="C19" s="323"/>
      <c r="D19" s="323"/>
      <c r="E19" s="325" t="s">
        <v>1491</v>
      </c>
      <c r="F19" s="321" t="s">
        <v>1492</v>
      </c>
      <c r="G19" s="321"/>
      <c r="H19" s="321"/>
      <c r="I19" s="321"/>
      <c r="J19" s="321"/>
      <c r="K19" s="319"/>
    </row>
    <row r="20" s="1" customFormat="1" ht="15" customHeight="1">
      <c r="B20" s="322"/>
      <c r="C20" s="323"/>
      <c r="D20" s="323"/>
      <c r="E20" s="325" t="s">
        <v>1493</v>
      </c>
      <c r="F20" s="321" t="s">
        <v>1494</v>
      </c>
      <c r="G20" s="321"/>
      <c r="H20" s="321"/>
      <c r="I20" s="321"/>
      <c r="J20" s="321"/>
      <c r="K20" s="319"/>
    </row>
    <row r="21" s="1" customFormat="1" ht="15" customHeight="1">
      <c r="B21" s="322"/>
      <c r="C21" s="323"/>
      <c r="D21" s="323"/>
      <c r="E21" s="325" t="s">
        <v>1495</v>
      </c>
      <c r="F21" s="321" t="s">
        <v>1496</v>
      </c>
      <c r="G21" s="321"/>
      <c r="H21" s="321"/>
      <c r="I21" s="321"/>
      <c r="J21" s="321"/>
      <c r="K21" s="319"/>
    </row>
    <row r="22" s="1" customFormat="1" ht="15" customHeight="1">
      <c r="B22" s="322"/>
      <c r="C22" s="323"/>
      <c r="D22" s="323"/>
      <c r="E22" s="325" t="s">
        <v>1497</v>
      </c>
      <c r="F22" s="321" t="s">
        <v>1498</v>
      </c>
      <c r="G22" s="321"/>
      <c r="H22" s="321"/>
      <c r="I22" s="321"/>
      <c r="J22" s="321"/>
      <c r="K22" s="319"/>
    </row>
    <row r="23" s="1" customFormat="1" ht="15" customHeight="1">
      <c r="B23" s="322"/>
      <c r="C23" s="323"/>
      <c r="D23" s="323"/>
      <c r="E23" s="325" t="s">
        <v>92</v>
      </c>
      <c r="F23" s="321" t="s">
        <v>1499</v>
      </c>
      <c r="G23" s="321"/>
      <c r="H23" s="321"/>
      <c r="I23" s="321"/>
      <c r="J23" s="321"/>
      <c r="K23" s="319"/>
    </row>
    <row r="24" s="1" customFormat="1" ht="12.75" customHeight="1">
      <c r="B24" s="322"/>
      <c r="C24" s="323"/>
      <c r="D24" s="323"/>
      <c r="E24" s="323"/>
      <c r="F24" s="323"/>
      <c r="G24" s="323"/>
      <c r="H24" s="323"/>
      <c r="I24" s="323"/>
      <c r="J24" s="323"/>
      <c r="K24" s="319"/>
    </row>
    <row r="25" s="1" customFormat="1" ht="15" customHeight="1">
      <c r="B25" s="322"/>
      <c r="C25" s="321" t="s">
        <v>1500</v>
      </c>
      <c r="D25" s="321"/>
      <c r="E25" s="321"/>
      <c r="F25" s="321"/>
      <c r="G25" s="321"/>
      <c r="H25" s="321"/>
      <c r="I25" s="321"/>
      <c r="J25" s="321"/>
      <c r="K25" s="319"/>
    </row>
    <row r="26" s="1" customFormat="1" ht="15" customHeight="1">
      <c r="B26" s="322"/>
      <c r="C26" s="321" t="s">
        <v>1501</v>
      </c>
      <c r="D26" s="321"/>
      <c r="E26" s="321"/>
      <c r="F26" s="321"/>
      <c r="G26" s="321"/>
      <c r="H26" s="321"/>
      <c r="I26" s="321"/>
      <c r="J26" s="321"/>
      <c r="K26" s="319"/>
    </row>
    <row r="27" s="1" customFormat="1" ht="15" customHeight="1">
      <c r="B27" s="322"/>
      <c r="C27" s="321"/>
      <c r="D27" s="321" t="s">
        <v>1502</v>
      </c>
      <c r="E27" s="321"/>
      <c r="F27" s="321"/>
      <c r="G27" s="321"/>
      <c r="H27" s="321"/>
      <c r="I27" s="321"/>
      <c r="J27" s="321"/>
      <c r="K27" s="319"/>
    </row>
    <row r="28" s="1" customFormat="1" ht="15" customHeight="1">
      <c r="B28" s="322"/>
      <c r="C28" s="323"/>
      <c r="D28" s="321" t="s">
        <v>1503</v>
      </c>
      <c r="E28" s="321"/>
      <c r="F28" s="321"/>
      <c r="G28" s="321"/>
      <c r="H28" s="321"/>
      <c r="I28" s="321"/>
      <c r="J28" s="321"/>
      <c r="K28" s="319"/>
    </row>
    <row r="29" s="1" customFormat="1" ht="12.75" customHeight="1">
      <c r="B29" s="322"/>
      <c r="C29" s="323"/>
      <c r="D29" s="323"/>
      <c r="E29" s="323"/>
      <c r="F29" s="323"/>
      <c r="G29" s="323"/>
      <c r="H29" s="323"/>
      <c r="I29" s="323"/>
      <c r="J29" s="323"/>
      <c r="K29" s="319"/>
    </row>
    <row r="30" s="1" customFormat="1" ht="15" customHeight="1">
      <c r="B30" s="322"/>
      <c r="C30" s="323"/>
      <c r="D30" s="321" t="s">
        <v>1504</v>
      </c>
      <c r="E30" s="321"/>
      <c r="F30" s="321"/>
      <c r="G30" s="321"/>
      <c r="H30" s="321"/>
      <c r="I30" s="321"/>
      <c r="J30" s="321"/>
      <c r="K30" s="319"/>
    </row>
    <row r="31" s="1" customFormat="1" ht="15" customHeight="1">
      <c r="B31" s="322"/>
      <c r="C31" s="323"/>
      <c r="D31" s="321" t="s">
        <v>1505</v>
      </c>
      <c r="E31" s="321"/>
      <c r="F31" s="321"/>
      <c r="G31" s="321"/>
      <c r="H31" s="321"/>
      <c r="I31" s="321"/>
      <c r="J31" s="321"/>
      <c r="K31" s="319"/>
    </row>
    <row r="32" s="1" customFormat="1" ht="12.75" customHeight="1">
      <c r="B32" s="322"/>
      <c r="C32" s="323"/>
      <c r="D32" s="323"/>
      <c r="E32" s="323"/>
      <c r="F32" s="323"/>
      <c r="G32" s="323"/>
      <c r="H32" s="323"/>
      <c r="I32" s="323"/>
      <c r="J32" s="323"/>
      <c r="K32" s="319"/>
    </row>
    <row r="33" s="1" customFormat="1" ht="15" customHeight="1">
      <c r="B33" s="322"/>
      <c r="C33" s="323"/>
      <c r="D33" s="321" t="s">
        <v>1506</v>
      </c>
      <c r="E33" s="321"/>
      <c r="F33" s="321"/>
      <c r="G33" s="321"/>
      <c r="H33" s="321"/>
      <c r="I33" s="321"/>
      <c r="J33" s="321"/>
      <c r="K33" s="319"/>
    </row>
    <row r="34" s="1" customFormat="1" ht="15" customHeight="1">
      <c r="B34" s="322"/>
      <c r="C34" s="323"/>
      <c r="D34" s="321" t="s">
        <v>1507</v>
      </c>
      <c r="E34" s="321"/>
      <c r="F34" s="321"/>
      <c r="G34" s="321"/>
      <c r="H34" s="321"/>
      <c r="I34" s="321"/>
      <c r="J34" s="321"/>
      <c r="K34" s="319"/>
    </row>
    <row r="35" s="1" customFormat="1" ht="15" customHeight="1">
      <c r="B35" s="322"/>
      <c r="C35" s="323"/>
      <c r="D35" s="321" t="s">
        <v>1508</v>
      </c>
      <c r="E35" s="321"/>
      <c r="F35" s="321"/>
      <c r="G35" s="321"/>
      <c r="H35" s="321"/>
      <c r="I35" s="321"/>
      <c r="J35" s="321"/>
      <c r="K35" s="319"/>
    </row>
    <row r="36" s="1" customFormat="1" ht="15" customHeight="1">
      <c r="B36" s="322"/>
      <c r="C36" s="323"/>
      <c r="D36" s="321"/>
      <c r="E36" s="324" t="s">
        <v>181</v>
      </c>
      <c r="F36" s="321"/>
      <c r="G36" s="321" t="s">
        <v>1509</v>
      </c>
      <c r="H36" s="321"/>
      <c r="I36" s="321"/>
      <c r="J36" s="321"/>
      <c r="K36" s="319"/>
    </row>
    <row r="37" s="1" customFormat="1" ht="30.75" customHeight="1">
      <c r="B37" s="322"/>
      <c r="C37" s="323"/>
      <c r="D37" s="321"/>
      <c r="E37" s="324" t="s">
        <v>1510</v>
      </c>
      <c r="F37" s="321"/>
      <c r="G37" s="321" t="s">
        <v>1511</v>
      </c>
      <c r="H37" s="321"/>
      <c r="I37" s="321"/>
      <c r="J37" s="321"/>
      <c r="K37" s="319"/>
    </row>
    <row r="38" s="1" customFormat="1" ht="15" customHeight="1">
      <c r="B38" s="322"/>
      <c r="C38" s="323"/>
      <c r="D38" s="321"/>
      <c r="E38" s="324" t="s">
        <v>59</v>
      </c>
      <c r="F38" s="321"/>
      <c r="G38" s="321" t="s">
        <v>1512</v>
      </c>
      <c r="H38" s="321"/>
      <c r="I38" s="321"/>
      <c r="J38" s="321"/>
      <c r="K38" s="319"/>
    </row>
    <row r="39" s="1" customFormat="1" ht="15" customHeight="1">
      <c r="B39" s="322"/>
      <c r="C39" s="323"/>
      <c r="D39" s="321"/>
      <c r="E39" s="324" t="s">
        <v>60</v>
      </c>
      <c r="F39" s="321"/>
      <c r="G39" s="321" t="s">
        <v>1513</v>
      </c>
      <c r="H39" s="321"/>
      <c r="I39" s="321"/>
      <c r="J39" s="321"/>
      <c r="K39" s="319"/>
    </row>
    <row r="40" s="1" customFormat="1" ht="15" customHeight="1">
      <c r="B40" s="322"/>
      <c r="C40" s="323"/>
      <c r="D40" s="321"/>
      <c r="E40" s="324" t="s">
        <v>182</v>
      </c>
      <c r="F40" s="321"/>
      <c r="G40" s="321" t="s">
        <v>1514</v>
      </c>
      <c r="H40" s="321"/>
      <c r="I40" s="321"/>
      <c r="J40" s="321"/>
      <c r="K40" s="319"/>
    </row>
    <row r="41" s="1" customFormat="1" ht="15" customHeight="1">
      <c r="B41" s="322"/>
      <c r="C41" s="323"/>
      <c r="D41" s="321"/>
      <c r="E41" s="324" t="s">
        <v>183</v>
      </c>
      <c r="F41" s="321"/>
      <c r="G41" s="321" t="s">
        <v>1515</v>
      </c>
      <c r="H41" s="321"/>
      <c r="I41" s="321"/>
      <c r="J41" s="321"/>
      <c r="K41" s="319"/>
    </row>
    <row r="42" s="1" customFormat="1" ht="15" customHeight="1">
      <c r="B42" s="322"/>
      <c r="C42" s="323"/>
      <c r="D42" s="321"/>
      <c r="E42" s="324" t="s">
        <v>1516</v>
      </c>
      <c r="F42" s="321"/>
      <c r="G42" s="321" t="s">
        <v>1517</v>
      </c>
      <c r="H42" s="321"/>
      <c r="I42" s="321"/>
      <c r="J42" s="321"/>
      <c r="K42" s="319"/>
    </row>
    <row r="43" s="1" customFormat="1" ht="15" customHeight="1">
      <c r="B43" s="322"/>
      <c r="C43" s="323"/>
      <c r="D43" s="321"/>
      <c r="E43" s="324"/>
      <c r="F43" s="321"/>
      <c r="G43" s="321" t="s">
        <v>1518</v>
      </c>
      <c r="H43" s="321"/>
      <c r="I43" s="321"/>
      <c r="J43" s="321"/>
      <c r="K43" s="319"/>
    </row>
    <row r="44" s="1" customFormat="1" ht="15" customHeight="1">
      <c r="B44" s="322"/>
      <c r="C44" s="323"/>
      <c r="D44" s="321"/>
      <c r="E44" s="324" t="s">
        <v>1519</v>
      </c>
      <c r="F44" s="321"/>
      <c r="G44" s="321" t="s">
        <v>1520</v>
      </c>
      <c r="H44" s="321"/>
      <c r="I44" s="321"/>
      <c r="J44" s="321"/>
      <c r="K44" s="319"/>
    </row>
    <row r="45" s="1" customFormat="1" ht="15" customHeight="1">
      <c r="B45" s="322"/>
      <c r="C45" s="323"/>
      <c r="D45" s="321"/>
      <c r="E45" s="324" t="s">
        <v>185</v>
      </c>
      <c r="F45" s="321"/>
      <c r="G45" s="321" t="s">
        <v>1521</v>
      </c>
      <c r="H45" s="321"/>
      <c r="I45" s="321"/>
      <c r="J45" s="321"/>
      <c r="K45" s="319"/>
    </row>
    <row r="46" s="1" customFormat="1" ht="12.75" customHeight="1">
      <c r="B46" s="322"/>
      <c r="C46" s="323"/>
      <c r="D46" s="321"/>
      <c r="E46" s="321"/>
      <c r="F46" s="321"/>
      <c r="G46" s="321"/>
      <c r="H46" s="321"/>
      <c r="I46" s="321"/>
      <c r="J46" s="321"/>
      <c r="K46" s="319"/>
    </row>
    <row r="47" s="1" customFormat="1" ht="15" customHeight="1">
      <c r="B47" s="322"/>
      <c r="C47" s="323"/>
      <c r="D47" s="321" t="s">
        <v>1522</v>
      </c>
      <c r="E47" s="321"/>
      <c r="F47" s="321"/>
      <c r="G47" s="321"/>
      <c r="H47" s="321"/>
      <c r="I47" s="321"/>
      <c r="J47" s="321"/>
      <c r="K47" s="319"/>
    </row>
    <row r="48" s="1" customFormat="1" ht="15" customHeight="1">
      <c r="B48" s="322"/>
      <c r="C48" s="323"/>
      <c r="D48" s="323"/>
      <c r="E48" s="321" t="s">
        <v>1523</v>
      </c>
      <c r="F48" s="321"/>
      <c r="G48" s="321"/>
      <c r="H48" s="321"/>
      <c r="I48" s="321"/>
      <c r="J48" s="321"/>
      <c r="K48" s="319"/>
    </row>
    <row r="49" s="1" customFormat="1" ht="15" customHeight="1">
      <c r="B49" s="322"/>
      <c r="C49" s="323"/>
      <c r="D49" s="323"/>
      <c r="E49" s="321" t="s">
        <v>1524</v>
      </c>
      <c r="F49" s="321"/>
      <c r="G49" s="321"/>
      <c r="H49" s="321"/>
      <c r="I49" s="321"/>
      <c r="J49" s="321"/>
      <c r="K49" s="319"/>
    </row>
    <row r="50" s="1" customFormat="1" ht="15" customHeight="1">
      <c r="B50" s="322"/>
      <c r="C50" s="323"/>
      <c r="D50" s="323"/>
      <c r="E50" s="321" t="s">
        <v>1525</v>
      </c>
      <c r="F50" s="321"/>
      <c r="G50" s="321"/>
      <c r="H50" s="321"/>
      <c r="I50" s="321"/>
      <c r="J50" s="321"/>
      <c r="K50" s="319"/>
    </row>
    <row r="51" s="1" customFormat="1" ht="15" customHeight="1">
      <c r="B51" s="322"/>
      <c r="C51" s="323"/>
      <c r="D51" s="321" t="s">
        <v>1526</v>
      </c>
      <c r="E51" s="321"/>
      <c r="F51" s="321"/>
      <c r="G51" s="321"/>
      <c r="H51" s="321"/>
      <c r="I51" s="321"/>
      <c r="J51" s="321"/>
      <c r="K51" s="319"/>
    </row>
    <row r="52" s="1" customFormat="1" ht="25.5" customHeight="1">
      <c r="B52" s="317"/>
      <c r="C52" s="318" t="s">
        <v>1527</v>
      </c>
      <c r="D52" s="318"/>
      <c r="E52" s="318"/>
      <c r="F52" s="318"/>
      <c r="G52" s="318"/>
      <c r="H52" s="318"/>
      <c r="I52" s="318"/>
      <c r="J52" s="318"/>
      <c r="K52" s="319"/>
    </row>
    <row r="53" s="1" customFormat="1" ht="5.25" customHeight="1">
      <c r="B53" s="317"/>
      <c r="C53" s="320"/>
      <c r="D53" s="320"/>
      <c r="E53" s="320"/>
      <c r="F53" s="320"/>
      <c r="G53" s="320"/>
      <c r="H53" s="320"/>
      <c r="I53" s="320"/>
      <c r="J53" s="320"/>
      <c r="K53" s="319"/>
    </row>
    <row r="54" s="1" customFormat="1" ht="15" customHeight="1">
      <c r="B54" s="317"/>
      <c r="C54" s="321" t="s">
        <v>1528</v>
      </c>
      <c r="D54" s="321"/>
      <c r="E54" s="321"/>
      <c r="F54" s="321"/>
      <c r="G54" s="321"/>
      <c r="H54" s="321"/>
      <c r="I54" s="321"/>
      <c r="J54" s="321"/>
      <c r="K54" s="319"/>
    </row>
    <row r="55" s="1" customFormat="1" ht="15" customHeight="1">
      <c r="B55" s="317"/>
      <c r="C55" s="321" t="s">
        <v>1529</v>
      </c>
      <c r="D55" s="321"/>
      <c r="E55" s="321"/>
      <c r="F55" s="321"/>
      <c r="G55" s="321"/>
      <c r="H55" s="321"/>
      <c r="I55" s="321"/>
      <c r="J55" s="321"/>
      <c r="K55" s="319"/>
    </row>
    <row r="56" s="1" customFormat="1" ht="12.75" customHeight="1">
      <c r="B56" s="317"/>
      <c r="C56" s="321"/>
      <c r="D56" s="321"/>
      <c r="E56" s="321"/>
      <c r="F56" s="321"/>
      <c r="G56" s="321"/>
      <c r="H56" s="321"/>
      <c r="I56" s="321"/>
      <c r="J56" s="321"/>
      <c r="K56" s="319"/>
    </row>
    <row r="57" s="1" customFormat="1" ht="15" customHeight="1">
      <c r="B57" s="317"/>
      <c r="C57" s="321" t="s">
        <v>1530</v>
      </c>
      <c r="D57" s="321"/>
      <c r="E57" s="321"/>
      <c r="F57" s="321"/>
      <c r="G57" s="321"/>
      <c r="H57" s="321"/>
      <c r="I57" s="321"/>
      <c r="J57" s="321"/>
      <c r="K57" s="319"/>
    </row>
    <row r="58" s="1" customFormat="1" ht="15" customHeight="1">
      <c r="B58" s="317"/>
      <c r="C58" s="323"/>
      <c r="D58" s="321" t="s">
        <v>1531</v>
      </c>
      <c r="E58" s="321"/>
      <c r="F58" s="321"/>
      <c r="G58" s="321"/>
      <c r="H58" s="321"/>
      <c r="I58" s="321"/>
      <c r="J58" s="321"/>
      <c r="K58" s="319"/>
    </row>
    <row r="59" s="1" customFormat="1" ht="15" customHeight="1">
      <c r="B59" s="317"/>
      <c r="C59" s="323"/>
      <c r="D59" s="321" t="s">
        <v>1532</v>
      </c>
      <c r="E59" s="321"/>
      <c r="F59" s="321"/>
      <c r="G59" s="321"/>
      <c r="H59" s="321"/>
      <c r="I59" s="321"/>
      <c r="J59" s="321"/>
      <c r="K59" s="319"/>
    </row>
    <row r="60" s="1" customFormat="1" ht="15" customHeight="1">
      <c r="B60" s="317"/>
      <c r="C60" s="323"/>
      <c r="D60" s="321" t="s">
        <v>1533</v>
      </c>
      <c r="E60" s="321"/>
      <c r="F60" s="321"/>
      <c r="G60" s="321"/>
      <c r="H60" s="321"/>
      <c r="I60" s="321"/>
      <c r="J60" s="321"/>
      <c r="K60" s="319"/>
    </row>
    <row r="61" s="1" customFormat="1" ht="15" customHeight="1">
      <c r="B61" s="317"/>
      <c r="C61" s="323"/>
      <c r="D61" s="321" t="s">
        <v>1534</v>
      </c>
      <c r="E61" s="321"/>
      <c r="F61" s="321"/>
      <c r="G61" s="321"/>
      <c r="H61" s="321"/>
      <c r="I61" s="321"/>
      <c r="J61" s="321"/>
      <c r="K61" s="319"/>
    </row>
    <row r="62" s="1" customFormat="1" ht="15" customHeight="1">
      <c r="B62" s="317"/>
      <c r="C62" s="323"/>
      <c r="D62" s="326" t="s">
        <v>1535</v>
      </c>
      <c r="E62" s="326"/>
      <c r="F62" s="326"/>
      <c r="G62" s="326"/>
      <c r="H62" s="326"/>
      <c r="I62" s="326"/>
      <c r="J62" s="326"/>
      <c r="K62" s="319"/>
    </row>
    <row r="63" s="1" customFormat="1" ht="15" customHeight="1">
      <c r="B63" s="317"/>
      <c r="C63" s="323"/>
      <c r="D63" s="321" t="s">
        <v>1536</v>
      </c>
      <c r="E63" s="321"/>
      <c r="F63" s="321"/>
      <c r="G63" s="321"/>
      <c r="H63" s="321"/>
      <c r="I63" s="321"/>
      <c r="J63" s="321"/>
      <c r="K63" s="319"/>
    </row>
    <row r="64" s="1" customFormat="1" ht="12.75" customHeight="1">
      <c r="B64" s="317"/>
      <c r="C64" s="323"/>
      <c r="D64" s="323"/>
      <c r="E64" s="327"/>
      <c r="F64" s="323"/>
      <c r="G64" s="323"/>
      <c r="H64" s="323"/>
      <c r="I64" s="323"/>
      <c r="J64" s="323"/>
      <c r="K64" s="319"/>
    </row>
    <row r="65" s="1" customFormat="1" ht="15" customHeight="1">
      <c r="B65" s="317"/>
      <c r="C65" s="323"/>
      <c r="D65" s="321" t="s">
        <v>1537</v>
      </c>
      <c r="E65" s="321"/>
      <c r="F65" s="321"/>
      <c r="G65" s="321"/>
      <c r="H65" s="321"/>
      <c r="I65" s="321"/>
      <c r="J65" s="321"/>
      <c r="K65" s="319"/>
    </row>
    <row r="66" s="1" customFormat="1" ht="15" customHeight="1">
      <c r="B66" s="317"/>
      <c r="C66" s="323"/>
      <c r="D66" s="326" t="s">
        <v>1538</v>
      </c>
      <c r="E66" s="326"/>
      <c r="F66" s="326"/>
      <c r="G66" s="326"/>
      <c r="H66" s="326"/>
      <c r="I66" s="326"/>
      <c r="J66" s="326"/>
      <c r="K66" s="319"/>
    </row>
    <row r="67" s="1" customFormat="1" ht="15" customHeight="1">
      <c r="B67" s="317"/>
      <c r="C67" s="323"/>
      <c r="D67" s="321" t="s">
        <v>1539</v>
      </c>
      <c r="E67" s="321"/>
      <c r="F67" s="321"/>
      <c r="G67" s="321"/>
      <c r="H67" s="321"/>
      <c r="I67" s="321"/>
      <c r="J67" s="321"/>
      <c r="K67" s="319"/>
    </row>
    <row r="68" s="1" customFormat="1" ht="15" customHeight="1">
      <c r="B68" s="317"/>
      <c r="C68" s="323"/>
      <c r="D68" s="321" t="s">
        <v>1540</v>
      </c>
      <c r="E68" s="321"/>
      <c r="F68" s="321"/>
      <c r="G68" s="321"/>
      <c r="H68" s="321"/>
      <c r="I68" s="321"/>
      <c r="J68" s="321"/>
      <c r="K68" s="319"/>
    </row>
    <row r="69" s="1" customFormat="1" ht="15" customHeight="1">
      <c r="B69" s="317"/>
      <c r="C69" s="323"/>
      <c r="D69" s="321" t="s">
        <v>1541</v>
      </c>
      <c r="E69" s="321"/>
      <c r="F69" s="321"/>
      <c r="G69" s="321"/>
      <c r="H69" s="321"/>
      <c r="I69" s="321"/>
      <c r="J69" s="321"/>
      <c r="K69" s="319"/>
    </row>
    <row r="70" s="1" customFormat="1" ht="15" customHeight="1">
      <c r="B70" s="317"/>
      <c r="C70" s="323"/>
      <c r="D70" s="321" t="s">
        <v>1542</v>
      </c>
      <c r="E70" s="321"/>
      <c r="F70" s="321"/>
      <c r="G70" s="321"/>
      <c r="H70" s="321"/>
      <c r="I70" s="321"/>
      <c r="J70" s="321"/>
      <c r="K70" s="319"/>
    </row>
    <row r="71" s="1" customFormat="1" ht="12.75" customHeight="1">
      <c r="B71" s="328"/>
      <c r="C71" s="329"/>
      <c r="D71" s="329"/>
      <c r="E71" s="329"/>
      <c r="F71" s="329"/>
      <c r="G71" s="329"/>
      <c r="H71" s="329"/>
      <c r="I71" s="329"/>
      <c r="J71" s="329"/>
      <c r="K71" s="330"/>
    </row>
    <row r="72" s="1" customFormat="1" ht="18.75" customHeight="1">
      <c r="B72" s="331"/>
      <c r="C72" s="331"/>
      <c r="D72" s="331"/>
      <c r="E72" s="331"/>
      <c r="F72" s="331"/>
      <c r="G72" s="331"/>
      <c r="H72" s="331"/>
      <c r="I72" s="331"/>
      <c r="J72" s="331"/>
      <c r="K72" s="332"/>
    </row>
    <row r="73" s="1" customFormat="1" ht="18.75" customHeight="1">
      <c r="B73" s="332"/>
      <c r="C73" s="332"/>
      <c r="D73" s="332"/>
      <c r="E73" s="332"/>
      <c r="F73" s="332"/>
      <c r="G73" s="332"/>
      <c r="H73" s="332"/>
      <c r="I73" s="332"/>
      <c r="J73" s="332"/>
      <c r="K73" s="332"/>
    </row>
    <row r="74" s="1" customFormat="1" ht="7.5" customHeight="1">
      <c r="B74" s="333"/>
      <c r="C74" s="334"/>
      <c r="D74" s="334"/>
      <c r="E74" s="334"/>
      <c r="F74" s="334"/>
      <c r="G74" s="334"/>
      <c r="H74" s="334"/>
      <c r="I74" s="334"/>
      <c r="J74" s="334"/>
      <c r="K74" s="335"/>
    </row>
    <row r="75" s="1" customFormat="1" ht="45" customHeight="1">
      <c r="B75" s="336"/>
      <c r="C75" s="337" t="s">
        <v>1543</v>
      </c>
      <c r="D75" s="337"/>
      <c r="E75" s="337"/>
      <c r="F75" s="337"/>
      <c r="G75" s="337"/>
      <c r="H75" s="337"/>
      <c r="I75" s="337"/>
      <c r="J75" s="337"/>
      <c r="K75" s="338"/>
    </row>
    <row r="76" s="1" customFormat="1" ht="17.25" customHeight="1">
      <c r="B76" s="336"/>
      <c r="C76" s="339" t="s">
        <v>1544</v>
      </c>
      <c r="D76" s="339"/>
      <c r="E76" s="339"/>
      <c r="F76" s="339" t="s">
        <v>1545</v>
      </c>
      <c r="G76" s="340"/>
      <c r="H76" s="339" t="s">
        <v>60</v>
      </c>
      <c r="I76" s="339" t="s">
        <v>63</v>
      </c>
      <c r="J76" s="339" t="s">
        <v>1546</v>
      </c>
      <c r="K76" s="338"/>
    </row>
    <row r="77" s="1" customFormat="1" ht="17.25" customHeight="1">
      <c r="B77" s="336"/>
      <c r="C77" s="341" t="s">
        <v>1547</v>
      </c>
      <c r="D77" s="341"/>
      <c r="E77" s="341"/>
      <c r="F77" s="342" t="s">
        <v>1548</v>
      </c>
      <c r="G77" s="343"/>
      <c r="H77" s="341"/>
      <c r="I77" s="341"/>
      <c r="J77" s="341" t="s">
        <v>1549</v>
      </c>
      <c r="K77" s="338"/>
    </row>
    <row r="78" s="1" customFormat="1" ht="5.25" customHeight="1">
      <c r="B78" s="336"/>
      <c r="C78" s="344"/>
      <c r="D78" s="344"/>
      <c r="E78" s="344"/>
      <c r="F78" s="344"/>
      <c r="G78" s="345"/>
      <c r="H78" s="344"/>
      <c r="I78" s="344"/>
      <c r="J78" s="344"/>
      <c r="K78" s="338"/>
    </row>
    <row r="79" s="1" customFormat="1" ht="15" customHeight="1">
      <c r="B79" s="336"/>
      <c r="C79" s="324" t="s">
        <v>59</v>
      </c>
      <c r="D79" s="346"/>
      <c r="E79" s="346"/>
      <c r="F79" s="347" t="s">
        <v>134</v>
      </c>
      <c r="G79" s="348"/>
      <c r="H79" s="324" t="s">
        <v>1550</v>
      </c>
      <c r="I79" s="324" t="s">
        <v>1551</v>
      </c>
      <c r="J79" s="324">
        <v>20</v>
      </c>
      <c r="K79" s="338"/>
    </row>
    <row r="80" s="1" customFormat="1" ht="15" customHeight="1">
      <c r="B80" s="336"/>
      <c r="C80" s="324" t="s">
        <v>1552</v>
      </c>
      <c r="D80" s="324"/>
      <c r="E80" s="324"/>
      <c r="F80" s="347" t="s">
        <v>134</v>
      </c>
      <c r="G80" s="348"/>
      <c r="H80" s="324" t="s">
        <v>1553</v>
      </c>
      <c r="I80" s="324" t="s">
        <v>1551</v>
      </c>
      <c r="J80" s="324">
        <v>120</v>
      </c>
      <c r="K80" s="338"/>
    </row>
    <row r="81" s="1" customFormat="1" ht="15" customHeight="1">
      <c r="B81" s="349"/>
      <c r="C81" s="324" t="s">
        <v>1554</v>
      </c>
      <c r="D81" s="324"/>
      <c r="E81" s="324"/>
      <c r="F81" s="347" t="s">
        <v>1555</v>
      </c>
      <c r="G81" s="348"/>
      <c r="H81" s="324" t="s">
        <v>1556</v>
      </c>
      <c r="I81" s="324" t="s">
        <v>1551</v>
      </c>
      <c r="J81" s="324">
        <v>50</v>
      </c>
      <c r="K81" s="338"/>
    </row>
    <row r="82" s="1" customFormat="1" ht="15" customHeight="1">
      <c r="B82" s="349"/>
      <c r="C82" s="324" t="s">
        <v>1557</v>
      </c>
      <c r="D82" s="324"/>
      <c r="E82" s="324"/>
      <c r="F82" s="347" t="s">
        <v>134</v>
      </c>
      <c r="G82" s="348"/>
      <c r="H82" s="324" t="s">
        <v>1558</v>
      </c>
      <c r="I82" s="324" t="s">
        <v>1559</v>
      </c>
      <c r="J82" s="324"/>
      <c r="K82" s="338"/>
    </row>
    <row r="83" s="1" customFormat="1" ht="15" customHeight="1">
      <c r="B83" s="349"/>
      <c r="C83" s="350" t="s">
        <v>1560</v>
      </c>
      <c r="D83" s="350"/>
      <c r="E83" s="350"/>
      <c r="F83" s="351" t="s">
        <v>1555</v>
      </c>
      <c r="G83" s="350"/>
      <c r="H83" s="350" t="s">
        <v>1561</v>
      </c>
      <c r="I83" s="350" t="s">
        <v>1551</v>
      </c>
      <c r="J83" s="350">
        <v>15</v>
      </c>
      <c r="K83" s="338"/>
    </row>
    <row r="84" s="1" customFormat="1" ht="15" customHeight="1">
      <c r="B84" s="349"/>
      <c r="C84" s="350" t="s">
        <v>1562</v>
      </c>
      <c r="D84" s="350"/>
      <c r="E84" s="350"/>
      <c r="F84" s="351" t="s">
        <v>1555</v>
      </c>
      <c r="G84" s="350"/>
      <c r="H84" s="350" t="s">
        <v>1563</v>
      </c>
      <c r="I84" s="350" t="s">
        <v>1551</v>
      </c>
      <c r="J84" s="350">
        <v>15</v>
      </c>
      <c r="K84" s="338"/>
    </row>
    <row r="85" s="1" customFormat="1" ht="15" customHeight="1">
      <c r="B85" s="349"/>
      <c r="C85" s="350" t="s">
        <v>1564</v>
      </c>
      <c r="D85" s="350"/>
      <c r="E85" s="350"/>
      <c r="F85" s="351" t="s">
        <v>1555</v>
      </c>
      <c r="G85" s="350"/>
      <c r="H85" s="350" t="s">
        <v>1565</v>
      </c>
      <c r="I85" s="350" t="s">
        <v>1551</v>
      </c>
      <c r="J85" s="350">
        <v>20</v>
      </c>
      <c r="K85" s="338"/>
    </row>
    <row r="86" s="1" customFormat="1" ht="15" customHeight="1">
      <c r="B86" s="349"/>
      <c r="C86" s="350" t="s">
        <v>1566</v>
      </c>
      <c r="D86" s="350"/>
      <c r="E86" s="350"/>
      <c r="F86" s="351" t="s">
        <v>1555</v>
      </c>
      <c r="G86" s="350"/>
      <c r="H86" s="350" t="s">
        <v>1567</v>
      </c>
      <c r="I86" s="350" t="s">
        <v>1551</v>
      </c>
      <c r="J86" s="350">
        <v>20</v>
      </c>
      <c r="K86" s="338"/>
    </row>
    <row r="87" s="1" customFormat="1" ht="15" customHeight="1">
      <c r="B87" s="349"/>
      <c r="C87" s="324" t="s">
        <v>1568</v>
      </c>
      <c r="D87" s="324"/>
      <c r="E87" s="324"/>
      <c r="F87" s="347" t="s">
        <v>1555</v>
      </c>
      <c r="G87" s="348"/>
      <c r="H87" s="324" t="s">
        <v>1569</v>
      </c>
      <c r="I87" s="324" t="s">
        <v>1551</v>
      </c>
      <c r="J87" s="324">
        <v>50</v>
      </c>
      <c r="K87" s="338"/>
    </row>
    <row r="88" s="1" customFormat="1" ht="15" customHeight="1">
      <c r="B88" s="349"/>
      <c r="C88" s="324" t="s">
        <v>1570</v>
      </c>
      <c r="D88" s="324"/>
      <c r="E88" s="324"/>
      <c r="F88" s="347" t="s">
        <v>1555</v>
      </c>
      <c r="G88" s="348"/>
      <c r="H88" s="324" t="s">
        <v>1571</v>
      </c>
      <c r="I88" s="324" t="s">
        <v>1551</v>
      </c>
      <c r="J88" s="324">
        <v>20</v>
      </c>
      <c r="K88" s="338"/>
    </row>
    <row r="89" s="1" customFormat="1" ht="15" customHeight="1">
      <c r="B89" s="349"/>
      <c r="C89" s="324" t="s">
        <v>1572</v>
      </c>
      <c r="D89" s="324"/>
      <c r="E89" s="324"/>
      <c r="F89" s="347" t="s">
        <v>1555</v>
      </c>
      <c r="G89" s="348"/>
      <c r="H89" s="324" t="s">
        <v>1573</v>
      </c>
      <c r="I89" s="324" t="s">
        <v>1551</v>
      </c>
      <c r="J89" s="324">
        <v>20</v>
      </c>
      <c r="K89" s="338"/>
    </row>
    <row r="90" s="1" customFormat="1" ht="15" customHeight="1">
      <c r="B90" s="349"/>
      <c r="C90" s="324" t="s">
        <v>1574</v>
      </c>
      <c r="D90" s="324"/>
      <c r="E90" s="324"/>
      <c r="F90" s="347" t="s">
        <v>1555</v>
      </c>
      <c r="G90" s="348"/>
      <c r="H90" s="324" t="s">
        <v>1575</v>
      </c>
      <c r="I90" s="324" t="s">
        <v>1551</v>
      </c>
      <c r="J90" s="324">
        <v>50</v>
      </c>
      <c r="K90" s="338"/>
    </row>
    <row r="91" s="1" customFormat="1" ht="15" customHeight="1">
      <c r="B91" s="349"/>
      <c r="C91" s="324" t="s">
        <v>1576</v>
      </c>
      <c r="D91" s="324"/>
      <c r="E91" s="324"/>
      <c r="F91" s="347" t="s">
        <v>1555</v>
      </c>
      <c r="G91" s="348"/>
      <c r="H91" s="324" t="s">
        <v>1576</v>
      </c>
      <c r="I91" s="324" t="s">
        <v>1551</v>
      </c>
      <c r="J91" s="324">
        <v>50</v>
      </c>
      <c r="K91" s="338"/>
    </row>
    <row r="92" s="1" customFormat="1" ht="15" customHeight="1">
      <c r="B92" s="349"/>
      <c r="C92" s="324" t="s">
        <v>1577</v>
      </c>
      <c r="D92" s="324"/>
      <c r="E92" s="324"/>
      <c r="F92" s="347" t="s">
        <v>1555</v>
      </c>
      <c r="G92" s="348"/>
      <c r="H92" s="324" t="s">
        <v>1578</v>
      </c>
      <c r="I92" s="324" t="s">
        <v>1551</v>
      </c>
      <c r="J92" s="324">
        <v>255</v>
      </c>
      <c r="K92" s="338"/>
    </row>
    <row r="93" s="1" customFormat="1" ht="15" customHeight="1">
      <c r="B93" s="349"/>
      <c r="C93" s="324" t="s">
        <v>1579</v>
      </c>
      <c r="D93" s="324"/>
      <c r="E93" s="324"/>
      <c r="F93" s="347" t="s">
        <v>134</v>
      </c>
      <c r="G93" s="348"/>
      <c r="H93" s="324" t="s">
        <v>1580</v>
      </c>
      <c r="I93" s="324" t="s">
        <v>1581</v>
      </c>
      <c r="J93" s="324"/>
      <c r="K93" s="338"/>
    </row>
    <row r="94" s="1" customFormat="1" ht="15" customHeight="1">
      <c r="B94" s="349"/>
      <c r="C94" s="324" t="s">
        <v>1582</v>
      </c>
      <c r="D94" s="324"/>
      <c r="E94" s="324"/>
      <c r="F94" s="347" t="s">
        <v>134</v>
      </c>
      <c r="G94" s="348"/>
      <c r="H94" s="324" t="s">
        <v>1583</v>
      </c>
      <c r="I94" s="324" t="s">
        <v>1584</v>
      </c>
      <c r="J94" s="324"/>
      <c r="K94" s="338"/>
    </row>
    <row r="95" s="1" customFormat="1" ht="15" customHeight="1">
      <c r="B95" s="349"/>
      <c r="C95" s="324" t="s">
        <v>1585</v>
      </c>
      <c r="D95" s="324"/>
      <c r="E95" s="324"/>
      <c r="F95" s="347" t="s">
        <v>134</v>
      </c>
      <c r="G95" s="348"/>
      <c r="H95" s="324" t="s">
        <v>1585</v>
      </c>
      <c r="I95" s="324" t="s">
        <v>1584</v>
      </c>
      <c r="J95" s="324"/>
      <c r="K95" s="338"/>
    </row>
    <row r="96" s="1" customFormat="1" ht="15" customHeight="1">
      <c r="B96" s="349"/>
      <c r="C96" s="324" t="s">
        <v>44</v>
      </c>
      <c r="D96" s="324"/>
      <c r="E96" s="324"/>
      <c r="F96" s="347" t="s">
        <v>134</v>
      </c>
      <c r="G96" s="348"/>
      <c r="H96" s="324" t="s">
        <v>1586</v>
      </c>
      <c r="I96" s="324" t="s">
        <v>1584</v>
      </c>
      <c r="J96" s="324"/>
      <c r="K96" s="338"/>
    </row>
    <row r="97" s="1" customFormat="1" ht="15" customHeight="1">
      <c r="B97" s="349"/>
      <c r="C97" s="324" t="s">
        <v>54</v>
      </c>
      <c r="D97" s="324"/>
      <c r="E97" s="324"/>
      <c r="F97" s="347" t="s">
        <v>134</v>
      </c>
      <c r="G97" s="348"/>
      <c r="H97" s="324" t="s">
        <v>1587</v>
      </c>
      <c r="I97" s="324" t="s">
        <v>1584</v>
      </c>
      <c r="J97" s="324"/>
      <c r="K97" s="338"/>
    </row>
    <row r="98" s="1" customFormat="1" ht="15" customHeight="1">
      <c r="B98" s="352"/>
      <c r="C98" s="353"/>
      <c r="D98" s="353"/>
      <c r="E98" s="353"/>
      <c r="F98" s="353"/>
      <c r="G98" s="353"/>
      <c r="H98" s="353"/>
      <c r="I98" s="353"/>
      <c r="J98" s="353"/>
      <c r="K98" s="354"/>
    </row>
    <row r="99" s="1" customFormat="1" ht="18.75" customHeight="1">
      <c r="B99" s="355"/>
      <c r="C99" s="356"/>
      <c r="D99" s="356"/>
      <c r="E99" s="356"/>
      <c r="F99" s="356"/>
      <c r="G99" s="356"/>
      <c r="H99" s="356"/>
      <c r="I99" s="356"/>
      <c r="J99" s="356"/>
      <c r="K99" s="355"/>
    </row>
    <row r="100" s="1" customFormat="1" ht="18.75" customHeight="1">
      <c r="B100" s="332"/>
      <c r="C100" s="332"/>
      <c r="D100" s="332"/>
      <c r="E100" s="332"/>
      <c r="F100" s="332"/>
      <c r="G100" s="332"/>
      <c r="H100" s="332"/>
      <c r="I100" s="332"/>
      <c r="J100" s="332"/>
      <c r="K100" s="332"/>
    </row>
    <row r="101" s="1" customFormat="1" ht="7.5" customHeight="1">
      <c r="B101" s="333"/>
      <c r="C101" s="334"/>
      <c r="D101" s="334"/>
      <c r="E101" s="334"/>
      <c r="F101" s="334"/>
      <c r="G101" s="334"/>
      <c r="H101" s="334"/>
      <c r="I101" s="334"/>
      <c r="J101" s="334"/>
      <c r="K101" s="335"/>
    </row>
    <row r="102" s="1" customFormat="1" ht="45" customHeight="1">
      <c r="B102" s="336"/>
      <c r="C102" s="337" t="s">
        <v>1588</v>
      </c>
      <c r="D102" s="337"/>
      <c r="E102" s="337"/>
      <c r="F102" s="337"/>
      <c r="G102" s="337"/>
      <c r="H102" s="337"/>
      <c r="I102" s="337"/>
      <c r="J102" s="337"/>
      <c r="K102" s="338"/>
    </row>
    <row r="103" s="1" customFormat="1" ht="17.25" customHeight="1">
      <c r="B103" s="336"/>
      <c r="C103" s="339" t="s">
        <v>1544</v>
      </c>
      <c r="D103" s="339"/>
      <c r="E103" s="339"/>
      <c r="F103" s="339" t="s">
        <v>1545</v>
      </c>
      <c r="G103" s="340"/>
      <c r="H103" s="339" t="s">
        <v>60</v>
      </c>
      <c r="I103" s="339" t="s">
        <v>63</v>
      </c>
      <c r="J103" s="339" t="s">
        <v>1546</v>
      </c>
      <c r="K103" s="338"/>
    </row>
    <row r="104" s="1" customFormat="1" ht="17.25" customHeight="1">
      <c r="B104" s="336"/>
      <c r="C104" s="341" t="s">
        <v>1547</v>
      </c>
      <c r="D104" s="341"/>
      <c r="E104" s="341"/>
      <c r="F104" s="342" t="s">
        <v>1548</v>
      </c>
      <c r="G104" s="343"/>
      <c r="H104" s="341"/>
      <c r="I104" s="341"/>
      <c r="J104" s="341" t="s">
        <v>1549</v>
      </c>
      <c r="K104" s="338"/>
    </row>
    <row r="105" s="1" customFormat="1" ht="5.25" customHeight="1">
      <c r="B105" s="336"/>
      <c r="C105" s="339"/>
      <c r="D105" s="339"/>
      <c r="E105" s="339"/>
      <c r="F105" s="339"/>
      <c r="G105" s="357"/>
      <c r="H105" s="339"/>
      <c r="I105" s="339"/>
      <c r="J105" s="339"/>
      <c r="K105" s="338"/>
    </row>
    <row r="106" s="1" customFormat="1" ht="15" customHeight="1">
      <c r="B106" s="336"/>
      <c r="C106" s="324" t="s">
        <v>59</v>
      </c>
      <c r="D106" s="346"/>
      <c r="E106" s="346"/>
      <c r="F106" s="347" t="s">
        <v>134</v>
      </c>
      <c r="G106" s="324"/>
      <c r="H106" s="324" t="s">
        <v>1589</v>
      </c>
      <c r="I106" s="324" t="s">
        <v>1551</v>
      </c>
      <c r="J106" s="324">
        <v>20</v>
      </c>
      <c r="K106" s="338"/>
    </row>
    <row r="107" s="1" customFormat="1" ht="15" customHeight="1">
      <c r="B107" s="336"/>
      <c r="C107" s="324" t="s">
        <v>1552</v>
      </c>
      <c r="D107" s="324"/>
      <c r="E107" s="324"/>
      <c r="F107" s="347" t="s">
        <v>134</v>
      </c>
      <c r="G107" s="324"/>
      <c r="H107" s="324" t="s">
        <v>1589</v>
      </c>
      <c r="I107" s="324" t="s">
        <v>1551</v>
      </c>
      <c r="J107" s="324">
        <v>120</v>
      </c>
      <c r="K107" s="338"/>
    </row>
    <row r="108" s="1" customFormat="1" ht="15" customHeight="1">
      <c r="B108" s="349"/>
      <c r="C108" s="324" t="s">
        <v>1554</v>
      </c>
      <c r="D108" s="324"/>
      <c r="E108" s="324"/>
      <c r="F108" s="347" t="s">
        <v>1555</v>
      </c>
      <c r="G108" s="324"/>
      <c r="H108" s="324" t="s">
        <v>1589</v>
      </c>
      <c r="I108" s="324" t="s">
        <v>1551</v>
      </c>
      <c r="J108" s="324">
        <v>50</v>
      </c>
      <c r="K108" s="338"/>
    </row>
    <row r="109" s="1" customFormat="1" ht="15" customHeight="1">
      <c r="B109" s="349"/>
      <c r="C109" s="324" t="s">
        <v>1557</v>
      </c>
      <c r="D109" s="324"/>
      <c r="E109" s="324"/>
      <c r="F109" s="347" t="s">
        <v>134</v>
      </c>
      <c r="G109" s="324"/>
      <c r="H109" s="324" t="s">
        <v>1589</v>
      </c>
      <c r="I109" s="324" t="s">
        <v>1559</v>
      </c>
      <c r="J109" s="324"/>
      <c r="K109" s="338"/>
    </row>
    <row r="110" s="1" customFormat="1" ht="15" customHeight="1">
      <c r="B110" s="349"/>
      <c r="C110" s="324" t="s">
        <v>1568</v>
      </c>
      <c r="D110" s="324"/>
      <c r="E110" s="324"/>
      <c r="F110" s="347" t="s">
        <v>1555</v>
      </c>
      <c r="G110" s="324"/>
      <c r="H110" s="324" t="s">
        <v>1589</v>
      </c>
      <c r="I110" s="324" t="s">
        <v>1551</v>
      </c>
      <c r="J110" s="324">
        <v>50</v>
      </c>
      <c r="K110" s="338"/>
    </row>
    <row r="111" s="1" customFormat="1" ht="15" customHeight="1">
      <c r="B111" s="349"/>
      <c r="C111" s="324" t="s">
        <v>1576</v>
      </c>
      <c r="D111" s="324"/>
      <c r="E111" s="324"/>
      <c r="F111" s="347" t="s">
        <v>1555</v>
      </c>
      <c r="G111" s="324"/>
      <c r="H111" s="324" t="s">
        <v>1589</v>
      </c>
      <c r="I111" s="324" t="s">
        <v>1551</v>
      </c>
      <c r="J111" s="324">
        <v>50</v>
      </c>
      <c r="K111" s="338"/>
    </row>
    <row r="112" s="1" customFormat="1" ht="15" customHeight="1">
      <c r="B112" s="349"/>
      <c r="C112" s="324" t="s">
        <v>1574</v>
      </c>
      <c r="D112" s="324"/>
      <c r="E112" s="324"/>
      <c r="F112" s="347" t="s">
        <v>1555</v>
      </c>
      <c r="G112" s="324"/>
      <c r="H112" s="324" t="s">
        <v>1589</v>
      </c>
      <c r="I112" s="324" t="s">
        <v>1551</v>
      </c>
      <c r="J112" s="324">
        <v>50</v>
      </c>
      <c r="K112" s="338"/>
    </row>
    <row r="113" s="1" customFormat="1" ht="15" customHeight="1">
      <c r="B113" s="349"/>
      <c r="C113" s="324" t="s">
        <v>59</v>
      </c>
      <c r="D113" s="324"/>
      <c r="E113" s="324"/>
      <c r="F113" s="347" t="s">
        <v>134</v>
      </c>
      <c r="G113" s="324"/>
      <c r="H113" s="324" t="s">
        <v>1590</v>
      </c>
      <c r="I113" s="324" t="s">
        <v>1551</v>
      </c>
      <c r="J113" s="324">
        <v>20</v>
      </c>
      <c r="K113" s="338"/>
    </row>
    <row r="114" s="1" customFormat="1" ht="15" customHeight="1">
      <c r="B114" s="349"/>
      <c r="C114" s="324" t="s">
        <v>1591</v>
      </c>
      <c r="D114" s="324"/>
      <c r="E114" s="324"/>
      <c r="F114" s="347" t="s">
        <v>134</v>
      </c>
      <c r="G114" s="324"/>
      <c r="H114" s="324" t="s">
        <v>1592</v>
      </c>
      <c r="I114" s="324" t="s">
        <v>1551</v>
      </c>
      <c r="J114" s="324">
        <v>120</v>
      </c>
      <c r="K114" s="338"/>
    </row>
    <row r="115" s="1" customFormat="1" ht="15" customHeight="1">
      <c r="B115" s="349"/>
      <c r="C115" s="324" t="s">
        <v>44</v>
      </c>
      <c r="D115" s="324"/>
      <c r="E115" s="324"/>
      <c r="F115" s="347" t="s">
        <v>134</v>
      </c>
      <c r="G115" s="324"/>
      <c r="H115" s="324" t="s">
        <v>1593</v>
      </c>
      <c r="I115" s="324" t="s">
        <v>1584</v>
      </c>
      <c r="J115" s="324"/>
      <c r="K115" s="338"/>
    </row>
    <row r="116" s="1" customFormat="1" ht="15" customHeight="1">
      <c r="B116" s="349"/>
      <c r="C116" s="324" t="s">
        <v>54</v>
      </c>
      <c r="D116" s="324"/>
      <c r="E116" s="324"/>
      <c r="F116" s="347" t="s">
        <v>134</v>
      </c>
      <c r="G116" s="324"/>
      <c r="H116" s="324" t="s">
        <v>1594</v>
      </c>
      <c r="I116" s="324" t="s">
        <v>1584</v>
      </c>
      <c r="J116" s="324"/>
      <c r="K116" s="338"/>
    </row>
    <row r="117" s="1" customFormat="1" ht="15" customHeight="1">
      <c r="B117" s="349"/>
      <c r="C117" s="324" t="s">
        <v>63</v>
      </c>
      <c r="D117" s="324"/>
      <c r="E117" s="324"/>
      <c r="F117" s="347" t="s">
        <v>134</v>
      </c>
      <c r="G117" s="324"/>
      <c r="H117" s="324" t="s">
        <v>1595</v>
      </c>
      <c r="I117" s="324" t="s">
        <v>1596</v>
      </c>
      <c r="J117" s="324"/>
      <c r="K117" s="338"/>
    </row>
    <row r="118" s="1" customFormat="1" ht="15" customHeight="1">
      <c r="B118" s="352"/>
      <c r="C118" s="358"/>
      <c r="D118" s="358"/>
      <c r="E118" s="358"/>
      <c r="F118" s="358"/>
      <c r="G118" s="358"/>
      <c r="H118" s="358"/>
      <c r="I118" s="358"/>
      <c r="J118" s="358"/>
      <c r="K118" s="354"/>
    </row>
    <row r="119" s="1" customFormat="1" ht="18.75" customHeight="1">
      <c r="B119" s="359"/>
      <c r="C119" s="360"/>
      <c r="D119" s="360"/>
      <c r="E119" s="360"/>
      <c r="F119" s="361"/>
      <c r="G119" s="360"/>
      <c r="H119" s="360"/>
      <c r="I119" s="360"/>
      <c r="J119" s="360"/>
      <c r="K119" s="359"/>
    </row>
    <row r="120" s="1" customFormat="1" ht="18.75" customHeight="1">
      <c r="B120" s="332"/>
      <c r="C120" s="332"/>
      <c r="D120" s="332"/>
      <c r="E120" s="332"/>
      <c r="F120" s="332"/>
      <c r="G120" s="332"/>
      <c r="H120" s="332"/>
      <c r="I120" s="332"/>
      <c r="J120" s="332"/>
      <c r="K120" s="332"/>
    </row>
    <row r="121" s="1" customFormat="1" ht="7.5" customHeight="1">
      <c r="B121" s="362"/>
      <c r="C121" s="363"/>
      <c r="D121" s="363"/>
      <c r="E121" s="363"/>
      <c r="F121" s="363"/>
      <c r="G121" s="363"/>
      <c r="H121" s="363"/>
      <c r="I121" s="363"/>
      <c r="J121" s="363"/>
      <c r="K121" s="364"/>
    </row>
    <row r="122" s="1" customFormat="1" ht="45" customHeight="1">
      <c r="B122" s="365"/>
      <c r="C122" s="315" t="s">
        <v>1597</v>
      </c>
      <c r="D122" s="315"/>
      <c r="E122" s="315"/>
      <c r="F122" s="315"/>
      <c r="G122" s="315"/>
      <c r="H122" s="315"/>
      <c r="I122" s="315"/>
      <c r="J122" s="315"/>
      <c r="K122" s="366"/>
    </row>
    <row r="123" s="1" customFormat="1" ht="17.25" customHeight="1">
      <c r="B123" s="367"/>
      <c r="C123" s="339" t="s">
        <v>1544</v>
      </c>
      <c r="D123" s="339"/>
      <c r="E123" s="339"/>
      <c r="F123" s="339" t="s">
        <v>1545</v>
      </c>
      <c r="G123" s="340"/>
      <c r="H123" s="339" t="s">
        <v>60</v>
      </c>
      <c r="I123" s="339" t="s">
        <v>63</v>
      </c>
      <c r="J123" s="339" t="s">
        <v>1546</v>
      </c>
      <c r="K123" s="368"/>
    </row>
    <row r="124" s="1" customFormat="1" ht="17.25" customHeight="1">
      <c r="B124" s="367"/>
      <c r="C124" s="341" t="s">
        <v>1547</v>
      </c>
      <c r="D124" s="341"/>
      <c r="E124" s="341"/>
      <c r="F124" s="342" t="s">
        <v>1548</v>
      </c>
      <c r="G124" s="343"/>
      <c r="H124" s="341"/>
      <c r="I124" s="341"/>
      <c r="J124" s="341" t="s">
        <v>1549</v>
      </c>
      <c r="K124" s="368"/>
    </row>
    <row r="125" s="1" customFormat="1" ht="5.25" customHeight="1">
      <c r="B125" s="369"/>
      <c r="C125" s="344"/>
      <c r="D125" s="344"/>
      <c r="E125" s="344"/>
      <c r="F125" s="344"/>
      <c r="G125" s="370"/>
      <c r="H125" s="344"/>
      <c r="I125" s="344"/>
      <c r="J125" s="344"/>
      <c r="K125" s="371"/>
    </row>
    <row r="126" s="1" customFormat="1" ht="15" customHeight="1">
      <c r="B126" s="369"/>
      <c r="C126" s="324" t="s">
        <v>1552</v>
      </c>
      <c r="D126" s="346"/>
      <c r="E126" s="346"/>
      <c r="F126" s="347" t="s">
        <v>134</v>
      </c>
      <c r="G126" s="324"/>
      <c r="H126" s="324" t="s">
        <v>1589</v>
      </c>
      <c r="I126" s="324" t="s">
        <v>1551</v>
      </c>
      <c r="J126" s="324">
        <v>120</v>
      </c>
      <c r="K126" s="372"/>
    </row>
    <row r="127" s="1" customFormat="1" ht="15" customHeight="1">
      <c r="B127" s="369"/>
      <c r="C127" s="324" t="s">
        <v>1598</v>
      </c>
      <c r="D127" s="324"/>
      <c r="E127" s="324"/>
      <c r="F127" s="347" t="s">
        <v>134</v>
      </c>
      <c r="G127" s="324"/>
      <c r="H127" s="324" t="s">
        <v>1599</v>
      </c>
      <c r="I127" s="324" t="s">
        <v>1551</v>
      </c>
      <c r="J127" s="324" t="s">
        <v>1600</v>
      </c>
      <c r="K127" s="372"/>
    </row>
    <row r="128" s="1" customFormat="1" ht="15" customHeight="1">
      <c r="B128" s="369"/>
      <c r="C128" s="324" t="s">
        <v>92</v>
      </c>
      <c r="D128" s="324"/>
      <c r="E128" s="324"/>
      <c r="F128" s="347" t="s">
        <v>134</v>
      </c>
      <c r="G128" s="324"/>
      <c r="H128" s="324" t="s">
        <v>1601</v>
      </c>
      <c r="I128" s="324" t="s">
        <v>1551</v>
      </c>
      <c r="J128" s="324" t="s">
        <v>1600</v>
      </c>
      <c r="K128" s="372"/>
    </row>
    <row r="129" s="1" customFormat="1" ht="15" customHeight="1">
      <c r="B129" s="369"/>
      <c r="C129" s="324" t="s">
        <v>1560</v>
      </c>
      <c r="D129" s="324"/>
      <c r="E129" s="324"/>
      <c r="F129" s="347" t="s">
        <v>1555</v>
      </c>
      <c r="G129" s="324"/>
      <c r="H129" s="324" t="s">
        <v>1561</v>
      </c>
      <c r="I129" s="324" t="s">
        <v>1551</v>
      </c>
      <c r="J129" s="324">
        <v>15</v>
      </c>
      <c r="K129" s="372"/>
    </row>
    <row r="130" s="1" customFormat="1" ht="15" customHeight="1">
      <c r="B130" s="369"/>
      <c r="C130" s="350" t="s">
        <v>1562</v>
      </c>
      <c r="D130" s="350"/>
      <c r="E130" s="350"/>
      <c r="F130" s="351" t="s">
        <v>1555</v>
      </c>
      <c r="G130" s="350"/>
      <c r="H130" s="350" t="s">
        <v>1563</v>
      </c>
      <c r="I130" s="350" t="s">
        <v>1551</v>
      </c>
      <c r="J130" s="350">
        <v>15</v>
      </c>
      <c r="K130" s="372"/>
    </row>
    <row r="131" s="1" customFormat="1" ht="15" customHeight="1">
      <c r="B131" s="369"/>
      <c r="C131" s="350" t="s">
        <v>1564</v>
      </c>
      <c r="D131" s="350"/>
      <c r="E131" s="350"/>
      <c r="F131" s="351" t="s">
        <v>1555</v>
      </c>
      <c r="G131" s="350"/>
      <c r="H131" s="350" t="s">
        <v>1565</v>
      </c>
      <c r="I131" s="350" t="s">
        <v>1551</v>
      </c>
      <c r="J131" s="350">
        <v>20</v>
      </c>
      <c r="K131" s="372"/>
    </row>
    <row r="132" s="1" customFormat="1" ht="15" customHeight="1">
      <c r="B132" s="369"/>
      <c r="C132" s="350" t="s">
        <v>1566</v>
      </c>
      <c r="D132" s="350"/>
      <c r="E132" s="350"/>
      <c r="F132" s="351" t="s">
        <v>1555</v>
      </c>
      <c r="G132" s="350"/>
      <c r="H132" s="350" t="s">
        <v>1567</v>
      </c>
      <c r="I132" s="350" t="s">
        <v>1551</v>
      </c>
      <c r="J132" s="350">
        <v>20</v>
      </c>
      <c r="K132" s="372"/>
    </row>
    <row r="133" s="1" customFormat="1" ht="15" customHeight="1">
      <c r="B133" s="369"/>
      <c r="C133" s="324" t="s">
        <v>1554</v>
      </c>
      <c r="D133" s="324"/>
      <c r="E133" s="324"/>
      <c r="F133" s="347" t="s">
        <v>1555</v>
      </c>
      <c r="G133" s="324"/>
      <c r="H133" s="324" t="s">
        <v>1589</v>
      </c>
      <c r="I133" s="324" t="s">
        <v>1551</v>
      </c>
      <c r="J133" s="324">
        <v>50</v>
      </c>
      <c r="K133" s="372"/>
    </row>
    <row r="134" s="1" customFormat="1" ht="15" customHeight="1">
      <c r="B134" s="369"/>
      <c r="C134" s="324" t="s">
        <v>1568</v>
      </c>
      <c r="D134" s="324"/>
      <c r="E134" s="324"/>
      <c r="F134" s="347" t="s">
        <v>1555</v>
      </c>
      <c r="G134" s="324"/>
      <c r="H134" s="324" t="s">
        <v>1589</v>
      </c>
      <c r="I134" s="324" t="s">
        <v>1551</v>
      </c>
      <c r="J134" s="324">
        <v>50</v>
      </c>
      <c r="K134" s="372"/>
    </row>
    <row r="135" s="1" customFormat="1" ht="15" customHeight="1">
      <c r="B135" s="369"/>
      <c r="C135" s="324" t="s">
        <v>1574</v>
      </c>
      <c r="D135" s="324"/>
      <c r="E135" s="324"/>
      <c r="F135" s="347" t="s">
        <v>1555</v>
      </c>
      <c r="G135" s="324"/>
      <c r="H135" s="324" t="s">
        <v>1589</v>
      </c>
      <c r="I135" s="324" t="s">
        <v>1551</v>
      </c>
      <c r="J135" s="324">
        <v>50</v>
      </c>
      <c r="K135" s="372"/>
    </row>
    <row r="136" s="1" customFormat="1" ht="15" customHeight="1">
      <c r="B136" s="369"/>
      <c r="C136" s="324" t="s">
        <v>1576</v>
      </c>
      <c r="D136" s="324"/>
      <c r="E136" s="324"/>
      <c r="F136" s="347" t="s">
        <v>1555</v>
      </c>
      <c r="G136" s="324"/>
      <c r="H136" s="324" t="s">
        <v>1589</v>
      </c>
      <c r="I136" s="324" t="s">
        <v>1551</v>
      </c>
      <c r="J136" s="324">
        <v>50</v>
      </c>
      <c r="K136" s="372"/>
    </row>
    <row r="137" s="1" customFormat="1" ht="15" customHeight="1">
      <c r="B137" s="369"/>
      <c r="C137" s="324" t="s">
        <v>1577</v>
      </c>
      <c r="D137" s="324"/>
      <c r="E137" s="324"/>
      <c r="F137" s="347" t="s">
        <v>1555</v>
      </c>
      <c r="G137" s="324"/>
      <c r="H137" s="324" t="s">
        <v>1602</v>
      </c>
      <c r="I137" s="324" t="s">
        <v>1551</v>
      </c>
      <c r="J137" s="324">
        <v>255</v>
      </c>
      <c r="K137" s="372"/>
    </row>
    <row r="138" s="1" customFormat="1" ht="15" customHeight="1">
      <c r="B138" s="369"/>
      <c r="C138" s="324" t="s">
        <v>1579</v>
      </c>
      <c r="D138" s="324"/>
      <c r="E138" s="324"/>
      <c r="F138" s="347" t="s">
        <v>134</v>
      </c>
      <c r="G138" s="324"/>
      <c r="H138" s="324" t="s">
        <v>1603</v>
      </c>
      <c r="I138" s="324" t="s">
        <v>1581</v>
      </c>
      <c r="J138" s="324"/>
      <c r="K138" s="372"/>
    </row>
    <row r="139" s="1" customFormat="1" ht="15" customHeight="1">
      <c r="B139" s="369"/>
      <c r="C139" s="324" t="s">
        <v>1582</v>
      </c>
      <c r="D139" s="324"/>
      <c r="E139" s="324"/>
      <c r="F139" s="347" t="s">
        <v>134</v>
      </c>
      <c r="G139" s="324"/>
      <c r="H139" s="324" t="s">
        <v>1604</v>
      </c>
      <c r="I139" s="324" t="s">
        <v>1584</v>
      </c>
      <c r="J139" s="324"/>
      <c r="K139" s="372"/>
    </row>
    <row r="140" s="1" customFormat="1" ht="15" customHeight="1">
      <c r="B140" s="369"/>
      <c r="C140" s="324" t="s">
        <v>1585</v>
      </c>
      <c r="D140" s="324"/>
      <c r="E140" s="324"/>
      <c r="F140" s="347" t="s">
        <v>134</v>
      </c>
      <c r="G140" s="324"/>
      <c r="H140" s="324" t="s">
        <v>1585</v>
      </c>
      <c r="I140" s="324" t="s">
        <v>1584</v>
      </c>
      <c r="J140" s="324"/>
      <c r="K140" s="372"/>
    </row>
    <row r="141" s="1" customFormat="1" ht="15" customHeight="1">
      <c r="B141" s="369"/>
      <c r="C141" s="324" t="s">
        <v>44</v>
      </c>
      <c r="D141" s="324"/>
      <c r="E141" s="324"/>
      <c r="F141" s="347" t="s">
        <v>134</v>
      </c>
      <c r="G141" s="324"/>
      <c r="H141" s="324" t="s">
        <v>1605</v>
      </c>
      <c r="I141" s="324" t="s">
        <v>1584</v>
      </c>
      <c r="J141" s="324"/>
      <c r="K141" s="372"/>
    </row>
    <row r="142" s="1" customFormat="1" ht="15" customHeight="1">
      <c r="B142" s="369"/>
      <c r="C142" s="324" t="s">
        <v>1606</v>
      </c>
      <c r="D142" s="324"/>
      <c r="E142" s="324"/>
      <c r="F142" s="347" t="s">
        <v>134</v>
      </c>
      <c r="G142" s="324"/>
      <c r="H142" s="324" t="s">
        <v>1607</v>
      </c>
      <c r="I142" s="324" t="s">
        <v>1584</v>
      </c>
      <c r="J142" s="324"/>
      <c r="K142" s="372"/>
    </row>
    <row r="143" s="1" customFormat="1" ht="15" customHeight="1">
      <c r="B143" s="373"/>
      <c r="C143" s="374"/>
      <c r="D143" s="374"/>
      <c r="E143" s="374"/>
      <c r="F143" s="374"/>
      <c r="G143" s="374"/>
      <c r="H143" s="374"/>
      <c r="I143" s="374"/>
      <c r="J143" s="374"/>
      <c r="K143" s="375"/>
    </row>
    <row r="144" s="1" customFormat="1" ht="18.75" customHeight="1">
      <c r="B144" s="360"/>
      <c r="C144" s="360"/>
      <c r="D144" s="360"/>
      <c r="E144" s="360"/>
      <c r="F144" s="361"/>
      <c r="G144" s="360"/>
      <c r="H144" s="360"/>
      <c r="I144" s="360"/>
      <c r="J144" s="360"/>
      <c r="K144" s="360"/>
    </row>
    <row r="145" s="1" customFormat="1" ht="18.75" customHeight="1">
      <c r="B145" s="332"/>
      <c r="C145" s="332"/>
      <c r="D145" s="332"/>
      <c r="E145" s="332"/>
      <c r="F145" s="332"/>
      <c r="G145" s="332"/>
      <c r="H145" s="332"/>
      <c r="I145" s="332"/>
      <c r="J145" s="332"/>
      <c r="K145" s="332"/>
    </row>
    <row r="146" s="1" customFormat="1" ht="7.5" customHeight="1">
      <c r="B146" s="333"/>
      <c r="C146" s="334"/>
      <c r="D146" s="334"/>
      <c r="E146" s="334"/>
      <c r="F146" s="334"/>
      <c r="G146" s="334"/>
      <c r="H146" s="334"/>
      <c r="I146" s="334"/>
      <c r="J146" s="334"/>
      <c r="K146" s="335"/>
    </row>
    <row r="147" s="1" customFormat="1" ht="45" customHeight="1">
      <c r="B147" s="336"/>
      <c r="C147" s="337" t="s">
        <v>1608</v>
      </c>
      <c r="D147" s="337"/>
      <c r="E147" s="337"/>
      <c r="F147" s="337"/>
      <c r="G147" s="337"/>
      <c r="H147" s="337"/>
      <c r="I147" s="337"/>
      <c r="J147" s="337"/>
      <c r="K147" s="338"/>
    </row>
    <row r="148" s="1" customFormat="1" ht="17.25" customHeight="1">
      <c r="B148" s="336"/>
      <c r="C148" s="339" t="s">
        <v>1544</v>
      </c>
      <c r="D148" s="339"/>
      <c r="E148" s="339"/>
      <c r="F148" s="339" t="s">
        <v>1545</v>
      </c>
      <c r="G148" s="340"/>
      <c r="H148" s="339" t="s">
        <v>60</v>
      </c>
      <c r="I148" s="339" t="s">
        <v>63</v>
      </c>
      <c r="J148" s="339" t="s">
        <v>1546</v>
      </c>
      <c r="K148" s="338"/>
    </row>
    <row r="149" s="1" customFormat="1" ht="17.25" customHeight="1">
      <c r="B149" s="336"/>
      <c r="C149" s="341" t="s">
        <v>1547</v>
      </c>
      <c r="D149" s="341"/>
      <c r="E149" s="341"/>
      <c r="F149" s="342" t="s">
        <v>1548</v>
      </c>
      <c r="G149" s="343"/>
      <c r="H149" s="341"/>
      <c r="I149" s="341"/>
      <c r="J149" s="341" t="s">
        <v>1549</v>
      </c>
      <c r="K149" s="338"/>
    </row>
    <row r="150" s="1" customFormat="1" ht="5.25" customHeight="1">
      <c r="B150" s="349"/>
      <c r="C150" s="344"/>
      <c r="D150" s="344"/>
      <c r="E150" s="344"/>
      <c r="F150" s="344"/>
      <c r="G150" s="345"/>
      <c r="H150" s="344"/>
      <c r="I150" s="344"/>
      <c r="J150" s="344"/>
      <c r="K150" s="372"/>
    </row>
    <row r="151" s="1" customFormat="1" ht="15" customHeight="1">
      <c r="B151" s="349"/>
      <c r="C151" s="376" t="s">
        <v>1552</v>
      </c>
      <c r="D151" s="324"/>
      <c r="E151" s="324"/>
      <c r="F151" s="377" t="s">
        <v>134</v>
      </c>
      <c r="G151" s="324"/>
      <c r="H151" s="376" t="s">
        <v>1589</v>
      </c>
      <c r="I151" s="376" t="s">
        <v>1551</v>
      </c>
      <c r="J151" s="376">
        <v>120</v>
      </c>
      <c r="K151" s="372"/>
    </row>
    <row r="152" s="1" customFormat="1" ht="15" customHeight="1">
      <c r="B152" s="349"/>
      <c r="C152" s="376" t="s">
        <v>1598</v>
      </c>
      <c r="D152" s="324"/>
      <c r="E152" s="324"/>
      <c r="F152" s="377" t="s">
        <v>134</v>
      </c>
      <c r="G152" s="324"/>
      <c r="H152" s="376" t="s">
        <v>1609</v>
      </c>
      <c r="I152" s="376" t="s">
        <v>1551</v>
      </c>
      <c r="J152" s="376" t="s">
        <v>1600</v>
      </c>
      <c r="K152" s="372"/>
    </row>
    <row r="153" s="1" customFormat="1" ht="15" customHeight="1">
      <c r="B153" s="349"/>
      <c r="C153" s="376" t="s">
        <v>92</v>
      </c>
      <c r="D153" s="324"/>
      <c r="E153" s="324"/>
      <c r="F153" s="377" t="s">
        <v>134</v>
      </c>
      <c r="G153" s="324"/>
      <c r="H153" s="376" t="s">
        <v>1610</v>
      </c>
      <c r="I153" s="376" t="s">
        <v>1551</v>
      </c>
      <c r="J153" s="376" t="s">
        <v>1600</v>
      </c>
      <c r="K153" s="372"/>
    </row>
    <row r="154" s="1" customFormat="1" ht="15" customHeight="1">
      <c r="B154" s="349"/>
      <c r="C154" s="376" t="s">
        <v>1554</v>
      </c>
      <c r="D154" s="324"/>
      <c r="E154" s="324"/>
      <c r="F154" s="377" t="s">
        <v>1555</v>
      </c>
      <c r="G154" s="324"/>
      <c r="H154" s="376" t="s">
        <v>1589</v>
      </c>
      <c r="I154" s="376" t="s">
        <v>1551</v>
      </c>
      <c r="J154" s="376">
        <v>50</v>
      </c>
      <c r="K154" s="372"/>
    </row>
    <row r="155" s="1" customFormat="1" ht="15" customHeight="1">
      <c r="B155" s="349"/>
      <c r="C155" s="376" t="s">
        <v>1557</v>
      </c>
      <c r="D155" s="324"/>
      <c r="E155" s="324"/>
      <c r="F155" s="377" t="s">
        <v>134</v>
      </c>
      <c r="G155" s="324"/>
      <c r="H155" s="376" t="s">
        <v>1589</v>
      </c>
      <c r="I155" s="376" t="s">
        <v>1559</v>
      </c>
      <c r="J155" s="376"/>
      <c r="K155" s="372"/>
    </row>
    <row r="156" s="1" customFormat="1" ht="15" customHeight="1">
      <c r="B156" s="349"/>
      <c r="C156" s="376" t="s">
        <v>1568</v>
      </c>
      <c r="D156" s="324"/>
      <c r="E156" s="324"/>
      <c r="F156" s="377" t="s">
        <v>1555</v>
      </c>
      <c r="G156" s="324"/>
      <c r="H156" s="376" t="s">
        <v>1589</v>
      </c>
      <c r="I156" s="376" t="s">
        <v>1551</v>
      </c>
      <c r="J156" s="376">
        <v>50</v>
      </c>
      <c r="K156" s="372"/>
    </row>
    <row r="157" s="1" customFormat="1" ht="15" customHeight="1">
      <c r="B157" s="349"/>
      <c r="C157" s="376" t="s">
        <v>1576</v>
      </c>
      <c r="D157" s="324"/>
      <c r="E157" s="324"/>
      <c r="F157" s="377" t="s">
        <v>1555</v>
      </c>
      <c r="G157" s="324"/>
      <c r="H157" s="376" t="s">
        <v>1589</v>
      </c>
      <c r="I157" s="376" t="s">
        <v>1551</v>
      </c>
      <c r="J157" s="376">
        <v>50</v>
      </c>
      <c r="K157" s="372"/>
    </row>
    <row r="158" s="1" customFormat="1" ht="15" customHeight="1">
      <c r="B158" s="349"/>
      <c r="C158" s="376" t="s">
        <v>1574</v>
      </c>
      <c r="D158" s="324"/>
      <c r="E158" s="324"/>
      <c r="F158" s="377" t="s">
        <v>1555</v>
      </c>
      <c r="G158" s="324"/>
      <c r="H158" s="376" t="s">
        <v>1589</v>
      </c>
      <c r="I158" s="376" t="s">
        <v>1551</v>
      </c>
      <c r="J158" s="376">
        <v>50</v>
      </c>
      <c r="K158" s="372"/>
    </row>
    <row r="159" s="1" customFormat="1" ht="15" customHeight="1">
      <c r="B159" s="349"/>
      <c r="C159" s="376" t="s">
        <v>161</v>
      </c>
      <c r="D159" s="324"/>
      <c r="E159" s="324"/>
      <c r="F159" s="377" t="s">
        <v>134</v>
      </c>
      <c r="G159" s="324"/>
      <c r="H159" s="376" t="s">
        <v>1611</v>
      </c>
      <c r="I159" s="376" t="s">
        <v>1551</v>
      </c>
      <c r="J159" s="376" t="s">
        <v>1612</v>
      </c>
      <c r="K159" s="372"/>
    </row>
    <row r="160" s="1" customFormat="1" ht="15" customHeight="1">
      <c r="B160" s="349"/>
      <c r="C160" s="376" t="s">
        <v>1613</v>
      </c>
      <c r="D160" s="324"/>
      <c r="E160" s="324"/>
      <c r="F160" s="377" t="s">
        <v>134</v>
      </c>
      <c r="G160" s="324"/>
      <c r="H160" s="376" t="s">
        <v>1614</v>
      </c>
      <c r="I160" s="376" t="s">
        <v>1584</v>
      </c>
      <c r="J160" s="376"/>
      <c r="K160" s="372"/>
    </row>
    <row r="161" s="1" customFormat="1" ht="15" customHeight="1">
      <c r="B161" s="378"/>
      <c r="C161" s="358"/>
      <c r="D161" s="358"/>
      <c r="E161" s="358"/>
      <c r="F161" s="358"/>
      <c r="G161" s="358"/>
      <c r="H161" s="358"/>
      <c r="I161" s="358"/>
      <c r="J161" s="358"/>
      <c r="K161" s="379"/>
    </row>
    <row r="162" s="1" customFormat="1" ht="18.75" customHeight="1">
      <c r="B162" s="360"/>
      <c r="C162" s="370"/>
      <c r="D162" s="370"/>
      <c r="E162" s="370"/>
      <c r="F162" s="380"/>
      <c r="G162" s="370"/>
      <c r="H162" s="370"/>
      <c r="I162" s="370"/>
      <c r="J162" s="370"/>
      <c r="K162" s="360"/>
    </row>
    <row r="163" s="1" customFormat="1" ht="18.75" customHeight="1">
      <c r="B163" s="332"/>
      <c r="C163" s="332"/>
      <c r="D163" s="332"/>
      <c r="E163" s="332"/>
      <c r="F163" s="332"/>
      <c r="G163" s="332"/>
      <c r="H163" s="332"/>
      <c r="I163" s="332"/>
      <c r="J163" s="332"/>
      <c r="K163" s="332"/>
    </row>
    <row r="164" s="1" customFormat="1" ht="7.5" customHeight="1">
      <c r="B164" s="311"/>
      <c r="C164" s="312"/>
      <c r="D164" s="312"/>
      <c r="E164" s="312"/>
      <c r="F164" s="312"/>
      <c r="G164" s="312"/>
      <c r="H164" s="312"/>
      <c r="I164" s="312"/>
      <c r="J164" s="312"/>
      <c r="K164" s="313"/>
    </row>
    <row r="165" s="1" customFormat="1" ht="45" customHeight="1">
      <c r="B165" s="314"/>
      <c r="C165" s="315" t="s">
        <v>1615</v>
      </c>
      <c r="D165" s="315"/>
      <c r="E165" s="315"/>
      <c r="F165" s="315"/>
      <c r="G165" s="315"/>
      <c r="H165" s="315"/>
      <c r="I165" s="315"/>
      <c r="J165" s="315"/>
      <c r="K165" s="316"/>
    </row>
    <row r="166" s="1" customFormat="1" ht="17.25" customHeight="1">
      <c r="B166" s="314"/>
      <c r="C166" s="339" t="s">
        <v>1544</v>
      </c>
      <c r="D166" s="339"/>
      <c r="E166" s="339"/>
      <c r="F166" s="339" t="s">
        <v>1545</v>
      </c>
      <c r="G166" s="381"/>
      <c r="H166" s="382" t="s">
        <v>60</v>
      </c>
      <c r="I166" s="382" t="s">
        <v>63</v>
      </c>
      <c r="J166" s="339" t="s">
        <v>1546</v>
      </c>
      <c r="K166" s="316"/>
    </row>
    <row r="167" s="1" customFormat="1" ht="17.25" customHeight="1">
      <c r="B167" s="317"/>
      <c r="C167" s="341" t="s">
        <v>1547</v>
      </c>
      <c r="D167" s="341"/>
      <c r="E167" s="341"/>
      <c r="F167" s="342" t="s">
        <v>1548</v>
      </c>
      <c r="G167" s="383"/>
      <c r="H167" s="384"/>
      <c r="I167" s="384"/>
      <c r="J167" s="341" t="s">
        <v>1549</v>
      </c>
      <c r="K167" s="319"/>
    </row>
    <row r="168" s="1" customFormat="1" ht="5.25" customHeight="1">
      <c r="B168" s="349"/>
      <c r="C168" s="344"/>
      <c r="D168" s="344"/>
      <c r="E168" s="344"/>
      <c r="F168" s="344"/>
      <c r="G168" s="345"/>
      <c r="H168" s="344"/>
      <c r="I168" s="344"/>
      <c r="J168" s="344"/>
      <c r="K168" s="372"/>
    </row>
    <row r="169" s="1" customFormat="1" ht="15" customHeight="1">
      <c r="B169" s="349"/>
      <c r="C169" s="324" t="s">
        <v>1552</v>
      </c>
      <c r="D169" s="324"/>
      <c r="E169" s="324"/>
      <c r="F169" s="347" t="s">
        <v>134</v>
      </c>
      <c r="G169" s="324"/>
      <c r="H169" s="324" t="s">
        <v>1589</v>
      </c>
      <c r="I169" s="324" t="s">
        <v>1551</v>
      </c>
      <c r="J169" s="324">
        <v>120</v>
      </c>
      <c r="K169" s="372"/>
    </row>
    <row r="170" s="1" customFormat="1" ht="15" customHeight="1">
      <c r="B170" s="349"/>
      <c r="C170" s="324" t="s">
        <v>1598</v>
      </c>
      <c r="D170" s="324"/>
      <c r="E170" s="324"/>
      <c r="F170" s="347" t="s">
        <v>134</v>
      </c>
      <c r="G170" s="324"/>
      <c r="H170" s="324" t="s">
        <v>1599</v>
      </c>
      <c r="I170" s="324" t="s">
        <v>1551</v>
      </c>
      <c r="J170" s="324" t="s">
        <v>1600</v>
      </c>
      <c r="K170" s="372"/>
    </row>
    <row r="171" s="1" customFormat="1" ht="15" customHeight="1">
      <c r="B171" s="349"/>
      <c r="C171" s="324" t="s">
        <v>92</v>
      </c>
      <c r="D171" s="324"/>
      <c r="E171" s="324"/>
      <c r="F171" s="347" t="s">
        <v>134</v>
      </c>
      <c r="G171" s="324"/>
      <c r="H171" s="324" t="s">
        <v>1616</v>
      </c>
      <c r="I171" s="324" t="s">
        <v>1551</v>
      </c>
      <c r="J171" s="324" t="s">
        <v>1600</v>
      </c>
      <c r="K171" s="372"/>
    </row>
    <row r="172" s="1" customFormat="1" ht="15" customHeight="1">
      <c r="B172" s="349"/>
      <c r="C172" s="324" t="s">
        <v>1554</v>
      </c>
      <c r="D172" s="324"/>
      <c r="E172" s="324"/>
      <c r="F172" s="347" t="s">
        <v>1555</v>
      </c>
      <c r="G172" s="324"/>
      <c r="H172" s="324" t="s">
        <v>1616</v>
      </c>
      <c r="I172" s="324" t="s">
        <v>1551</v>
      </c>
      <c r="J172" s="324">
        <v>50</v>
      </c>
      <c r="K172" s="372"/>
    </row>
    <row r="173" s="1" customFormat="1" ht="15" customHeight="1">
      <c r="B173" s="349"/>
      <c r="C173" s="324" t="s">
        <v>1557</v>
      </c>
      <c r="D173" s="324"/>
      <c r="E173" s="324"/>
      <c r="F173" s="347" t="s">
        <v>134</v>
      </c>
      <c r="G173" s="324"/>
      <c r="H173" s="324" t="s">
        <v>1616</v>
      </c>
      <c r="I173" s="324" t="s">
        <v>1559</v>
      </c>
      <c r="J173" s="324"/>
      <c r="K173" s="372"/>
    </row>
    <row r="174" s="1" customFormat="1" ht="15" customHeight="1">
      <c r="B174" s="349"/>
      <c r="C174" s="324" t="s">
        <v>1568</v>
      </c>
      <c r="D174" s="324"/>
      <c r="E174" s="324"/>
      <c r="F174" s="347" t="s">
        <v>1555</v>
      </c>
      <c r="G174" s="324"/>
      <c r="H174" s="324" t="s">
        <v>1616</v>
      </c>
      <c r="I174" s="324" t="s">
        <v>1551</v>
      </c>
      <c r="J174" s="324">
        <v>50</v>
      </c>
      <c r="K174" s="372"/>
    </row>
    <row r="175" s="1" customFormat="1" ht="15" customHeight="1">
      <c r="B175" s="349"/>
      <c r="C175" s="324" t="s">
        <v>1576</v>
      </c>
      <c r="D175" s="324"/>
      <c r="E175" s="324"/>
      <c r="F175" s="347" t="s">
        <v>1555</v>
      </c>
      <c r="G175" s="324"/>
      <c r="H175" s="324" t="s">
        <v>1616</v>
      </c>
      <c r="I175" s="324" t="s">
        <v>1551</v>
      </c>
      <c r="J175" s="324">
        <v>50</v>
      </c>
      <c r="K175" s="372"/>
    </row>
    <row r="176" s="1" customFormat="1" ht="15" customHeight="1">
      <c r="B176" s="349"/>
      <c r="C176" s="324" t="s">
        <v>1574</v>
      </c>
      <c r="D176" s="324"/>
      <c r="E176" s="324"/>
      <c r="F176" s="347" t="s">
        <v>1555</v>
      </c>
      <c r="G176" s="324"/>
      <c r="H176" s="324" t="s">
        <v>1616</v>
      </c>
      <c r="I176" s="324" t="s">
        <v>1551</v>
      </c>
      <c r="J176" s="324">
        <v>50</v>
      </c>
      <c r="K176" s="372"/>
    </row>
    <row r="177" s="1" customFormat="1" ht="15" customHeight="1">
      <c r="B177" s="349"/>
      <c r="C177" s="324" t="s">
        <v>181</v>
      </c>
      <c r="D177" s="324"/>
      <c r="E177" s="324"/>
      <c r="F177" s="347" t="s">
        <v>134</v>
      </c>
      <c r="G177" s="324"/>
      <c r="H177" s="324" t="s">
        <v>1617</v>
      </c>
      <c r="I177" s="324" t="s">
        <v>1618</v>
      </c>
      <c r="J177" s="324"/>
      <c r="K177" s="372"/>
    </row>
    <row r="178" s="1" customFormat="1" ht="15" customHeight="1">
      <c r="B178" s="349"/>
      <c r="C178" s="324" t="s">
        <v>63</v>
      </c>
      <c r="D178" s="324"/>
      <c r="E178" s="324"/>
      <c r="F178" s="347" t="s">
        <v>134</v>
      </c>
      <c r="G178" s="324"/>
      <c r="H178" s="324" t="s">
        <v>1619</v>
      </c>
      <c r="I178" s="324" t="s">
        <v>1620</v>
      </c>
      <c r="J178" s="324">
        <v>1</v>
      </c>
      <c r="K178" s="372"/>
    </row>
    <row r="179" s="1" customFormat="1" ht="15" customHeight="1">
      <c r="B179" s="349"/>
      <c r="C179" s="324" t="s">
        <v>59</v>
      </c>
      <c r="D179" s="324"/>
      <c r="E179" s="324"/>
      <c r="F179" s="347" t="s">
        <v>134</v>
      </c>
      <c r="G179" s="324"/>
      <c r="H179" s="324" t="s">
        <v>1621</v>
      </c>
      <c r="I179" s="324" t="s">
        <v>1551</v>
      </c>
      <c r="J179" s="324">
        <v>20</v>
      </c>
      <c r="K179" s="372"/>
    </row>
    <row r="180" s="1" customFormat="1" ht="15" customHeight="1">
      <c r="B180" s="349"/>
      <c r="C180" s="324" t="s">
        <v>60</v>
      </c>
      <c r="D180" s="324"/>
      <c r="E180" s="324"/>
      <c r="F180" s="347" t="s">
        <v>134</v>
      </c>
      <c r="G180" s="324"/>
      <c r="H180" s="324" t="s">
        <v>1622</v>
      </c>
      <c r="I180" s="324" t="s">
        <v>1551</v>
      </c>
      <c r="J180" s="324">
        <v>255</v>
      </c>
      <c r="K180" s="372"/>
    </row>
    <row r="181" s="1" customFormat="1" ht="15" customHeight="1">
      <c r="B181" s="349"/>
      <c r="C181" s="324" t="s">
        <v>182</v>
      </c>
      <c r="D181" s="324"/>
      <c r="E181" s="324"/>
      <c r="F181" s="347" t="s">
        <v>134</v>
      </c>
      <c r="G181" s="324"/>
      <c r="H181" s="324" t="s">
        <v>1514</v>
      </c>
      <c r="I181" s="324" t="s">
        <v>1551</v>
      </c>
      <c r="J181" s="324">
        <v>10</v>
      </c>
      <c r="K181" s="372"/>
    </row>
    <row r="182" s="1" customFormat="1" ht="15" customHeight="1">
      <c r="B182" s="349"/>
      <c r="C182" s="324" t="s">
        <v>183</v>
      </c>
      <c r="D182" s="324"/>
      <c r="E182" s="324"/>
      <c r="F182" s="347" t="s">
        <v>134</v>
      </c>
      <c r="G182" s="324"/>
      <c r="H182" s="324" t="s">
        <v>1623</v>
      </c>
      <c r="I182" s="324" t="s">
        <v>1584</v>
      </c>
      <c r="J182" s="324"/>
      <c r="K182" s="372"/>
    </row>
    <row r="183" s="1" customFormat="1" ht="15" customHeight="1">
      <c r="B183" s="349"/>
      <c r="C183" s="324" t="s">
        <v>1624</v>
      </c>
      <c r="D183" s="324"/>
      <c r="E183" s="324"/>
      <c r="F183" s="347" t="s">
        <v>134</v>
      </c>
      <c r="G183" s="324"/>
      <c r="H183" s="324" t="s">
        <v>1625</v>
      </c>
      <c r="I183" s="324" t="s">
        <v>1584</v>
      </c>
      <c r="J183" s="324"/>
      <c r="K183" s="372"/>
    </row>
    <row r="184" s="1" customFormat="1" ht="15" customHeight="1">
      <c r="B184" s="349"/>
      <c r="C184" s="324" t="s">
        <v>1613</v>
      </c>
      <c r="D184" s="324"/>
      <c r="E184" s="324"/>
      <c r="F184" s="347" t="s">
        <v>134</v>
      </c>
      <c r="G184" s="324"/>
      <c r="H184" s="324" t="s">
        <v>1626</v>
      </c>
      <c r="I184" s="324" t="s">
        <v>1584</v>
      </c>
      <c r="J184" s="324"/>
      <c r="K184" s="372"/>
    </row>
    <row r="185" s="1" customFormat="1" ht="15" customHeight="1">
      <c r="B185" s="349"/>
      <c r="C185" s="324" t="s">
        <v>185</v>
      </c>
      <c r="D185" s="324"/>
      <c r="E185" s="324"/>
      <c r="F185" s="347" t="s">
        <v>1555</v>
      </c>
      <c r="G185" s="324"/>
      <c r="H185" s="324" t="s">
        <v>1627</v>
      </c>
      <c r="I185" s="324" t="s">
        <v>1551</v>
      </c>
      <c r="J185" s="324">
        <v>50</v>
      </c>
      <c r="K185" s="372"/>
    </row>
    <row r="186" s="1" customFormat="1" ht="15" customHeight="1">
      <c r="B186" s="349"/>
      <c r="C186" s="324" t="s">
        <v>1628</v>
      </c>
      <c r="D186" s="324"/>
      <c r="E186" s="324"/>
      <c r="F186" s="347" t="s">
        <v>1555</v>
      </c>
      <c r="G186" s="324"/>
      <c r="H186" s="324" t="s">
        <v>1629</v>
      </c>
      <c r="I186" s="324" t="s">
        <v>1630</v>
      </c>
      <c r="J186" s="324"/>
      <c r="K186" s="372"/>
    </row>
    <row r="187" s="1" customFormat="1" ht="15" customHeight="1">
      <c r="B187" s="349"/>
      <c r="C187" s="324" t="s">
        <v>1631</v>
      </c>
      <c r="D187" s="324"/>
      <c r="E187" s="324"/>
      <c r="F187" s="347" t="s">
        <v>1555</v>
      </c>
      <c r="G187" s="324"/>
      <c r="H187" s="324" t="s">
        <v>1632</v>
      </c>
      <c r="I187" s="324" t="s">
        <v>1630</v>
      </c>
      <c r="J187" s="324"/>
      <c r="K187" s="372"/>
    </row>
    <row r="188" s="1" customFormat="1" ht="15" customHeight="1">
      <c r="B188" s="349"/>
      <c r="C188" s="324" t="s">
        <v>1633</v>
      </c>
      <c r="D188" s="324"/>
      <c r="E188" s="324"/>
      <c r="F188" s="347" t="s">
        <v>1555</v>
      </c>
      <c r="G188" s="324"/>
      <c r="H188" s="324" t="s">
        <v>1634</v>
      </c>
      <c r="I188" s="324" t="s">
        <v>1630</v>
      </c>
      <c r="J188" s="324"/>
      <c r="K188" s="372"/>
    </row>
    <row r="189" s="1" customFormat="1" ht="15" customHeight="1">
      <c r="B189" s="349"/>
      <c r="C189" s="385" t="s">
        <v>1635</v>
      </c>
      <c r="D189" s="324"/>
      <c r="E189" s="324"/>
      <c r="F189" s="347" t="s">
        <v>1555</v>
      </c>
      <c r="G189" s="324"/>
      <c r="H189" s="324" t="s">
        <v>1636</v>
      </c>
      <c r="I189" s="324" t="s">
        <v>1637</v>
      </c>
      <c r="J189" s="386" t="s">
        <v>1638</v>
      </c>
      <c r="K189" s="372"/>
    </row>
    <row r="190" s="17" customFormat="1" ht="15" customHeight="1">
      <c r="B190" s="387"/>
      <c r="C190" s="388" t="s">
        <v>1639</v>
      </c>
      <c r="D190" s="389"/>
      <c r="E190" s="389"/>
      <c r="F190" s="390" t="s">
        <v>1555</v>
      </c>
      <c r="G190" s="389"/>
      <c r="H190" s="389" t="s">
        <v>1640</v>
      </c>
      <c r="I190" s="389" t="s">
        <v>1637</v>
      </c>
      <c r="J190" s="391" t="s">
        <v>1638</v>
      </c>
      <c r="K190" s="392"/>
    </row>
    <row r="191" s="1" customFormat="1" ht="15" customHeight="1">
      <c r="B191" s="349"/>
      <c r="C191" s="385" t="s">
        <v>48</v>
      </c>
      <c r="D191" s="324"/>
      <c r="E191" s="324"/>
      <c r="F191" s="347" t="s">
        <v>134</v>
      </c>
      <c r="G191" s="324"/>
      <c r="H191" s="321" t="s">
        <v>1641</v>
      </c>
      <c r="I191" s="324" t="s">
        <v>1642</v>
      </c>
      <c r="J191" s="324"/>
      <c r="K191" s="372"/>
    </row>
    <row r="192" s="1" customFormat="1" ht="15" customHeight="1">
      <c r="B192" s="349"/>
      <c r="C192" s="385" t="s">
        <v>1643</v>
      </c>
      <c r="D192" s="324"/>
      <c r="E192" s="324"/>
      <c r="F192" s="347" t="s">
        <v>134</v>
      </c>
      <c r="G192" s="324"/>
      <c r="H192" s="324" t="s">
        <v>1644</v>
      </c>
      <c r="I192" s="324" t="s">
        <v>1584</v>
      </c>
      <c r="J192" s="324"/>
      <c r="K192" s="372"/>
    </row>
    <row r="193" s="1" customFormat="1" ht="15" customHeight="1">
      <c r="B193" s="349"/>
      <c r="C193" s="385" t="s">
        <v>1645</v>
      </c>
      <c r="D193" s="324"/>
      <c r="E193" s="324"/>
      <c r="F193" s="347" t="s">
        <v>134</v>
      </c>
      <c r="G193" s="324"/>
      <c r="H193" s="324" t="s">
        <v>1646</v>
      </c>
      <c r="I193" s="324" t="s">
        <v>1584</v>
      </c>
      <c r="J193" s="324"/>
      <c r="K193" s="372"/>
    </row>
    <row r="194" s="1" customFormat="1" ht="15" customHeight="1">
      <c r="B194" s="349"/>
      <c r="C194" s="385" t="s">
        <v>1647</v>
      </c>
      <c r="D194" s="324"/>
      <c r="E194" s="324"/>
      <c r="F194" s="347" t="s">
        <v>1555</v>
      </c>
      <c r="G194" s="324"/>
      <c r="H194" s="324" t="s">
        <v>1648</v>
      </c>
      <c r="I194" s="324" t="s">
        <v>1584</v>
      </c>
      <c r="J194" s="324"/>
      <c r="K194" s="372"/>
    </row>
    <row r="195" s="1" customFormat="1" ht="15" customHeight="1">
      <c r="B195" s="378"/>
      <c r="C195" s="393"/>
      <c r="D195" s="358"/>
      <c r="E195" s="358"/>
      <c r="F195" s="358"/>
      <c r="G195" s="358"/>
      <c r="H195" s="358"/>
      <c r="I195" s="358"/>
      <c r="J195" s="358"/>
      <c r="K195" s="379"/>
    </row>
    <row r="196" s="1" customFormat="1" ht="18.75" customHeight="1">
      <c r="B196" s="360"/>
      <c r="C196" s="370"/>
      <c r="D196" s="370"/>
      <c r="E196" s="370"/>
      <c r="F196" s="380"/>
      <c r="G196" s="370"/>
      <c r="H196" s="370"/>
      <c r="I196" s="370"/>
      <c r="J196" s="370"/>
      <c r="K196" s="360"/>
    </row>
    <row r="197" s="1" customFormat="1" ht="18.75" customHeight="1">
      <c r="B197" s="360"/>
      <c r="C197" s="370"/>
      <c r="D197" s="370"/>
      <c r="E197" s="370"/>
      <c r="F197" s="380"/>
      <c r="G197" s="370"/>
      <c r="H197" s="370"/>
      <c r="I197" s="370"/>
      <c r="J197" s="370"/>
      <c r="K197" s="360"/>
    </row>
    <row r="198" s="1" customFormat="1" ht="18.75" customHeight="1">
      <c r="B198" s="332"/>
      <c r="C198" s="332"/>
      <c r="D198" s="332"/>
      <c r="E198" s="332"/>
      <c r="F198" s="332"/>
      <c r="G198" s="332"/>
      <c r="H198" s="332"/>
      <c r="I198" s="332"/>
      <c r="J198" s="332"/>
      <c r="K198" s="332"/>
    </row>
    <row r="199" s="1" customFormat="1" ht="13.5">
      <c r="B199" s="311"/>
      <c r="C199" s="312"/>
      <c r="D199" s="312"/>
      <c r="E199" s="312"/>
      <c r="F199" s="312"/>
      <c r="G199" s="312"/>
      <c r="H199" s="312"/>
      <c r="I199" s="312"/>
      <c r="J199" s="312"/>
      <c r="K199" s="313"/>
    </row>
    <row r="200" s="1" customFormat="1" ht="21">
      <c r="B200" s="314"/>
      <c r="C200" s="315" t="s">
        <v>1649</v>
      </c>
      <c r="D200" s="315"/>
      <c r="E200" s="315"/>
      <c r="F200" s="315"/>
      <c r="G200" s="315"/>
      <c r="H200" s="315"/>
      <c r="I200" s="315"/>
      <c r="J200" s="315"/>
      <c r="K200" s="316"/>
    </row>
    <row r="201" s="1" customFormat="1" ht="25.5" customHeight="1">
      <c r="B201" s="314"/>
      <c r="C201" s="394" t="s">
        <v>1650</v>
      </c>
      <c r="D201" s="394"/>
      <c r="E201" s="394"/>
      <c r="F201" s="394" t="s">
        <v>1651</v>
      </c>
      <c r="G201" s="395"/>
      <c r="H201" s="394" t="s">
        <v>1652</v>
      </c>
      <c r="I201" s="394"/>
      <c r="J201" s="394"/>
      <c r="K201" s="316"/>
    </row>
    <row r="202" s="1" customFormat="1" ht="5.25" customHeight="1">
      <c r="B202" s="349"/>
      <c r="C202" s="344"/>
      <c r="D202" s="344"/>
      <c r="E202" s="344"/>
      <c r="F202" s="344"/>
      <c r="G202" s="370"/>
      <c r="H202" s="344"/>
      <c r="I202" s="344"/>
      <c r="J202" s="344"/>
      <c r="K202" s="372"/>
    </row>
    <row r="203" s="1" customFormat="1" ht="15" customHeight="1">
      <c r="B203" s="349"/>
      <c r="C203" s="324" t="s">
        <v>1642</v>
      </c>
      <c r="D203" s="324"/>
      <c r="E203" s="324"/>
      <c r="F203" s="347" t="s">
        <v>49</v>
      </c>
      <c r="G203" s="324"/>
      <c r="H203" s="324" t="s">
        <v>1653</v>
      </c>
      <c r="I203" s="324"/>
      <c r="J203" s="324"/>
      <c r="K203" s="372"/>
    </row>
    <row r="204" s="1" customFormat="1" ht="15" customHeight="1">
      <c r="B204" s="349"/>
      <c r="C204" s="324"/>
      <c r="D204" s="324"/>
      <c r="E204" s="324"/>
      <c r="F204" s="347" t="s">
        <v>50</v>
      </c>
      <c r="G204" s="324"/>
      <c r="H204" s="324" t="s">
        <v>1654</v>
      </c>
      <c r="I204" s="324"/>
      <c r="J204" s="324"/>
      <c r="K204" s="372"/>
    </row>
    <row r="205" s="1" customFormat="1" ht="15" customHeight="1">
      <c r="B205" s="349"/>
      <c r="C205" s="324"/>
      <c r="D205" s="324"/>
      <c r="E205" s="324"/>
      <c r="F205" s="347" t="s">
        <v>53</v>
      </c>
      <c r="G205" s="324"/>
      <c r="H205" s="324" t="s">
        <v>1655</v>
      </c>
      <c r="I205" s="324"/>
      <c r="J205" s="324"/>
      <c r="K205" s="372"/>
    </row>
    <row r="206" s="1" customFormat="1" ht="15" customHeight="1">
      <c r="B206" s="349"/>
      <c r="C206" s="324"/>
      <c r="D206" s="324"/>
      <c r="E206" s="324"/>
      <c r="F206" s="347" t="s">
        <v>51</v>
      </c>
      <c r="G206" s="324"/>
      <c r="H206" s="324" t="s">
        <v>1656</v>
      </c>
      <c r="I206" s="324"/>
      <c r="J206" s="324"/>
      <c r="K206" s="372"/>
    </row>
    <row r="207" s="1" customFormat="1" ht="15" customHeight="1">
      <c r="B207" s="349"/>
      <c r="C207" s="324"/>
      <c r="D207" s="324"/>
      <c r="E207" s="324"/>
      <c r="F207" s="347" t="s">
        <v>52</v>
      </c>
      <c r="G207" s="324"/>
      <c r="H207" s="324" t="s">
        <v>1657</v>
      </c>
      <c r="I207" s="324"/>
      <c r="J207" s="324"/>
      <c r="K207" s="372"/>
    </row>
    <row r="208" s="1" customFormat="1" ht="15" customHeight="1">
      <c r="B208" s="349"/>
      <c r="C208" s="324"/>
      <c r="D208" s="324"/>
      <c r="E208" s="324"/>
      <c r="F208" s="347"/>
      <c r="G208" s="324"/>
      <c r="H208" s="324"/>
      <c r="I208" s="324"/>
      <c r="J208" s="324"/>
      <c r="K208" s="372"/>
    </row>
    <row r="209" s="1" customFormat="1" ht="15" customHeight="1">
      <c r="B209" s="349"/>
      <c r="C209" s="324" t="s">
        <v>1596</v>
      </c>
      <c r="D209" s="324"/>
      <c r="E209" s="324"/>
      <c r="F209" s="347" t="s">
        <v>85</v>
      </c>
      <c r="G209" s="324"/>
      <c r="H209" s="324" t="s">
        <v>1658</v>
      </c>
      <c r="I209" s="324"/>
      <c r="J209" s="324"/>
      <c r="K209" s="372"/>
    </row>
    <row r="210" s="1" customFormat="1" ht="15" customHeight="1">
      <c r="B210" s="349"/>
      <c r="C210" s="324"/>
      <c r="D210" s="324"/>
      <c r="E210" s="324"/>
      <c r="F210" s="347" t="s">
        <v>1493</v>
      </c>
      <c r="G210" s="324"/>
      <c r="H210" s="324" t="s">
        <v>1494</v>
      </c>
      <c r="I210" s="324"/>
      <c r="J210" s="324"/>
      <c r="K210" s="372"/>
    </row>
    <row r="211" s="1" customFormat="1" ht="15" customHeight="1">
      <c r="B211" s="349"/>
      <c r="C211" s="324"/>
      <c r="D211" s="324"/>
      <c r="E211" s="324"/>
      <c r="F211" s="347" t="s">
        <v>1491</v>
      </c>
      <c r="G211" s="324"/>
      <c r="H211" s="324" t="s">
        <v>1659</v>
      </c>
      <c r="I211" s="324"/>
      <c r="J211" s="324"/>
      <c r="K211" s="372"/>
    </row>
    <row r="212" s="1" customFormat="1" ht="15" customHeight="1">
      <c r="B212" s="396"/>
      <c r="C212" s="324"/>
      <c r="D212" s="324"/>
      <c r="E212" s="324"/>
      <c r="F212" s="347" t="s">
        <v>1495</v>
      </c>
      <c r="G212" s="385"/>
      <c r="H212" s="376" t="s">
        <v>1496</v>
      </c>
      <c r="I212" s="376"/>
      <c r="J212" s="376"/>
      <c r="K212" s="397"/>
    </row>
    <row r="213" s="1" customFormat="1" ht="15" customHeight="1">
      <c r="B213" s="396"/>
      <c r="C213" s="324"/>
      <c r="D213" s="324"/>
      <c r="E213" s="324"/>
      <c r="F213" s="347" t="s">
        <v>1497</v>
      </c>
      <c r="G213" s="385"/>
      <c r="H213" s="376" t="s">
        <v>1411</v>
      </c>
      <c r="I213" s="376"/>
      <c r="J213" s="376"/>
      <c r="K213" s="397"/>
    </row>
    <row r="214" s="1" customFormat="1" ht="15" customHeight="1">
      <c r="B214" s="396"/>
      <c r="C214" s="324"/>
      <c r="D214" s="324"/>
      <c r="E214" s="324"/>
      <c r="F214" s="347"/>
      <c r="G214" s="385"/>
      <c r="H214" s="376"/>
      <c r="I214" s="376"/>
      <c r="J214" s="376"/>
      <c r="K214" s="397"/>
    </row>
    <row r="215" s="1" customFormat="1" ht="15" customHeight="1">
      <c r="B215" s="396"/>
      <c r="C215" s="324" t="s">
        <v>1620</v>
      </c>
      <c r="D215" s="324"/>
      <c r="E215" s="324"/>
      <c r="F215" s="347">
        <v>1</v>
      </c>
      <c r="G215" s="385"/>
      <c r="H215" s="376" t="s">
        <v>1660</v>
      </c>
      <c r="I215" s="376"/>
      <c r="J215" s="376"/>
      <c r="K215" s="397"/>
    </row>
    <row r="216" s="1" customFormat="1" ht="15" customHeight="1">
      <c r="B216" s="396"/>
      <c r="C216" s="324"/>
      <c r="D216" s="324"/>
      <c r="E216" s="324"/>
      <c r="F216" s="347">
        <v>2</v>
      </c>
      <c r="G216" s="385"/>
      <c r="H216" s="376" t="s">
        <v>1661</v>
      </c>
      <c r="I216" s="376"/>
      <c r="J216" s="376"/>
      <c r="K216" s="397"/>
    </row>
    <row r="217" s="1" customFormat="1" ht="15" customHeight="1">
      <c r="B217" s="396"/>
      <c r="C217" s="324"/>
      <c r="D217" s="324"/>
      <c r="E217" s="324"/>
      <c r="F217" s="347">
        <v>3</v>
      </c>
      <c r="G217" s="385"/>
      <c r="H217" s="376" t="s">
        <v>1662</v>
      </c>
      <c r="I217" s="376"/>
      <c r="J217" s="376"/>
      <c r="K217" s="397"/>
    </row>
    <row r="218" s="1" customFormat="1" ht="15" customHeight="1">
      <c r="B218" s="396"/>
      <c r="C218" s="324"/>
      <c r="D218" s="324"/>
      <c r="E218" s="324"/>
      <c r="F218" s="347">
        <v>4</v>
      </c>
      <c r="G218" s="385"/>
      <c r="H218" s="376" t="s">
        <v>1663</v>
      </c>
      <c r="I218" s="376"/>
      <c r="J218" s="376"/>
      <c r="K218" s="397"/>
    </row>
    <row r="219" s="1" customFormat="1" ht="12.75" customHeight="1">
      <c r="B219" s="398"/>
      <c r="C219" s="399"/>
      <c r="D219" s="399"/>
      <c r="E219" s="399"/>
      <c r="F219" s="399"/>
      <c r="G219" s="399"/>
      <c r="H219" s="399"/>
      <c r="I219" s="399"/>
      <c r="J219" s="399"/>
      <c r="K219" s="40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Přehnal</dc:creator>
  <cp:lastModifiedBy>Petr Přehnal</cp:lastModifiedBy>
  <dcterms:created xsi:type="dcterms:W3CDTF">2025-06-03T14:37:23Z</dcterms:created>
  <dcterms:modified xsi:type="dcterms:W3CDTF">2025-06-03T14:37:30Z</dcterms:modified>
</cp:coreProperties>
</file>