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5/2025-01 Kroměříž - Fasáda budovy 33 - DSP, DPS/Rozpočet/Dělený rozpočet na uznatelné a neuznatelné náklady/Výkaz výměr/"/>
    </mc:Choice>
  </mc:AlternateContent>
  <xr:revisionPtr revIDLastSave="4" documentId="8_{72536C12-2793-4C88-8A39-9639C712D764}" xr6:coauthVersionLast="47" xr6:coauthVersionMax="47" xr10:uidLastSave="{AB7BA45A-2F83-462D-A0C1-990DBB8E164B}"/>
  <bookViews>
    <workbookView xWindow="-120" yWindow="-120" windowWidth="38640" windowHeight="211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Pol'!$A$1:$X$282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72" i="12"/>
  <c r="BA239" i="12"/>
  <c r="BA230" i="12"/>
  <c r="BA228" i="12"/>
  <c r="BA225" i="12"/>
  <c r="BA141" i="12"/>
  <c r="BA133" i="12"/>
  <c r="BA103" i="12"/>
  <c r="BA96" i="12"/>
  <c r="G8" i="12"/>
  <c r="G9" i="12"/>
  <c r="M9" i="12" s="1"/>
  <c r="I9" i="12"/>
  <c r="K9" i="12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9" i="12"/>
  <c r="I19" i="12"/>
  <c r="K19" i="12"/>
  <c r="K8" i="12" s="1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I8" i="12" s="1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K36" i="12"/>
  <c r="G37" i="12"/>
  <c r="M37" i="12" s="1"/>
  <c r="I37" i="12"/>
  <c r="K37" i="12"/>
  <c r="O37" i="12"/>
  <c r="Q37" i="12"/>
  <c r="Q36" i="12" s="1"/>
  <c r="V37" i="12"/>
  <c r="V36" i="12" s="1"/>
  <c r="G43" i="12"/>
  <c r="G36" i="12" s="1"/>
  <c r="I43" i="12"/>
  <c r="I36" i="12" s="1"/>
  <c r="K43" i="12"/>
  <c r="O43" i="12"/>
  <c r="Q43" i="12"/>
  <c r="V43" i="12"/>
  <c r="G46" i="12"/>
  <c r="I46" i="12"/>
  <c r="K46" i="12"/>
  <c r="M46" i="12"/>
  <c r="O46" i="12"/>
  <c r="O36" i="12" s="1"/>
  <c r="Q46" i="12"/>
  <c r="V46" i="12"/>
  <c r="G49" i="12"/>
  <c r="I49" i="12"/>
  <c r="I48" i="12" s="1"/>
  <c r="K49" i="12"/>
  <c r="K48" i="12" s="1"/>
  <c r="M49" i="12"/>
  <c r="O49" i="12"/>
  <c r="O48" i="12" s="1"/>
  <c r="Q49" i="12"/>
  <c r="Q48" i="12" s="1"/>
  <c r="V49" i="12"/>
  <c r="V48" i="12" s="1"/>
  <c r="G51" i="12"/>
  <c r="I51" i="12"/>
  <c r="K51" i="12"/>
  <c r="M51" i="12"/>
  <c r="O51" i="12"/>
  <c r="Q51" i="12"/>
  <c r="V51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5" i="12"/>
  <c r="G48" i="12" s="1"/>
  <c r="I65" i="12"/>
  <c r="K65" i="12"/>
  <c r="O65" i="12"/>
  <c r="Q65" i="12"/>
  <c r="V65" i="12"/>
  <c r="O66" i="12"/>
  <c r="Q66" i="12"/>
  <c r="V66" i="12"/>
  <c r="G67" i="12"/>
  <c r="M67" i="12" s="1"/>
  <c r="M66" i="12" s="1"/>
  <c r="I67" i="12"/>
  <c r="I66" i="12" s="1"/>
  <c r="K67" i="12"/>
  <c r="K66" i="12" s="1"/>
  <c r="O67" i="12"/>
  <c r="Q67" i="12"/>
  <c r="V67" i="12"/>
  <c r="G73" i="12"/>
  <c r="I73" i="12"/>
  <c r="K73" i="12"/>
  <c r="M73" i="12"/>
  <c r="O73" i="12"/>
  <c r="Q73" i="12"/>
  <c r="V73" i="12"/>
  <c r="V72" i="12" s="1"/>
  <c r="G77" i="12"/>
  <c r="I77" i="12"/>
  <c r="I72" i="12" s="1"/>
  <c r="K77" i="12"/>
  <c r="K72" i="12" s="1"/>
  <c r="M77" i="12"/>
  <c r="O77" i="12"/>
  <c r="Q77" i="12"/>
  <c r="V77" i="12"/>
  <c r="G80" i="12"/>
  <c r="I80" i="12"/>
  <c r="K80" i="12"/>
  <c r="M80" i="12"/>
  <c r="O80" i="12"/>
  <c r="O72" i="12" s="1"/>
  <c r="Q80" i="12"/>
  <c r="V80" i="12"/>
  <c r="G86" i="12"/>
  <c r="M86" i="12" s="1"/>
  <c r="I86" i="12"/>
  <c r="K86" i="12"/>
  <c r="O86" i="12"/>
  <c r="Q86" i="12"/>
  <c r="V86" i="12"/>
  <c r="G92" i="12"/>
  <c r="I92" i="12"/>
  <c r="K92" i="12"/>
  <c r="M92" i="12"/>
  <c r="O92" i="12"/>
  <c r="Q92" i="12"/>
  <c r="V92" i="12"/>
  <c r="G95" i="12"/>
  <c r="I95" i="12"/>
  <c r="K95" i="12"/>
  <c r="M95" i="12"/>
  <c r="O95" i="12"/>
  <c r="Q95" i="12"/>
  <c r="V95" i="12"/>
  <c r="G102" i="12"/>
  <c r="M102" i="12" s="1"/>
  <c r="I102" i="12"/>
  <c r="K102" i="12"/>
  <c r="O102" i="12"/>
  <c r="Q102" i="12"/>
  <c r="V102" i="12"/>
  <c r="G109" i="12"/>
  <c r="M109" i="12" s="1"/>
  <c r="I109" i="12"/>
  <c r="K109" i="12"/>
  <c r="O109" i="12"/>
  <c r="Q109" i="12"/>
  <c r="V109" i="12"/>
  <c r="G114" i="12"/>
  <c r="M114" i="12" s="1"/>
  <c r="I114" i="12"/>
  <c r="K114" i="12"/>
  <c r="O114" i="12"/>
  <c r="Q114" i="12"/>
  <c r="V114" i="12"/>
  <c r="G125" i="12"/>
  <c r="M125" i="12" s="1"/>
  <c r="I125" i="12"/>
  <c r="K125" i="12"/>
  <c r="O125" i="12"/>
  <c r="Q125" i="12"/>
  <c r="Q72" i="12" s="1"/>
  <c r="V125" i="12"/>
  <c r="G126" i="12"/>
  <c r="G127" i="12"/>
  <c r="I127" i="12"/>
  <c r="I126" i="12" s="1"/>
  <c r="K127" i="12"/>
  <c r="K126" i="12" s="1"/>
  <c r="M127" i="12"/>
  <c r="M126" i="12" s="1"/>
  <c r="O127" i="12"/>
  <c r="O126" i="12" s="1"/>
  <c r="Q127" i="12"/>
  <c r="Q126" i="12" s="1"/>
  <c r="V127" i="12"/>
  <c r="V126" i="12" s="1"/>
  <c r="G131" i="12"/>
  <c r="I131" i="12"/>
  <c r="K131" i="12"/>
  <c r="M131" i="12"/>
  <c r="O131" i="12"/>
  <c r="Q131" i="12"/>
  <c r="V131" i="12"/>
  <c r="G132" i="12"/>
  <c r="I132" i="12"/>
  <c r="K132" i="12"/>
  <c r="M132" i="12"/>
  <c r="O132" i="12"/>
  <c r="Q132" i="12"/>
  <c r="V132" i="12"/>
  <c r="G139" i="12"/>
  <c r="M139" i="12" s="1"/>
  <c r="M138" i="12" s="1"/>
  <c r="I139" i="12"/>
  <c r="I138" i="12" s="1"/>
  <c r="K139" i="12"/>
  <c r="K138" i="12" s="1"/>
  <c r="O139" i="12"/>
  <c r="Q139" i="12"/>
  <c r="V139" i="12"/>
  <c r="G140" i="12"/>
  <c r="I140" i="12"/>
  <c r="K140" i="12"/>
  <c r="M140" i="12"/>
  <c r="O140" i="12"/>
  <c r="O138" i="12" s="1"/>
  <c r="Q140" i="12"/>
  <c r="Q138" i="12" s="1"/>
  <c r="V140" i="12"/>
  <c r="V138" i="12" s="1"/>
  <c r="G143" i="12"/>
  <c r="M143" i="12" s="1"/>
  <c r="I143" i="12"/>
  <c r="I142" i="12" s="1"/>
  <c r="K143" i="12"/>
  <c r="K142" i="12" s="1"/>
  <c r="O143" i="12"/>
  <c r="O142" i="12" s="1"/>
  <c r="Q143" i="12"/>
  <c r="Q142" i="12" s="1"/>
  <c r="V143" i="12"/>
  <c r="G148" i="12"/>
  <c r="M148" i="12" s="1"/>
  <c r="I148" i="12"/>
  <c r="K148" i="12"/>
  <c r="O148" i="12"/>
  <c r="Q148" i="12"/>
  <c r="V148" i="12"/>
  <c r="G153" i="12"/>
  <c r="M153" i="12" s="1"/>
  <c r="I153" i="12"/>
  <c r="K153" i="12"/>
  <c r="O153" i="12"/>
  <c r="Q153" i="12"/>
  <c r="V153" i="12"/>
  <c r="G156" i="12"/>
  <c r="I156" i="12"/>
  <c r="K156" i="12"/>
  <c r="M156" i="12"/>
  <c r="O156" i="12"/>
  <c r="Q156" i="12"/>
  <c r="V156" i="12"/>
  <c r="V142" i="12" s="1"/>
  <c r="G159" i="12"/>
  <c r="M159" i="12" s="1"/>
  <c r="I159" i="12"/>
  <c r="K159" i="12"/>
  <c r="O159" i="12"/>
  <c r="Q159" i="12"/>
  <c r="V159" i="12"/>
  <c r="G164" i="12"/>
  <c r="I164" i="12"/>
  <c r="K164" i="12"/>
  <c r="M164" i="12"/>
  <c r="O164" i="12"/>
  <c r="Q164" i="12"/>
  <c r="V164" i="12"/>
  <c r="Q166" i="12"/>
  <c r="G167" i="12"/>
  <c r="G166" i="12" s="1"/>
  <c r="I167" i="12"/>
  <c r="I166" i="12" s="1"/>
  <c r="K167" i="12"/>
  <c r="K166" i="12" s="1"/>
  <c r="M167" i="12"/>
  <c r="O167" i="12"/>
  <c r="O166" i="12" s="1"/>
  <c r="Q167" i="12"/>
  <c r="V167" i="12"/>
  <c r="G169" i="12"/>
  <c r="I169" i="12"/>
  <c r="K169" i="12"/>
  <c r="M169" i="12"/>
  <c r="O169" i="12"/>
  <c r="Q169" i="12"/>
  <c r="V169" i="12"/>
  <c r="V166" i="12" s="1"/>
  <c r="G172" i="12"/>
  <c r="M172" i="12" s="1"/>
  <c r="I172" i="12"/>
  <c r="K172" i="12"/>
  <c r="O172" i="12"/>
  <c r="Q172" i="12"/>
  <c r="V172" i="12"/>
  <c r="V175" i="12"/>
  <c r="G176" i="12"/>
  <c r="M176" i="12" s="1"/>
  <c r="I176" i="12"/>
  <c r="K176" i="12"/>
  <c r="O176" i="12"/>
  <c r="Q176" i="12"/>
  <c r="V176" i="12"/>
  <c r="G181" i="12"/>
  <c r="M181" i="12" s="1"/>
  <c r="I181" i="12"/>
  <c r="K181" i="12"/>
  <c r="K175" i="12" s="1"/>
  <c r="O181" i="12"/>
  <c r="O175" i="12" s="1"/>
  <c r="Q181" i="12"/>
  <c r="V181" i="12"/>
  <c r="G191" i="12"/>
  <c r="M191" i="12" s="1"/>
  <c r="I191" i="12"/>
  <c r="K191" i="12"/>
  <c r="O191" i="12"/>
  <c r="Q191" i="12"/>
  <c r="Q175" i="12" s="1"/>
  <c r="V191" i="12"/>
  <c r="G196" i="12"/>
  <c r="M196" i="12" s="1"/>
  <c r="I196" i="12"/>
  <c r="I175" i="12" s="1"/>
  <c r="K196" i="12"/>
  <c r="O196" i="12"/>
  <c r="Q196" i="12"/>
  <c r="V196" i="12"/>
  <c r="G199" i="12"/>
  <c r="I199" i="12"/>
  <c r="K199" i="12"/>
  <c r="M199" i="12"/>
  <c r="O199" i="12"/>
  <c r="Q199" i="12"/>
  <c r="V199" i="12"/>
  <c r="G209" i="12"/>
  <c r="M209" i="12" s="1"/>
  <c r="I209" i="12"/>
  <c r="K209" i="12"/>
  <c r="O209" i="12"/>
  <c r="Q209" i="12"/>
  <c r="V209" i="12"/>
  <c r="G211" i="12"/>
  <c r="I211" i="12"/>
  <c r="K211" i="12"/>
  <c r="M211" i="12"/>
  <c r="O211" i="12"/>
  <c r="Q211" i="12"/>
  <c r="G212" i="12"/>
  <c r="I212" i="12"/>
  <c r="K212" i="12"/>
  <c r="M212" i="12"/>
  <c r="O212" i="12"/>
  <c r="Q212" i="12"/>
  <c r="V212" i="12"/>
  <c r="V211" i="12" s="1"/>
  <c r="G224" i="12"/>
  <c r="I224" i="12"/>
  <c r="K224" i="12"/>
  <c r="M224" i="12"/>
  <c r="O224" i="12"/>
  <c r="O223" i="12" s="1"/>
  <c r="Q224" i="12"/>
  <c r="Q223" i="12" s="1"/>
  <c r="V224" i="12"/>
  <c r="V223" i="12" s="1"/>
  <c r="G226" i="12"/>
  <c r="M226" i="12" s="1"/>
  <c r="I226" i="12"/>
  <c r="I223" i="12" s="1"/>
  <c r="K226" i="12"/>
  <c r="O226" i="12"/>
  <c r="Q226" i="12"/>
  <c r="V226" i="12"/>
  <c r="G227" i="12"/>
  <c r="I227" i="12"/>
  <c r="K227" i="12"/>
  <c r="K223" i="12" s="1"/>
  <c r="M227" i="12"/>
  <c r="O227" i="12"/>
  <c r="Q227" i="12"/>
  <c r="V227" i="12"/>
  <c r="G229" i="12"/>
  <c r="M229" i="12" s="1"/>
  <c r="I229" i="12"/>
  <c r="K229" i="12"/>
  <c r="O229" i="12"/>
  <c r="Q229" i="12"/>
  <c r="V229" i="12"/>
  <c r="G231" i="12"/>
  <c r="G223" i="12" s="1"/>
  <c r="I231" i="12"/>
  <c r="K231" i="12"/>
  <c r="O231" i="12"/>
  <c r="Q231" i="12"/>
  <c r="V231" i="12"/>
  <c r="G238" i="12"/>
  <c r="M238" i="12" s="1"/>
  <c r="I238" i="12"/>
  <c r="K238" i="12"/>
  <c r="O238" i="12"/>
  <c r="Q238" i="12"/>
  <c r="V238" i="12"/>
  <c r="G241" i="12"/>
  <c r="K241" i="12"/>
  <c r="G242" i="12"/>
  <c r="I242" i="12"/>
  <c r="K242" i="12"/>
  <c r="M242" i="12"/>
  <c r="O242" i="12"/>
  <c r="O241" i="12" s="1"/>
  <c r="Q242" i="12"/>
  <c r="Q241" i="12" s="1"/>
  <c r="V242" i="12"/>
  <c r="V241" i="12" s="1"/>
  <c r="G246" i="12"/>
  <c r="M246" i="12" s="1"/>
  <c r="I246" i="12"/>
  <c r="K246" i="12"/>
  <c r="O246" i="12"/>
  <c r="Q246" i="12"/>
  <c r="V246" i="12"/>
  <c r="G250" i="12"/>
  <c r="I250" i="12"/>
  <c r="I241" i="12" s="1"/>
  <c r="K250" i="12"/>
  <c r="M250" i="12"/>
  <c r="O250" i="12"/>
  <c r="Q250" i="12"/>
  <c r="V250" i="12"/>
  <c r="G255" i="12"/>
  <c r="I255" i="12"/>
  <c r="K255" i="12"/>
  <c r="M255" i="12"/>
  <c r="O255" i="12"/>
  <c r="Q255" i="12"/>
  <c r="V255" i="12"/>
  <c r="G259" i="12"/>
  <c r="I259" i="12"/>
  <c r="K259" i="12"/>
  <c r="M259" i="12"/>
  <c r="O259" i="12"/>
  <c r="Q259" i="12"/>
  <c r="V259" i="12"/>
  <c r="G263" i="12"/>
  <c r="I263" i="12"/>
  <c r="K263" i="12"/>
  <c r="M263" i="12"/>
  <c r="O263" i="12"/>
  <c r="Q263" i="12"/>
  <c r="V263" i="12"/>
  <c r="G267" i="12"/>
  <c r="M267" i="12" s="1"/>
  <c r="I267" i="12"/>
  <c r="K267" i="12"/>
  <c r="O267" i="12"/>
  <c r="Q267" i="12"/>
  <c r="V267" i="12"/>
  <c r="AE272" i="12"/>
  <c r="AF272" i="12"/>
  <c r="I20" i="1"/>
  <c r="I19" i="1"/>
  <c r="I18" i="1"/>
  <c r="I17" i="1"/>
  <c r="I16" i="1"/>
  <c r="I62" i="1"/>
  <c r="J61" i="1" s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2" i="1" l="1"/>
  <c r="J56" i="1"/>
  <c r="J57" i="1"/>
  <c r="J50" i="1"/>
  <c r="J51" i="1"/>
  <c r="A26" i="1"/>
  <c r="G26" i="1"/>
  <c r="A23" i="1"/>
  <c r="G28" i="1"/>
  <c r="M8" i="12"/>
  <c r="M175" i="12"/>
  <c r="M142" i="12"/>
  <c r="M241" i="12"/>
  <c r="M223" i="12"/>
  <c r="M166" i="12"/>
  <c r="M72" i="12"/>
  <c r="G142" i="12"/>
  <c r="M65" i="12"/>
  <c r="M48" i="12" s="1"/>
  <c r="M43" i="12"/>
  <c r="M36" i="12" s="1"/>
  <c r="M231" i="12"/>
  <c r="G72" i="12"/>
  <c r="G175" i="12"/>
  <c r="G66" i="12"/>
  <c r="G138" i="12"/>
  <c r="I21" i="1"/>
  <c r="J53" i="1"/>
  <c r="J58" i="1"/>
  <c r="J59" i="1"/>
  <c r="J60" i="1"/>
  <c r="J54" i="1"/>
  <c r="J49" i="1"/>
  <c r="J55" i="1"/>
  <c r="I39" i="1"/>
  <c r="I42" i="1" s="1"/>
  <c r="A24" i="1" l="1"/>
  <c r="G24" i="1"/>
  <c r="A27" i="1" s="1"/>
  <c r="J62" i="1"/>
  <c r="J41" i="1"/>
  <c r="J40" i="1"/>
  <c r="J39" i="1"/>
  <c r="J42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spravce</author>
  </authors>
  <commentList>
    <comment ref="S6" authorId="0" shapeId="0" xr:uid="{037FFAE7-D613-4BCD-AD25-569FF8A5A8A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05CE2F3-6425-425F-B643-7FFB6F9B600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<sst xmlns="http://schemas.openxmlformats.org/spreadsheetml/2006/main" count="1052" uniqueCount="370">
  <si>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</si>
  <si>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</si>
  <si>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</si>
  <si>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</si>
  <si>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</si>
  <si>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</si>
  <si>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</si>
  <si>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</si>
  <si>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</si>
  <si>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</si>
  <si>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</si>
  <si>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</si>
  <si>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</si>
  <si>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</si>
  <si>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</si>
  <si>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</si>
  <si>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</si>
  <si>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</si>
  <si>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</si>
  <si>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</si>
  <si>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</si>
  <si>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</si>
  <si>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</si>
  <si>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</si>
  <si>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</si>
  <si>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</si>
  <si>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</si>
  <si>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</si>
  <si>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</si>
  <si>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</si>
  <si>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</si>
  <si>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</si>
  <si>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</si>
  <si>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</si>
  <si>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</si>
  <si>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</si>
  <si>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</si>
  <si>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</si>
  <si>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</si>
  <si>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</si>
  <si>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</si>
  <si>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</si>
  <si>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</si>
  <si>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</si>
  <si>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Sanace vlhkého zdiva</t>
  </si>
  <si>
    <t>Velké nám. 33, Kroměříž</t>
  </si>
  <si>
    <t>Objekt:</t>
  </si>
  <si>
    <t>Rozpočet:</t>
  </si>
  <si>
    <t>26755</t>
  </si>
  <si>
    <t>Obnova fasády domu č.p. 33, Velké náměstí Kroměříž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</si>
  <si>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</si>
  <si>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</si>
  <si>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</si>
  <si>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</si>
  <si>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</si>
  <si>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</si>
  <si>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</si>
  <si>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</si>
  <si>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</si>
  <si>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</si>
  <si>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</si>
  <si>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</si>
  <si>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</si>
  <si>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</si>
  <si>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</si>
  <si>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</si>
  <si>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</si>
  <si>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90</t>
  </si>
  <si>
    <t>Systémové skladby</t>
  </si>
  <si>
    <t>96</t>
  </si>
  <si>
    <t>Bourání konstrukcí</t>
  </si>
  <si>
    <t>SA</t>
  </si>
  <si>
    <t>Sanace</t>
  </si>
  <si>
    <t>711</t>
  </si>
  <si>
    <t>Izolace proti vodě</t>
  </si>
  <si>
    <t>728</t>
  </si>
  <si>
    <t>Vzduchotechnika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</si>
  <si>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</si>
  <si>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</si>
  <si>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</si>
  <si>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</si>
  <si>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</si>
  <si>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</si>
  <si>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</si>
  <si>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</si>
  <si>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</si>
  <si>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</si>
  <si>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</si>
  <si>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</si>
  <si>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</si>
  <si>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</si>
  <si>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</si>
  <si>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</si>
  <si>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</si>
  <si>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</si>
  <si>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</si>
  <si>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</si>
  <si>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</si>
  <si>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</si>
  <si>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</si>
  <si>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</si>
  <si>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</si>
  <si>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</si>
  <si>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</si>
  <si>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</si>
  <si>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</si>
  <si>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</si>
  <si>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</si>
  <si>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</si>
  <si>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</si>
  <si>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</si>
  <si>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122202509R00</t>
  </si>
  <si>
    <t>Příplatek za lepivost pro hor. 3</t>
  </si>
  <si>
    <t>m3</t>
  </si>
  <si>
    <t>RTS 25/ I</t>
  </si>
  <si>
    <t>Práce</t>
  </si>
  <si>
    <t>POL1_</t>
  </si>
  <si>
    <t>Odkaz na mn. položky pořadí 2 : 8,16000</t>
  </si>
  <si>
    <t>VV</t>
  </si>
  <si>
    <t>139601102R00</t>
  </si>
  <si>
    <t>Ruční výkop jam, rýh a šachet v hornině tř. 3</t>
  </si>
  <si>
    <t>Pro provedení rubové izolace : 6,5*0,50*0,50</t>
  </si>
  <si>
    <t>7,4*0,50*0,50</t>
  </si>
  <si>
    <t>5,1*0,50*0,50</t>
  </si>
  <si>
    <t>Mezisoučet</t>
  </si>
  <si>
    <t>Ulice Křižkovského : 26,0*0,2*0,3</t>
  </si>
  <si>
    <t>162701105R00</t>
  </si>
  <si>
    <t>Vodorovné přemístění výkopku z hor.1-4 do 10000 m</t>
  </si>
  <si>
    <t>162201203R00</t>
  </si>
  <si>
    <t>Vodorovné přemíst.výkopku, kolečko hor.1-4, do 10m</t>
  </si>
  <si>
    <t>162201210R00</t>
  </si>
  <si>
    <t>Příplatek za dalš.10 m, kolečko, výkop. z hor.1- 4</t>
  </si>
  <si>
    <t>Odkaz na mn. položky pořadí 4 : 8,16000</t>
  </si>
  <si>
    <t>167101101R00</t>
  </si>
  <si>
    <t>Nakládání výkopku z hor.1-4 v množství do 100 m3</t>
  </si>
  <si>
    <t>174101102R00</t>
  </si>
  <si>
    <t>Zásyp ruční se zhutněním</t>
  </si>
  <si>
    <t>199000002R00</t>
  </si>
  <si>
    <t>Poplatek za skládku horniny 1- 4</t>
  </si>
  <si>
    <t>235681111R00</t>
  </si>
  <si>
    <t>Těsnění ze zhutněné sypaniny, vč. dodání jílu</t>
  </si>
  <si>
    <t>6,5*0,50*0,50</t>
  </si>
  <si>
    <t>216903111R00</t>
  </si>
  <si>
    <t>Otryskání ploch pískem FP, stěn a rubů kleneb</t>
  </si>
  <si>
    <t>m2</t>
  </si>
  <si>
    <t>m.č. 0.01 : 15,2*2,90</t>
  </si>
  <si>
    <t>m.č. 0.02 : 11,5*2,90</t>
  </si>
  <si>
    <t>m.č. 0.03 : 14,6*2,90</t>
  </si>
  <si>
    <t>m.č. 0.04 : 25,3*2,90</t>
  </si>
  <si>
    <t>m.č. 0.05 : 25,3*2,90</t>
  </si>
  <si>
    <t>271531114R00</t>
  </si>
  <si>
    <t>Zasypání rýchy drceným kamenivem fr. 8-16 mm</t>
  </si>
  <si>
    <t>m.č. 0.04 : 25,9*0,1*0,15</t>
  </si>
  <si>
    <t>m.č. 0.05 : 25,3*0,1*0,15</t>
  </si>
  <si>
    <t>959571001R00</t>
  </si>
  <si>
    <t>Odklizení písku po tryskání do 1000 m</t>
  </si>
  <si>
    <t>t</t>
  </si>
  <si>
    <t>uvažováno 25kg/m2 : 266,51*25/1000</t>
  </si>
  <si>
    <t>622300172RT2</t>
  </si>
  <si>
    <t>Těsnění napojovacích spár tmelem</t>
  </si>
  <si>
    <t>m</t>
  </si>
  <si>
    <t>26,0+26,0+5,5</t>
  </si>
  <si>
    <t>622412254RT6</t>
  </si>
  <si>
    <t>Nátěr vnější,,slož.7,.hydrofobní, transparentní, ošetření vnějšího chodníku ulice Křižkovského</t>
  </si>
  <si>
    <t>RTS 21/ II</t>
  </si>
  <si>
    <t>včetně penetrace podkladu</t>
  </si>
  <si>
    <t>POP</t>
  </si>
  <si>
    <t>26,0*0,5</t>
  </si>
  <si>
    <t>624961111R00</t>
  </si>
  <si>
    <t>Těsnění spár těsnicí šňůrou Mirelon průměru 30 mm</t>
  </si>
  <si>
    <t>900      R04</t>
  </si>
  <si>
    <t>HZS - pomocné práce, rozebrání dlažby v ulici Křižkovského, uložení s uskladněním pro zpětné využití</t>
  </si>
  <si>
    <t>h</t>
  </si>
  <si>
    <t>591100010RAE</t>
  </si>
  <si>
    <t>Chodník z dlažby, rozebrání a zpětná montáž do drenážního betonu usazení původní dlažby</t>
  </si>
  <si>
    <t>RTS 13/ I</t>
  </si>
  <si>
    <t>Součtová</t>
  </si>
  <si>
    <t>Agregovaná položka</t>
  </si>
  <si>
    <t>POL2_</t>
  </si>
  <si>
    <t>26,0*((0,5+0,2)/2)</t>
  </si>
  <si>
    <t>900      RT1</t>
  </si>
  <si>
    <t>HZS - Zakrývání soklové části proti poškození - pomocný materiál samostatně Práce v tarifní třídě 4 (např. tesař)</t>
  </si>
  <si>
    <t>Prav.M</t>
  </si>
  <si>
    <t>HZS</t>
  </si>
  <si>
    <t>POL10_</t>
  </si>
  <si>
    <t>900      RT1a</t>
  </si>
  <si>
    <t>HZS - osazení separační HDPe fólie ( mezi IPT panel a dlažbu ) Práce v tarifní třídě 4 (např. tesař)</t>
  </si>
  <si>
    <t>Vlastní</t>
  </si>
  <si>
    <t>Indiv</t>
  </si>
  <si>
    <t>24633512R</t>
  </si>
  <si>
    <t>Materiál spárovací, zatěsnění spáry schodiště, těsnící hmota na bázi hybridního polymeru např. Hahne HADALAN FC240 22S</t>
  </si>
  <si>
    <t>kus</t>
  </si>
  <si>
    <t>SPCM</t>
  </si>
  <si>
    <t>Specifikace</t>
  </si>
  <si>
    <t>POL3_</t>
  </si>
  <si>
    <t>28325030R</t>
  </si>
  <si>
    <t>Fólie hydroizolační PE-HD, PENEFOL 950 tl. 2,0 mm, radon</t>
  </si>
  <si>
    <t>separační vrstva ve výkopu</t>
  </si>
  <si>
    <t>26,0*0,45</t>
  </si>
  <si>
    <t>673522370R</t>
  </si>
  <si>
    <t>Páska těsnicí oboustranná butylová š. 50 mm</t>
  </si>
  <si>
    <t>624602115R00</t>
  </si>
  <si>
    <t>Nuta ve spodní úrovni nad soklem, vyplnění nuty, elastickým tmelem</t>
  </si>
  <si>
    <t>m.č. 1.10 : 8,40</t>
  </si>
  <si>
    <t>Dvorní fasáda : 27,0</t>
  </si>
  <si>
    <t>Uliční fasáda podloubí : 20,0</t>
  </si>
  <si>
    <t>Pilíře podloubí : 26,4</t>
  </si>
  <si>
    <t>601015103R00</t>
  </si>
  <si>
    <t>Postřik stěn, stropů , krytí 80%, ručně</t>
  </si>
  <si>
    <t>Včetně pomocného lešení.</t>
  </si>
  <si>
    <t>m.č. 1.10 : 8,4*2,90</t>
  </si>
  <si>
    <t>Dvorní prostranství u vodorovných izolací : 27,0*0,50</t>
  </si>
  <si>
    <t>601021141RT1</t>
  </si>
  <si>
    <t>Štuk vnitřní sanační, ručně tloušťka vrstvy 2 mm, pro interiér</t>
  </si>
  <si>
    <t>610411129R00</t>
  </si>
  <si>
    <t>Nástřik roztokem na neutralizaci solí</t>
  </si>
  <si>
    <t>první vrstva</t>
  </si>
  <si>
    <t>Dvorní fasáda : 27,0*1,10</t>
  </si>
  <si>
    <t>Uliční fasáda podloubí : 20,0*1,20</t>
  </si>
  <si>
    <t>Pilíře podloubí : 26,4*1,20</t>
  </si>
  <si>
    <t>druhá vrstva</t>
  </si>
  <si>
    <t>612433311RT1</t>
  </si>
  <si>
    <t>Omítka sanační vnitřní tepelně izolační, vysoké zasolení, do tl.40 mm</t>
  </si>
  <si>
    <t>Kotvící postřik, jádrová omítka do 30mm, štuk</t>
  </si>
  <si>
    <t>621412214R00</t>
  </si>
  <si>
    <t xml:space="preserve">Nátěr stěn samodesinfekční biocidní nanonátěr pro vnitřní povrchy </t>
  </si>
  <si>
    <t>první vrstva, ochranný samodesinfekční fotokatalytický nanonátěr pro vnitřní povrchy na bázi koloidního (sol) roztoku s obsahem skleněného fosforečnanu stříbra (Ag3PO4), oxidu titaničitého (TiO2) a vody (H2O) s biocidním efektem, transparentní, paropropustný (µ ? 20), dvouvrstvá aplikace stříkáním křížovým způsobem</t>
  </si>
  <si>
    <t>druhá vrstva, ochranný samodesinfekční fotokatalytický nanonátěr pro vnitřní povrchy na bázi koloidního (sol) roztoku s obsahem skleněného fosforečnanu stříbra (Ag3PO4), oxidu titaničitého (TiO2) a vody (H2O) s biocidním efektem, transparentní, paropropustný (µ ? 20), dvouvrstvá aplikace stříkáním křížovým způsobem</t>
  </si>
  <si>
    <t>R-02</t>
  </si>
  <si>
    <t>Příplatek za úpravu návaznosti styčné spáry stávajících a nových omítek</t>
  </si>
  <si>
    <t>bm</t>
  </si>
  <si>
    <t>m.č. 1.10 : 8,4</t>
  </si>
  <si>
    <t>Dvorní fasádka : 27,0</t>
  </si>
  <si>
    <t>Pilíře podloubí : 26,40</t>
  </si>
  <si>
    <t>San. odsol.2</t>
  </si>
  <si>
    <t>Snížení salinity zdiva propařováním</t>
  </si>
  <si>
    <t>m.č. 1.10 - provedeno 2x : 8,40*2,90*2</t>
  </si>
  <si>
    <t>Dvorní fasáda - provedeno 2x : 27,0*1,10*2</t>
  </si>
  <si>
    <t>Uliční fasáda podloubí - provedeno 2x : 20,0*1,20*2</t>
  </si>
  <si>
    <t>Pilíře podloubí - provedeno 2x : 26,4*1,20*2</t>
  </si>
  <si>
    <t>Dočištění chodníku ulice Křižkovská : 26,0*0,50</t>
  </si>
  <si>
    <t>900      RT3</t>
  </si>
  <si>
    <t>HZS - neměřitelné práce (dořešení sanačních detailů, demontáž a motáž zdobných mřížek) úprovoznění přívodů vzduchu v podloubí</t>
  </si>
  <si>
    <t>R-položka</t>
  </si>
  <si>
    <t>POL12_1</t>
  </si>
  <si>
    <t>622434154RT1</t>
  </si>
  <si>
    <t>Omítkový sanační systém vícevrstvý (4vrstvý), vnější vrstvy: Postřik krytí 80%, podklad tl. do 20  mm, jádrová omítka tl. 30 mm, štuková vrstva tl. 2,0mm</t>
  </si>
  <si>
    <t>900      R01</t>
  </si>
  <si>
    <t>HZS - ostatní práce nezahrnuté v položkách stavební dělník v tarifní třídě 4</t>
  </si>
  <si>
    <t>R - 61243</t>
  </si>
  <si>
    <t>Odsolení zdiva vápennou omítkovou úpravou</t>
  </si>
  <si>
    <t xml:space="preserve">m2    </t>
  </si>
  <si>
    <t>Omítka odsolovací nanášená ručně, jednovrstvá tl. 20mm, zatřená, hubená vápenná omítka v poměru 1:3:8 (vápno: nastavený přírod. Materiál:písek) v ceně zahrnuto vlhčení po dobu 30dnů. Odstranění omtíky a dočištění zdiva oceněno samostatně</t>
  </si>
  <si>
    <t>m.č. 1.10 : 8,40*2,90</t>
  </si>
  <si>
    <t>900      R03</t>
  </si>
  <si>
    <t>HZS- zprovoznění přívodu vzduchu z podloubí a provoznění odvodu vzduchu z 1.PP vč. potřebného materiálu, vyčištěni potrubí stlačeným vzduchem nebo odsátím, bude účtováno dle skute</t>
  </si>
  <si>
    <t>R - 2110</t>
  </si>
  <si>
    <t>Jednotka větrání s usazením do potrubí, vč. potřebného materiálu pro zprovoznění</t>
  </si>
  <si>
    <t>ks</t>
  </si>
  <si>
    <t>vč. jádrového vrtu DN 110 - 150mm, napojení na elekroinstalaci, montáž strojního vybavení, vyřezání drážek, zazdění se zapravením</t>
  </si>
  <si>
    <t>216904391R00</t>
  </si>
  <si>
    <t>Příplatek za ruční dočištění ocelovými kartáči</t>
  </si>
  <si>
    <t>289902111R00</t>
  </si>
  <si>
    <t>Otlučení nebo odsekání omítek stěn</t>
  </si>
  <si>
    <t>961044111R00</t>
  </si>
  <si>
    <t>Bourání betonu podél stěn</t>
  </si>
  <si>
    <t>970241150R00</t>
  </si>
  <si>
    <t>Řezání prostého betonu hl. řezu 150 mm</t>
  </si>
  <si>
    <t>m.č. 0.04 : 25,9</t>
  </si>
  <si>
    <t>m.č. 0.05 : 25,3</t>
  </si>
  <si>
    <t>978011191R00</t>
  </si>
  <si>
    <t>Otlučení omítek vápenných - odsolovacích</t>
  </si>
  <si>
    <t>978023411R00</t>
  </si>
  <si>
    <t>Vysekání a úprava spár zdiva cihelného mimo komín.</t>
  </si>
  <si>
    <t>Odkaz na mn. položky pořadí 39 : 109,74000</t>
  </si>
  <si>
    <t>281606211.SA02T00</t>
  </si>
  <si>
    <t>Injektáž - vyčištění otvorů stlačeným vzduchem, d=12-18 mm</t>
  </si>
  <si>
    <t>0,5*1,9</t>
  </si>
  <si>
    <t>281606214.T02</t>
  </si>
  <si>
    <t>Nízkotlaká jednořadá chemická injektáž zdiva, svislý přechod, vrty d=12mm osově do 100- 120 mm infúzní clona na bázi směsi křemičitanů a methylsilanolátu spotřeba min. 15 l/m2</t>
  </si>
  <si>
    <t>infúzní clona na bázi směsi křemičitanů a methylsilanolátu, spotřeba min. 15 l/m2</t>
  </si>
  <si>
    <t>R 28101</t>
  </si>
  <si>
    <t>Zapravení vrtů po provedené injektáži, zamazání vodotěsnou maltou</t>
  </si>
  <si>
    <t>Včetně přesunu hmot</t>
  </si>
  <si>
    <t>289971222R00</t>
  </si>
  <si>
    <t>Zřízení vrstvy z geotext. sklon do 1:2,5 š.do 6 m</t>
  </si>
  <si>
    <t>6,5*0,50</t>
  </si>
  <si>
    <t>7,4*0,50</t>
  </si>
  <si>
    <t>5,1*0,50</t>
  </si>
  <si>
    <t>620453112R00</t>
  </si>
  <si>
    <t>Omítka cementová zdí a valů zatřená hladká, podrovnání zdiva pod hydroizlační stěrku</t>
  </si>
  <si>
    <t>Rubové izolace : 6,5*0,50</t>
  </si>
  <si>
    <t>Zesilující pás v místě vodorovné izolace : 27,0*0,20</t>
  </si>
  <si>
    <t>711132311R00</t>
  </si>
  <si>
    <t>Provedení izolace nopovou fólií na ploše svislé, včetně uchycení a těsnění</t>
  </si>
  <si>
    <t>711212001RW7</t>
  </si>
  <si>
    <t>Nátěr hydroizolační podlahových konstrukcí včetně dodávky, s krystalizační vazbou</t>
  </si>
  <si>
    <t>m.č. 0.04 : 36,55</t>
  </si>
  <si>
    <t>m.č. 0.05 : 35,97</t>
  </si>
  <si>
    <t>711212015RT1</t>
  </si>
  <si>
    <t>Hydroizolační multifunkční stěrka vyztužená tkaninou vč. penetrace</t>
  </si>
  <si>
    <t>711823129RT2</t>
  </si>
  <si>
    <t>Montáž ukončovací lišty k nopové fólii včetně dodávky lišt</t>
  </si>
  <si>
    <t>6,5+7,4+7,4+5,1</t>
  </si>
  <si>
    <t>VZT - 01</t>
  </si>
  <si>
    <t>Nástěnný odvlhčovač, specifikace dle projektové dokumentace vč. příslušenství k zapojení a závěsu do stěn nebo stropu</t>
  </si>
  <si>
    <t>Technické parametry odvlhčovacích jednotek:</t>
  </si>
  <si>
    <t>- Odvlhčovací kapacita (max.): 45,6 l/24h při 30°C/80%RH</t>
  </si>
  <si>
    <t>16,3 l/24h při 20°C/60%RH</t>
  </si>
  <si>
    <t>- Pracovní rozsah – teplota: 3-32°C</t>
  </si>
  <si>
    <t>- Pracovní rozsah – vlhkost: 40-100%RH</t>
  </si>
  <si>
    <t>- Množství vzduchu: 400 m3/h</t>
  </si>
  <si>
    <t>- Napájení: 1x230 V/50Hz</t>
  </si>
  <si>
    <t>- Maximální příkon: 0.78 kW</t>
  </si>
  <si>
    <t>- Maximální odběr: 3.4 A</t>
  </si>
  <si>
    <t>- Hlučnost: 46 dB(A) – 1m</t>
  </si>
  <si>
    <t>R - 2102</t>
  </si>
  <si>
    <t>Snížení relativní vlhkosti vnitřního prostředí (po odstranění omítek) kondenzačními odvlhčovači  vč. obsluhy, montáže a demontáže</t>
  </si>
  <si>
    <t xml:space="preserve">den   </t>
  </si>
  <si>
    <t>osazení kondenzačních (při teplotě &gt; 15°C) popř. adsorpčních odvlhčovačů (při teplotě &lt; 15°C) s výkonem každé jednotky pro cca 800 m3 odvlhčovaného prostoru, obsluha pro manipulaci, náklady na spotřebovanou el. energii při provozu, napojení do stávající sítě s měřením spotřeby</t>
  </si>
  <si>
    <t>R - 2103</t>
  </si>
  <si>
    <t>Demontáž a zpětná montáž zařízení pro vysoušení extrémně vlhkého zdiva</t>
  </si>
  <si>
    <t>hod</t>
  </si>
  <si>
    <t>R - EL. 1006</t>
  </si>
  <si>
    <t>Kontrolní bod pevné sítě měřičských bodů pro sledování vývoje a změn vlhkosti zdiva, při odvlhčování systémem mírné (drátové) elektroosmózy</t>
  </si>
  <si>
    <t>Cena za 1 pozici ve 3 výškových úrovních, součástí zhotovení je provedení zaměření výchozí vlhkosti se záznamem v protokolu. Přesné umístění bude konzultováno při realizaci</t>
  </si>
  <si>
    <t>R - EL. 1008</t>
  </si>
  <si>
    <t>Elektroosmóza s omezeným počtem vodičů  vč. instalace a napojení na elektroinstalaci</t>
  </si>
  <si>
    <t>2 řídící jednotky vč. propojovacích kabelů, dodávka a montáž uzemění, vlhkostních čidel a feritové antény</t>
  </si>
  <si>
    <t>R-01</t>
  </si>
  <si>
    <t xml:space="preserve">Desinfekce prostor proti plísním aktivním ozónem </t>
  </si>
  <si>
    <t>kompletní výměra suterénních prostor</t>
  </si>
  <si>
    <t>m.č. 0.01 : 17,26*2,90</t>
  </si>
  <si>
    <t>m.č. 0.02 : 11,74*2,90</t>
  </si>
  <si>
    <t>m.č. 0.03 a 1.10 : 21,44*2,90</t>
  </si>
  <si>
    <t>m.č. 0.04 : 36,55*2,90</t>
  </si>
  <si>
    <t>m.č. 0.05 : 35,97*2,90</t>
  </si>
  <si>
    <t>R - 2101</t>
  </si>
  <si>
    <t>Vysoušení extrémně zavlhlého zdiva nad 10% hm.vl. topnými sál.panely se snížením na hodnotu cca 7,5% hm. vlhkosti</t>
  </si>
  <si>
    <t>mikrovln.technol. v kombinaci s topnými sál.panely - vysoušení zdiva na cca 7% hm. vlhkosti, měření vlhkosti gravimetrickou metodou popř. mikrovlnnou technologií, nebo v kombinaci s topnými tyčemi</t>
  </si>
  <si>
    <t>Řešena polovina sanovaných stěn : 109,74*0,5</t>
  </si>
  <si>
    <t>979011221R00</t>
  </si>
  <si>
    <t>Svislá doprava suti a vybour. hmot z výkopu nošením v kýblech</t>
  </si>
  <si>
    <t>Sutě z omítek : 109,74*0,04*1,8</t>
  </si>
  <si>
    <t>Sutě z dočištění zdiva pod terénem : 32,1*0,03*1,8</t>
  </si>
  <si>
    <t>Sutě z obětovaných omítek : 109,74*0,02*1,8</t>
  </si>
  <si>
    <t>979081111R00</t>
  </si>
  <si>
    <t>Odvoz suti a vybour. hmot na skládku do 1 km</t>
  </si>
  <si>
    <t>979081121R00</t>
  </si>
  <si>
    <t>Příplatek k odvozu za každý další 1 km</t>
  </si>
  <si>
    <t>skladka do 15 km</t>
  </si>
  <si>
    <t>Sutě z omítek : 109,74*0,04*1,8*15,0</t>
  </si>
  <si>
    <t>Sutě z dočištění zdiva pod terénem : 32,1*0,03*1,8*15,0</t>
  </si>
  <si>
    <t>Sutě z obětovaných omítek : 109,74*0,02*1,8*15,0</t>
  </si>
  <si>
    <t>979082111R00</t>
  </si>
  <si>
    <t>Vnitrostaveništní doprava suti do 10 m</t>
  </si>
  <si>
    <t>979082121R00</t>
  </si>
  <si>
    <t>Příplatek k vnitrost. dopravě suti za dalších 5 m</t>
  </si>
  <si>
    <t>Sutě z omítek : 109,74*0,04*1,8*6,0</t>
  </si>
  <si>
    <t>Sutě z dočištění zdiva pod terénem : 32,1*0,03*1,8*6,0</t>
  </si>
  <si>
    <t>Sutě z obětovaných omítek : 109,74*0,02*1,8*6,0</t>
  </si>
  <si>
    <t>979981104R00</t>
  </si>
  <si>
    <t>Kontejner, suť bez příměsí, odvoz a likvidace, 9 t</t>
  </si>
  <si>
    <t>979990107R00</t>
  </si>
  <si>
    <t>Poplatek za skládku suti - směs betonu,cihel,omítek</t>
  </si>
  <si>
    <t>SUM</t>
  </si>
  <si>
    <t>Poznámky uchazeče k zadání</t>
  </si>
  <si>
    <t>POPUZIV</t>
  </si>
  <si>
    <t>END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</si>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</sst>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4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7" t="s">
        <v>24</v>
      </c>
      <c r="C2" s="78"/>
      <c r="D2" s="79" t="s">
        <v>48</v>
      </c>
      <c r="E2" s="236" t="s">
        <v>49</v>
      </c>
      <c r="F2" s="237"/>
      <c r="G2" s="237"/>
      <c r="H2" s="237"/>
      <c r="I2" s="237"/>
      <c r="J2" s="238"/>
      <c r="O2" s="1"/>
    </row>
    <row r="3" spans="1:15" ht="27" customHeight="1" x14ac:dyDescent="0.2">
      <c r="A3" s="2"/>
      <c r="B3" s="80" t="s">
        <v>46</v>
      </c>
      <c r="C3" s="78"/>
      <c r="D3" s="81" t="s">
        <v>369</v>
      </c>
      <c r="E3" s="239" t="s">
        <v>45</v>
      </c>
      <c r="F3" s="240"/>
      <c r="G3" s="240"/>
      <c r="H3" s="240"/>
      <c r="I3" s="240"/>
      <c r="J3" s="241"/>
    </row>
    <row r="4" spans="1:15" ht="23.25" customHeight="1" x14ac:dyDescent="0.2">
      <c r="A4" s="76">
        <v>2139</v>
      </c>
      <c r="B4" s="82" t="s">
        <v>47</v>
      </c>
      <c r="C4" s="83"/>
      <c r="D4" s="84" t="s">
        <v>369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23</v>
      </c>
      <c r="D5" s="224"/>
      <c r="E5" s="225"/>
      <c r="F5" s="225"/>
      <c r="G5" s="22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3"/>
      <c r="E11" s="243"/>
      <c r="F11" s="243"/>
      <c r="G11" s="243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2"/>
      <c r="F15" s="242"/>
      <c r="G15" s="244"/>
      <c r="H15" s="244"/>
      <c r="I15" s="244" t="s">
        <v>31</v>
      </c>
      <c r="J15" s="245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7"/>
      <c r="F16" s="208"/>
      <c r="G16" s="207"/>
      <c r="H16" s="208"/>
      <c r="I16" s="207">
        <f>SUMIF(F49:F61,A16,I49:I61)+SUMIF(F49:F61,"PSU",I49:I61)</f>
        <v>0</v>
      </c>
      <c r="J16" s="209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7"/>
      <c r="F17" s="208"/>
      <c r="G17" s="207"/>
      <c r="H17" s="208"/>
      <c r="I17" s="207">
        <f>SUMIF(F49:F61,A17,I49:I61)</f>
        <v>0</v>
      </c>
      <c r="J17" s="209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7"/>
      <c r="F18" s="208"/>
      <c r="G18" s="207"/>
      <c r="H18" s="208"/>
      <c r="I18" s="207">
        <f>SUMIF(F49:F61,A18,I49:I61)</f>
        <v>0</v>
      </c>
      <c r="J18" s="209"/>
    </row>
    <row r="19" spans="1:10" ht="23.25" customHeight="1" x14ac:dyDescent="0.2">
      <c r="A19" s="139" t="s">
        <v>82</v>
      </c>
      <c r="B19" s="38" t="s">
        <v>29</v>
      </c>
      <c r="C19" s="62"/>
      <c r="D19" s="63"/>
      <c r="E19" s="207"/>
      <c r="F19" s="208"/>
      <c r="G19" s="207"/>
      <c r="H19" s="208"/>
      <c r="I19" s="207">
        <f>SUMIF(F49:F61,A19,I49:I61)</f>
        <v>0</v>
      </c>
      <c r="J19" s="209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07"/>
      <c r="F20" s="208"/>
      <c r="G20" s="207"/>
      <c r="H20" s="208"/>
      <c r="I20" s="207">
        <f>SUMIF(F49:F61,A20,I49:I61)</f>
        <v>0</v>
      </c>
      <c r="J20" s="209"/>
    </row>
    <row r="21" spans="1:10" ht="23.25" customHeight="1" x14ac:dyDescent="0.2">
      <c r="A21" s="2"/>
      <c r="B21" s="48" t="s">
        <v>31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3">
        <f>A23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12">
        <f>A27</f>
        <v>0</v>
      </c>
      <c r="H29" s="212"/>
      <c r="I29" s="212"/>
      <c r="J29" s="120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197"/>
      <c r="D39" s="197"/>
      <c r="E39" s="197"/>
      <c r="F39" s="100">
        <f>'01 01 Pol'!AE272</f>
        <v>0</v>
      </c>
      <c r="G39" s="101">
        <f>'01 01 Pol'!AF272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 t="s">
        <v>43</v>
      </c>
      <c r="C40" s="198" t="s">
        <v>45</v>
      </c>
      <c r="D40" s="198"/>
      <c r="E40" s="198"/>
      <c r="F40" s="105">
        <f>'01 01 Pol'!AE272</f>
        <v>0</v>
      </c>
      <c r="G40" s="106">
        <f>'01 01 Pol'!AF272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">
      <c r="A41" s="89">
        <v>3</v>
      </c>
      <c r="B41" s="108" t="s">
        <v>43</v>
      </c>
      <c r="C41" s="197" t="s">
        <v>44</v>
      </c>
      <c r="D41" s="197"/>
      <c r="E41" s="197"/>
      <c r="F41" s="109">
        <f>'01 01 Pol'!AE272</f>
        <v>0</v>
      </c>
      <c r="G41" s="102">
        <f>'01 01 Pol'!AF272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">
      <c r="A42" s="89"/>
      <c r="B42" s="199" t="s">
        <v>51</v>
      </c>
      <c r="C42" s="200"/>
      <c r="D42" s="200"/>
      <c r="E42" s="201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53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54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55</v>
      </c>
      <c r="C49" s="195" t="s">
        <v>56</v>
      </c>
      <c r="D49" s="196"/>
      <c r="E49" s="196"/>
      <c r="F49" s="135" t="s">
        <v>26</v>
      </c>
      <c r="G49" s="136"/>
      <c r="H49" s="136"/>
      <c r="I49" s="136">
        <f>'01 01 Pol'!G8</f>
        <v>0</v>
      </c>
      <c r="J49" s="133" t="str">
        <f>IF(I62=0,"",I49/I62*100)</f>
        <v/>
      </c>
    </row>
    <row r="50" spans="1:10" ht="36.75" customHeight="1" x14ac:dyDescent="0.2">
      <c r="A50" s="124"/>
      <c r="B50" s="129" t="s">
        <v>57</v>
      </c>
      <c r="C50" s="195" t="s">
        <v>58</v>
      </c>
      <c r="D50" s="196"/>
      <c r="E50" s="196"/>
      <c r="F50" s="135" t="s">
        <v>26</v>
      </c>
      <c r="G50" s="136"/>
      <c r="H50" s="136"/>
      <c r="I50" s="136">
        <f>'01 01 Pol'!G36</f>
        <v>0</v>
      </c>
      <c r="J50" s="133" t="str">
        <f>IF(I62=0,"",I50/I62*100)</f>
        <v/>
      </c>
    </row>
    <row r="51" spans="1:10" ht="36.75" customHeight="1" x14ac:dyDescent="0.2">
      <c r="A51" s="124"/>
      <c r="B51" s="129" t="s">
        <v>59</v>
      </c>
      <c r="C51" s="195" t="s">
        <v>60</v>
      </c>
      <c r="D51" s="196"/>
      <c r="E51" s="196"/>
      <c r="F51" s="135" t="s">
        <v>26</v>
      </c>
      <c r="G51" s="136"/>
      <c r="H51" s="136"/>
      <c r="I51" s="136">
        <f>'01 01 Pol'!G48</f>
        <v>0</v>
      </c>
      <c r="J51" s="133" t="str">
        <f>IF(I62=0,"",I51/I62*100)</f>
        <v/>
      </c>
    </row>
    <row r="52" spans="1:10" ht="36.75" customHeight="1" x14ac:dyDescent="0.2">
      <c r="A52" s="124"/>
      <c r="B52" s="129" t="s">
        <v>61</v>
      </c>
      <c r="C52" s="195" t="s">
        <v>62</v>
      </c>
      <c r="D52" s="196"/>
      <c r="E52" s="196"/>
      <c r="F52" s="135" t="s">
        <v>26</v>
      </c>
      <c r="G52" s="136"/>
      <c r="H52" s="136"/>
      <c r="I52" s="136">
        <f>'01 01 Pol'!G66</f>
        <v>0</v>
      </c>
      <c r="J52" s="133" t="str">
        <f>IF(I62=0,"",I52/I62*100)</f>
        <v/>
      </c>
    </row>
    <row r="53" spans="1:10" ht="36.75" customHeight="1" x14ac:dyDescent="0.2">
      <c r="A53" s="124"/>
      <c r="B53" s="129" t="s">
        <v>63</v>
      </c>
      <c r="C53" s="195" t="s">
        <v>64</v>
      </c>
      <c r="D53" s="196"/>
      <c r="E53" s="196"/>
      <c r="F53" s="135" t="s">
        <v>26</v>
      </c>
      <c r="G53" s="136"/>
      <c r="H53" s="136"/>
      <c r="I53" s="136">
        <f>'01 01 Pol'!G72</f>
        <v>0</v>
      </c>
      <c r="J53" s="133" t="str">
        <f>IF(I62=0,"",I53/I62*100)</f>
        <v/>
      </c>
    </row>
    <row r="54" spans="1:10" ht="36.75" customHeight="1" x14ac:dyDescent="0.2">
      <c r="A54" s="124"/>
      <c r="B54" s="129" t="s">
        <v>65</v>
      </c>
      <c r="C54" s="195" t="s">
        <v>66</v>
      </c>
      <c r="D54" s="196"/>
      <c r="E54" s="196"/>
      <c r="F54" s="135" t="s">
        <v>26</v>
      </c>
      <c r="G54" s="136"/>
      <c r="H54" s="136"/>
      <c r="I54" s="136">
        <f>'01 01 Pol'!G126</f>
        <v>0</v>
      </c>
      <c r="J54" s="133" t="str">
        <f>IF(I62=0,"",I54/I62*100)</f>
        <v/>
      </c>
    </row>
    <row r="55" spans="1:10" ht="36.75" customHeight="1" x14ac:dyDescent="0.2">
      <c r="A55" s="124"/>
      <c r="B55" s="129" t="s">
        <v>67</v>
      </c>
      <c r="C55" s="195" t="s">
        <v>68</v>
      </c>
      <c r="D55" s="196"/>
      <c r="E55" s="196"/>
      <c r="F55" s="135" t="s">
        <v>26</v>
      </c>
      <c r="G55" s="136"/>
      <c r="H55" s="136"/>
      <c r="I55" s="136">
        <f>'01 01 Pol'!G138</f>
        <v>0</v>
      </c>
      <c r="J55" s="133" t="str">
        <f>IF(I62=0,"",I55/I62*100)</f>
        <v/>
      </c>
    </row>
    <row r="56" spans="1:10" ht="36.75" customHeight="1" x14ac:dyDescent="0.2">
      <c r="A56" s="124"/>
      <c r="B56" s="129" t="s">
        <v>69</v>
      </c>
      <c r="C56" s="195" t="s">
        <v>70</v>
      </c>
      <c r="D56" s="196"/>
      <c r="E56" s="196"/>
      <c r="F56" s="135" t="s">
        <v>26</v>
      </c>
      <c r="G56" s="136"/>
      <c r="H56" s="136"/>
      <c r="I56" s="136">
        <f>'01 01 Pol'!G142</f>
        <v>0</v>
      </c>
      <c r="J56" s="133" t="str">
        <f>IF(I62=0,"",I56/I62*100)</f>
        <v/>
      </c>
    </row>
    <row r="57" spans="1:10" ht="36.75" customHeight="1" x14ac:dyDescent="0.2">
      <c r="A57" s="124"/>
      <c r="B57" s="129" t="s">
        <v>71</v>
      </c>
      <c r="C57" s="195" t="s">
        <v>72</v>
      </c>
      <c r="D57" s="196"/>
      <c r="E57" s="196"/>
      <c r="F57" s="135" t="s">
        <v>26</v>
      </c>
      <c r="G57" s="136"/>
      <c r="H57" s="136"/>
      <c r="I57" s="136">
        <f>'01 01 Pol'!G166</f>
        <v>0</v>
      </c>
      <c r="J57" s="133" t="str">
        <f>IF(I62=0,"",I57/I62*100)</f>
        <v/>
      </c>
    </row>
    <row r="58" spans="1:10" ht="36.75" customHeight="1" x14ac:dyDescent="0.2">
      <c r="A58" s="124"/>
      <c r="B58" s="129" t="s">
        <v>73</v>
      </c>
      <c r="C58" s="195" t="s">
        <v>74</v>
      </c>
      <c r="D58" s="196"/>
      <c r="E58" s="196"/>
      <c r="F58" s="135" t="s">
        <v>27</v>
      </c>
      <c r="G58" s="136"/>
      <c r="H58" s="136"/>
      <c r="I58" s="136">
        <f>'01 01 Pol'!G175</f>
        <v>0</v>
      </c>
      <c r="J58" s="133" t="str">
        <f>IF(I62=0,"",I58/I62*100)</f>
        <v/>
      </c>
    </row>
    <row r="59" spans="1:10" ht="36.75" customHeight="1" x14ac:dyDescent="0.2">
      <c r="A59" s="124"/>
      <c r="B59" s="129" t="s">
        <v>75</v>
      </c>
      <c r="C59" s="195" t="s">
        <v>76</v>
      </c>
      <c r="D59" s="196"/>
      <c r="E59" s="196"/>
      <c r="F59" s="135" t="s">
        <v>27</v>
      </c>
      <c r="G59" s="136"/>
      <c r="H59" s="136"/>
      <c r="I59" s="136">
        <f>'01 01 Pol'!G211</f>
        <v>0</v>
      </c>
      <c r="J59" s="133" t="str">
        <f>IF(I62=0,"",I59/I62*100)</f>
        <v/>
      </c>
    </row>
    <row r="60" spans="1:10" ht="36.75" customHeight="1" x14ac:dyDescent="0.2">
      <c r="A60" s="124"/>
      <c r="B60" s="129" t="s">
        <v>77</v>
      </c>
      <c r="C60" s="195" t="s">
        <v>78</v>
      </c>
      <c r="D60" s="196"/>
      <c r="E60" s="196"/>
      <c r="F60" s="135" t="s">
        <v>28</v>
      </c>
      <c r="G60" s="136"/>
      <c r="H60" s="136"/>
      <c r="I60" s="136">
        <f>'01 01 Pol'!G223</f>
        <v>0</v>
      </c>
      <c r="J60" s="133" t="str">
        <f>IF(I62=0,"",I60/I62*100)</f>
        <v/>
      </c>
    </row>
    <row r="61" spans="1:10" ht="36.75" customHeight="1" x14ac:dyDescent="0.2">
      <c r="A61" s="124"/>
      <c r="B61" s="129" t="s">
        <v>79</v>
      </c>
      <c r="C61" s="195" t="s">
        <v>80</v>
      </c>
      <c r="D61" s="196"/>
      <c r="E61" s="196"/>
      <c r="F61" s="135" t="s">
        <v>81</v>
      </c>
      <c r="G61" s="136"/>
      <c r="H61" s="136"/>
      <c r="I61" s="136">
        <f>'01 01 Pol'!G241</f>
        <v>0</v>
      </c>
      <c r="J61" s="133" t="str">
        <f>IF(I62=0,"",I61/I62*100)</f>
        <v/>
      </c>
    </row>
    <row r="62" spans="1:10" ht="25.5" customHeight="1" x14ac:dyDescent="0.2">
      <c r="A62" s="125"/>
      <c r="B62" s="130" t="s">
        <v>1</v>
      </c>
      <c r="C62" s="131"/>
      <c r="D62" s="132"/>
      <c r="E62" s="132"/>
      <c r="F62" s="137"/>
      <c r="G62" s="138"/>
      <c r="H62" s="138"/>
      <c r="I62" s="138">
        <f>SUM(I49:I61)</f>
        <v>0</v>
      </c>
      <c r="J62" s="134">
        <f>SUM(J49:J61)</f>
        <v>0</v>
      </c>
    </row>
    <row r="63" spans="1:10" x14ac:dyDescent="0.2">
      <c r="F63" s="87"/>
      <c r="G63" s="87"/>
      <c r="H63" s="87"/>
      <c r="I63" s="87"/>
      <c r="J63" s="88"/>
    </row>
    <row r="64" spans="1:10" x14ac:dyDescent="0.2">
      <c r="F64" s="87"/>
      <c r="G64" s="87"/>
      <c r="H64" s="87"/>
      <c r="I64" s="87"/>
      <c r="J64" s="88"/>
    </row>
    <row r="65" spans="6:10" x14ac:dyDescent="0.2">
      <c r="F65" s="87"/>
      <c r="G65" s="87"/>
      <c r="H65" s="87"/>
      <c r="I65" s="87"/>
      <c r="J65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8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9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10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5165B-9095-4BA4-9A01-40611A6D1BE3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B5" sqref="B5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84</v>
      </c>
    </row>
    <row r="2" spans="1:60" ht="24.95" customHeight="1" x14ac:dyDescent="0.2">
      <c r="A2" s="140" t="s">
        <v>8</v>
      </c>
      <c r="B2" s="49" t="s">
        <v>48</v>
      </c>
      <c r="C2" s="256" t="s">
        <v>49</v>
      </c>
      <c r="D2" s="257"/>
      <c r="E2" s="257"/>
      <c r="F2" s="257"/>
      <c r="G2" s="258"/>
      <c r="AG2" t="s">
        <v>85</v>
      </c>
    </row>
    <row r="3" spans="1:60" ht="24.95" customHeight="1" x14ac:dyDescent="0.2">
      <c r="A3" s="140" t="s">
        <v>9</v>
      </c>
      <c r="B3" s="49" t="s">
        <v>369</v>
      </c>
      <c r="C3" s="256" t="s">
        <v>45</v>
      </c>
      <c r="D3" s="257"/>
      <c r="E3" s="257"/>
      <c r="F3" s="257"/>
      <c r="G3" s="258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369</v>
      </c>
      <c r="C4" s="259" t="s">
        <v>44</v>
      </c>
      <c r="D4" s="260"/>
      <c r="E4" s="260"/>
      <c r="F4" s="260"/>
      <c r="G4" s="261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">
      <c r="A8" s="164" t="s">
        <v>109</v>
      </c>
      <c r="B8" s="165" t="s">
        <v>55</v>
      </c>
      <c r="C8" s="186" t="s">
        <v>56</v>
      </c>
      <c r="D8" s="166"/>
      <c r="E8" s="167"/>
      <c r="F8" s="168"/>
      <c r="G8" s="168">
        <f>SUMIF(AG9:AG35,"&lt;&gt;NOR",G9:G35)</f>
        <v>0</v>
      </c>
      <c r="H8" s="168"/>
      <c r="I8" s="168">
        <f>SUM(I9:I35)</f>
        <v>0</v>
      </c>
      <c r="J8" s="168"/>
      <c r="K8" s="168">
        <f>SUM(K9:K35)</f>
        <v>0</v>
      </c>
      <c r="L8" s="168"/>
      <c r="M8" s="168">
        <f>SUM(M9:M35)</f>
        <v>0</v>
      </c>
      <c r="N8" s="167"/>
      <c r="O8" s="167">
        <f>SUM(O9:O35)</f>
        <v>13.24</v>
      </c>
      <c r="P8" s="167"/>
      <c r="Q8" s="167">
        <f>SUM(Q9:Q35)</f>
        <v>0</v>
      </c>
      <c r="R8" s="168"/>
      <c r="S8" s="168"/>
      <c r="T8" s="169"/>
      <c r="U8" s="163"/>
      <c r="V8" s="163">
        <f>SUM(V9:V35)</f>
        <v>63.319999999999993</v>
      </c>
      <c r="W8" s="163"/>
      <c r="X8" s="163"/>
      <c r="AG8" t="s">
        <v>110</v>
      </c>
    </row>
    <row r="9" spans="1:60" outlineLevel="1" x14ac:dyDescent="0.2">
      <c r="A9" s="170">
        <v>1</v>
      </c>
      <c r="B9" s="171" t="s">
        <v>111</v>
      </c>
      <c r="C9" s="187" t="s">
        <v>112</v>
      </c>
      <c r="D9" s="172" t="s">
        <v>113</v>
      </c>
      <c r="E9" s="173">
        <v>8.16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/>
      <c r="S9" s="175" t="s">
        <v>114</v>
      </c>
      <c r="T9" s="176" t="s">
        <v>114</v>
      </c>
      <c r="U9" s="158">
        <v>0.08</v>
      </c>
      <c r="V9" s="158">
        <f>ROUND(E9*U9,2)</f>
        <v>0.65</v>
      </c>
      <c r="W9" s="158"/>
      <c r="X9" s="158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8" t="s">
        <v>117</v>
      </c>
      <c r="D10" s="159"/>
      <c r="E10" s="160">
        <v>8.16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5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0">
        <v>2</v>
      </c>
      <c r="B11" s="171" t="s">
        <v>119</v>
      </c>
      <c r="C11" s="187" t="s">
        <v>120</v>
      </c>
      <c r="D11" s="172" t="s">
        <v>113</v>
      </c>
      <c r="E11" s="173">
        <v>8.16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3">
        <v>0</v>
      </c>
      <c r="O11" s="173">
        <f>ROUND(E11*N11,2)</f>
        <v>0</v>
      </c>
      <c r="P11" s="173">
        <v>0</v>
      </c>
      <c r="Q11" s="173">
        <f>ROUND(E11*P11,2)</f>
        <v>0</v>
      </c>
      <c r="R11" s="175"/>
      <c r="S11" s="175" t="s">
        <v>114</v>
      </c>
      <c r="T11" s="176" t="s">
        <v>114</v>
      </c>
      <c r="U11" s="158">
        <v>3.5329999999999999</v>
      </c>
      <c r="V11" s="158">
        <f>ROUND(E11*U11,2)</f>
        <v>28.83</v>
      </c>
      <c r="W11" s="158"/>
      <c r="X11" s="158" t="s">
        <v>115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116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8" t="s">
        <v>121</v>
      </c>
      <c r="D12" s="159"/>
      <c r="E12" s="160">
        <v>1.625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8" t="s">
        <v>122</v>
      </c>
      <c r="D13" s="159"/>
      <c r="E13" s="160">
        <v>1.85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8" t="s">
        <v>122</v>
      </c>
      <c r="D14" s="159"/>
      <c r="E14" s="160">
        <v>1.85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118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8" t="s">
        <v>123</v>
      </c>
      <c r="D15" s="159"/>
      <c r="E15" s="160">
        <v>1.2749999999999999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9" t="s">
        <v>124</v>
      </c>
      <c r="D16" s="161"/>
      <c r="E16" s="162">
        <v>6.6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1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8" t="s">
        <v>125</v>
      </c>
      <c r="D17" s="159"/>
      <c r="E17" s="160">
        <v>1.56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9" t="s">
        <v>124</v>
      </c>
      <c r="D18" s="161"/>
      <c r="E18" s="162">
        <v>1.56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1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70">
        <v>3</v>
      </c>
      <c r="B19" s="171" t="s">
        <v>126</v>
      </c>
      <c r="C19" s="187" t="s">
        <v>127</v>
      </c>
      <c r="D19" s="172" t="s">
        <v>113</v>
      </c>
      <c r="E19" s="173">
        <v>8.16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3">
        <v>0</v>
      </c>
      <c r="O19" s="173">
        <f>ROUND(E19*N19,2)</f>
        <v>0</v>
      </c>
      <c r="P19" s="173">
        <v>0</v>
      </c>
      <c r="Q19" s="173">
        <f>ROUND(E19*P19,2)</f>
        <v>0</v>
      </c>
      <c r="R19" s="175"/>
      <c r="S19" s="175" t="s">
        <v>114</v>
      </c>
      <c r="T19" s="176" t="s">
        <v>114</v>
      </c>
      <c r="U19" s="158">
        <v>1.0999999999999999E-2</v>
      </c>
      <c r="V19" s="158">
        <f>ROUND(E19*U19,2)</f>
        <v>0.09</v>
      </c>
      <c r="W19" s="158"/>
      <c r="X19" s="158" t="s">
        <v>115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116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8" t="s">
        <v>117</v>
      </c>
      <c r="D20" s="159"/>
      <c r="E20" s="160">
        <v>8.16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5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70">
        <v>4</v>
      </c>
      <c r="B21" s="171" t="s">
        <v>128</v>
      </c>
      <c r="C21" s="187" t="s">
        <v>129</v>
      </c>
      <c r="D21" s="172" t="s">
        <v>113</v>
      </c>
      <c r="E21" s="173">
        <v>8.16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3">
        <v>0</v>
      </c>
      <c r="O21" s="173">
        <f>ROUND(E21*N21,2)</f>
        <v>0</v>
      </c>
      <c r="P21" s="173">
        <v>0</v>
      </c>
      <c r="Q21" s="173">
        <f>ROUND(E21*P21,2)</f>
        <v>0</v>
      </c>
      <c r="R21" s="175"/>
      <c r="S21" s="175" t="s">
        <v>114</v>
      </c>
      <c r="T21" s="176" t="s">
        <v>114</v>
      </c>
      <c r="U21" s="158">
        <v>0.66800000000000004</v>
      </c>
      <c r="V21" s="158">
        <f>ROUND(E21*U21,2)</f>
        <v>5.45</v>
      </c>
      <c r="W21" s="158"/>
      <c r="X21" s="158" t="s">
        <v>115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116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8" t="s">
        <v>117</v>
      </c>
      <c r="D22" s="159"/>
      <c r="E22" s="160">
        <v>8.16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5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0">
        <v>5</v>
      </c>
      <c r="B23" s="171" t="s">
        <v>130</v>
      </c>
      <c r="C23" s="187" t="s">
        <v>131</v>
      </c>
      <c r="D23" s="172" t="s">
        <v>113</v>
      </c>
      <c r="E23" s="173">
        <v>8.16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3">
        <v>0</v>
      </c>
      <c r="O23" s="173">
        <f>ROUND(E23*N23,2)</f>
        <v>0</v>
      </c>
      <c r="P23" s="173">
        <v>0</v>
      </c>
      <c r="Q23" s="173">
        <f>ROUND(E23*P23,2)</f>
        <v>0</v>
      </c>
      <c r="R23" s="175"/>
      <c r="S23" s="175" t="s">
        <v>114</v>
      </c>
      <c r="T23" s="176" t="s">
        <v>114</v>
      </c>
      <c r="U23" s="158">
        <v>0.59099999999999997</v>
      </c>
      <c r="V23" s="158">
        <f>ROUND(E23*U23,2)</f>
        <v>4.82</v>
      </c>
      <c r="W23" s="158"/>
      <c r="X23" s="158" t="s">
        <v>115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116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8" t="s">
        <v>132</v>
      </c>
      <c r="D24" s="159"/>
      <c r="E24" s="160">
        <v>8.16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0">
        <v>6</v>
      </c>
      <c r="B25" s="171" t="s">
        <v>133</v>
      </c>
      <c r="C25" s="187" t="s">
        <v>134</v>
      </c>
      <c r="D25" s="172" t="s">
        <v>113</v>
      </c>
      <c r="E25" s="173">
        <v>8.16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3">
        <v>0</v>
      </c>
      <c r="O25" s="173">
        <f>ROUND(E25*N25,2)</f>
        <v>0</v>
      </c>
      <c r="P25" s="173">
        <v>0</v>
      </c>
      <c r="Q25" s="173">
        <f>ROUND(E25*P25,2)</f>
        <v>0</v>
      </c>
      <c r="R25" s="175"/>
      <c r="S25" s="175" t="s">
        <v>114</v>
      </c>
      <c r="T25" s="176" t="s">
        <v>114</v>
      </c>
      <c r="U25" s="158">
        <v>0.65200000000000002</v>
      </c>
      <c r="V25" s="158">
        <f>ROUND(E25*U25,2)</f>
        <v>5.32</v>
      </c>
      <c r="W25" s="158"/>
      <c r="X25" s="158" t="s">
        <v>115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116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8" t="s">
        <v>132</v>
      </c>
      <c r="D26" s="159"/>
      <c r="E26" s="160">
        <v>8.16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5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0">
        <v>7</v>
      </c>
      <c r="B27" s="171" t="s">
        <v>135</v>
      </c>
      <c r="C27" s="187" t="s">
        <v>136</v>
      </c>
      <c r="D27" s="172" t="s">
        <v>113</v>
      </c>
      <c r="E27" s="173">
        <v>8.16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3">
        <v>0</v>
      </c>
      <c r="O27" s="173">
        <f>ROUND(E27*N27,2)</f>
        <v>0</v>
      </c>
      <c r="P27" s="173">
        <v>0</v>
      </c>
      <c r="Q27" s="173">
        <f>ROUND(E27*P27,2)</f>
        <v>0</v>
      </c>
      <c r="R27" s="175"/>
      <c r="S27" s="175" t="s">
        <v>114</v>
      </c>
      <c r="T27" s="176" t="s">
        <v>114</v>
      </c>
      <c r="U27" s="158">
        <v>1.2390000000000001</v>
      </c>
      <c r="V27" s="158">
        <f>ROUND(E27*U27,2)</f>
        <v>10.11</v>
      </c>
      <c r="W27" s="158"/>
      <c r="X27" s="158" t="s">
        <v>115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116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8" t="s">
        <v>117</v>
      </c>
      <c r="D28" s="159"/>
      <c r="E28" s="160">
        <v>8.16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0">
        <v>8</v>
      </c>
      <c r="B29" s="171" t="s">
        <v>137</v>
      </c>
      <c r="C29" s="187" t="s">
        <v>138</v>
      </c>
      <c r="D29" s="172" t="s">
        <v>113</v>
      </c>
      <c r="E29" s="173">
        <v>8.16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3">
        <v>0</v>
      </c>
      <c r="O29" s="173">
        <f>ROUND(E29*N29,2)</f>
        <v>0</v>
      </c>
      <c r="P29" s="173">
        <v>0</v>
      </c>
      <c r="Q29" s="173">
        <f>ROUND(E29*P29,2)</f>
        <v>0</v>
      </c>
      <c r="R29" s="175"/>
      <c r="S29" s="175" t="s">
        <v>114</v>
      </c>
      <c r="T29" s="176" t="s">
        <v>114</v>
      </c>
      <c r="U29" s="158">
        <v>0</v>
      </c>
      <c r="V29" s="158">
        <f>ROUND(E29*U29,2)</f>
        <v>0</v>
      </c>
      <c r="W29" s="158"/>
      <c r="X29" s="158" t="s">
        <v>115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116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8" t="s">
        <v>117</v>
      </c>
      <c r="D30" s="159"/>
      <c r="E30" s="160">
        <v>8.16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0">
        <v>9</v>
      </c>
      <c r="B31" s="171" t="s">
        <v>139</v>
      </c>
      <c r="C31" s="187" t="s">
        <v>140</v>
      </c>
      <c r="D31" s="172" t="s">
        <v>113</v>
      </c>
      <c r="E31" s="173">
        <v>6.6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21</v>
      </c>
      <c r="M31" s="175">
        <f>G31*(1+L31/100)</f>
        <v>0</v>
      </c>
      <c r="N31" s="173">
        <v>2.0057999999999998</v>
      </c>
      <c r="O31" s="173">
        <f>ROUND(E31*N31,2)</f>
        <v>13.24</v>
      </c>
      <c r="P31" s="173">
        <v>0</v>
      </c>
      <c r="Q31" s="173">
        <f>ROUND(E31*P31,2)</f>
        <v>0</v>
      </c>
      <c r="R31" s="175"/>
      <c r="S31" s="175" t="s">
        <v>114</v>
      </c>
      <c r="T31" s="176" t="s">
        <v>114</v>
      </c>
      <c r="U31" s="158">
        <v>1.22</v>
      </c>
      <c r="V31" s="158">
        <f>ROUND(E31*U31,2)</f>
        <v>8.0500000000000007</v>
      </c>
      <c r="W31" s="158"/>
      <c r="X31" s="158" t="s">
        <v>115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116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8" t="s">
        <v>141</v>
      </c>
      <c r="D32" s="159"/>
      <c r="E32" s="160">
        <v>1.625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8" t="s">
        <v>122</v>
      </c>
      <c r="D33" s="159"/>
      <c r="E33" s="160">
        <v>1.85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8" t="s">
        <v>122</v>
      </c>
      <c r="D34" s="159"/>
      <c r="E34" s="160">
        <v>1.85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8" t="s">
        <v>123</v>
      </c>
      <c r="D35" s="159"/>
      <c r="E35" s="160">
        <v>1.2749999999999999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64" t="s">
        <v>109</v>
      </c>
      <c r="B36" s="165" t="s">
        <v>57</v>
      </c>
      <c r="C36" s="186" t="s">
        <v>58</v>
      </c>
      <c r="D36" s="166"/>
      <c r="E36" s="167"/>
      <c r="F36" s="168"/>
      <c r="G36" s="168">
        <f>SUMIF(AG37:AG47,"&lt;&gt;NOR",G37:G47)</f>
        <v>0</v>
      </c>
      <c r="H36" s="168"/>
      <c r="I36" s="168">
        <f>SUM(I37:I47)</f>
        <v>0</v>
      </c>
      <c r="J36" s="168"/>
      <c r="K36" s="168">
        <f>SUM(K37:K47)</f>
        <v>0</v>
      </c>
      <c r="L36" s="168"/>
      <c r="M36" s="168">
        <f>SUM(M37:M47)</f>
        <v>0</v>
      </c>
      <c r="N36" s="167"/>
      <c r="O36" s="167">
        <f>SUM(O37:O47)</f>
        <v>15.19</v>
      </c>
      <c r="P36" s="167"/>
      <c r="Q36" s="167">
        <f>SUM(Q37:Q47)</f>
        <v>0</v>
      </c>
      <c r="R36" s="168"/>
      <c r="S36" s="168"/>
      <c r="T36" s="169"/>
      <c r="U36" s="163"/>
      <c r="V36" s="163">
        <f>SUM(V37:V47)</f>
        <v>305.35999999999996</v>
      </c>
      <c r="W36" s="163"/>
      <c r="X36" s="163"/>
      <c r="AG36" t="s">
        <v>110</v>
      </c>
    </row>
    <row r="37" spans="1:60" outlineLevel="1" x14ac:dyDescent="0.2">
      <c r="A37" s="170">
        <v>10</v>
      </c>
      <c r="B37" s="171" t="s">
        <v>142</v>
      </c>
      <c r="C37" s="187" t="s">
        <v>143</v>
      </c>
      <c r="D37" s="172" t="s">
        <v>144</v>
      </c>
      <c r="E37" s="173">
        <v>266.51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21</v>
      </c>
      <c r="M37" s="175">
        <f>G37*(1+L37/100)</f>
        <v>0</v>
      </c>
      <c r="N37" s="173">
        <v>5.076E-2</v>
      </c>
      <c r="O37" s="173">
        <f>ROUND(E37*N37,2)</f>
        <v>13.53</v>
      </c>
      <c r="P37" s="173">
        <v>0</v>
      </c>
      <c r="Q37" s="173">
        <f>ROUND(E37*P37,2)</f>
        <v>0</v>
      </c>
      <c r="R37" s="175"/>
      <c r="S37" s="175" t="s">
        <v>114</v>
      </c>
      <c r="T37" s="176" t="s">
        <v>114</v>
      </c>
      <c r="U37" s="158">
        <v>1.1100000000000001</v>
      </c>
      <c r="V37" s="158">
        <f>ROUND(E37*U37,2)</f>
        <v>295.83</v>
      </c>
      <c r="W37" s="158"/>
      <c r="X37" s="158" t="s">
        <v>115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116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8" t="s">
        <v>145</v>
      </c>
      <c r="D38" s="159"/>
      <c r="E38" s="160">
        <v>44.08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8" t="s">
        <v>146</v>
      </c>
      <c r="D39" s="159"/>
      <c r="E39" s="160">
        <v>33.35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8" t="s">
        <v>147</v>
      </c>
      <c r="D40" s="159"/>
      <c r="E40" s="160">
        <v>42.34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8" t="s">
        <v>148</v>
      </c>
      <c r="D41" s="159"/>
      <c r="E41" s="160">
        <v>73.37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8" t="s">
        <v>149</v>
      </c>
      <c r="D42" s="159"/>
      <c r="E42" s="160">
        <v>73.37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0">
        <v>11</v>
      </c>
      <c r="B43" s="171" t="s">
        <v>150</v>
      </c>
      <c r="C43" s="187" t="s">
        <v>151</v>
      </c>
      <c r="D43" s="172" t="s">
        <v>113</v>
      </c>
      <c r="E43" s="173">
        <v>0.76800000000000002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3">
        <v>2.16</v>
      </c>
      <c r="O43" s="173">
        <f>ROUND(E43*N43,2)</f>
        <v>1.66</v>
      </c>
      <c r="P43" s="173">
        <v>0</v>
      </c>
      <c r="Q43" s="173">
        <f>ROUND(E43*P43,2)</f>
        <v>0</v>
      </c>
      <c r="R43" s="175"/>
      <c r="S43" s="175" t="s">
        <v>114</v>
      </c>
      <c r="T43" s="176" t="s">
        <v>114</v>
      </c>
      <c r="U43" s="158">
        <v>1.085</v>
      </c>
      <c r="V43" s="158">
        <f>ROUND(E43*U43,2)</f>
        <v>0.83</v>
      </c>
      <c r="W43" s="158"/>
      <c r="X43" s="158" t="s">
        <v>115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116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8" t="s">
        <v>152</v>
      </c>
      <c r="D44" s="159"/>
      <c r="E44" s="160">
        <v>0.38850000000000001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8" t="s">
        <v>153</v>
      </c>
      <c r="D45" s="159"/>
      <c r="E45" s="160">
        <v>0.3795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0">
        <v>12</v>
      </c>
      <c r="B46" s="171" t="s">
        <v>154</v>
      </c>
      <c r="C46" s="187" t="s">
        <v>155</v>
      </c>
      <c r="D46" s="172" t="s">
        <v>156</v>
      </c>
      <c r="E46" s="173">
        <v>6.66275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3">
        <v>0</v>
      </c>
      <c r="O46" s="173">
        <f>ROUND(E46*N46,2)</f>
        <v>0</v>
      </c>
      <c r="P46" s="173">
        <v>0</v>
      </c>
      <c r="Q46" s="173">
        <f>ROUND(E46*P46,2)</f>
        <v>0</v>
      </c>
      <c r="R46" s="175"/>
      <c r="S46" s="175" t="s">
        <v>114</v>
      </c>
      <c r="T46" s="176" t="s">
        <v>114</v>
      </c>
      <c r="U46" s="158">
        <v>1.306</v>
      </c>
      <c r="V46" s="158">
        <f>ROUND(E46*U46,2)</f>
        <v>8.6999999999999993</v>
      </c>
      <c r="W46" s="158"/>
      <c r="X46" s="158" t="s">
        <v>115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116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8" t="s">
        <v>157</v>
      </c>
      <c r="D47" s="159"/>
      <c r="E47" s="160">
        <v>6.66275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x14ac:dyDescent="0.2">
      <c r="A48" s="164" t="s">
        <v>109</v>
      </c>
      <c r="B48" s="165" t="s">
        <v>59</v>
      </c>
      <c r="C48" s="186" t="s">
        <v>60</v>
      </c>
      <c r="D48" s="166"/>
      <c r="E48" s="167"/>
      <c r="F48" s="168"/>
      <c r="G48" s="168">
        <f>SUMIF(AG49:AG65,"&lt;&gt;NOR",G49:G65)</f>
        <v>0</v>
      </c>
      <c r="H48" s="168"/>
      <c r="I48" s="168">
        <f>SUM(I49:I65)</f>
        <v>0</v>
      </c>
      <c r="J48" s="168"/>
      <c r="K48" s="168">
        <f>SUM(K49:K65)</f>
        <v>0</v>
      </c>
      <c r="L48" s="168"/>
      <c r="M48" s="168">
        <f>SUM(M49:M65)</f>
        <v>0</v>
      </c>
      <c r="N48" s="167"/>
      <c r="O48" s="167">
        <f>SUM(O49:O65)</f>
        <v>12.209999999999999</v>
      </c>
      <c r="P48" s="167"/>
      <c r="Q48" s="167">
        <f>SUM(Q49:Q65)</f>
        <v>0</v>
      </c>
      <c r="R48" s="168"/>
      <c r="S48" s="168"/>
      <c r="T48" s="169"/>
      <c r="U48" s="163"/>
      <c r="V48" s="163">
        <f>SUM(V49:V65)</f>
        <v>104.65</v>
      </c>
      <c r="W48" s="163"/>
      <c r="X48" s="163"/>
      <c r="AG48" t="s">
        <v>110</v>
      </c>
    </row>
    <row r="49" spans="1:60" outlineLevel="1" x14ac:dyDescent="0.2">
      <c r="A49" s="170">
        <v>13</v>
      </c>
      <c r="B49" s="171" t="s">
        <v>158</v>
      </c>
      <c r="C49" s="187" t="s">
        <v>159</v>
      </c>
      <c r="D49" s="172" t="s">
        <v>160</v>
      </c>
      <c r="E49" s="173">
        <v>57.5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3">
        <v>1.1E-4</v>
      </c>
      <c r="O49" s="173">
        <f>ROUND(E49*N49,2)</f>
        <v>0.01</v>
      </c>
      <c r="P49" s="173">
        <v>0</v>
      </c>
      <c r="Q49" s="173">
        <f>ROUND(E49*P49,2)</f>
        <v>0</v>
      </c>
      <c r="R49" s="175"/>
      <c r="S49" s="175" t="s">
        <v>114</v>
      </c>
      <c r="T49" s="176" t="s">
        <v>114</v>
      </c>
      <c r="U49" s="158">
        <v>5.5E-2</v>
      </c>
      <c r="V49" s="158">
        <f>ROUND(E49*U49,2)</f>
        <v>3.16</v>
      </c>
      <c r="W49" s="158"/>
      <c r="X49" s="158" t="s">
        <v>115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116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8" t="s">
        <v>161</v>
      </c>
      <c r="D50" s="159"/>
      <c r="E50" s="160">
        <v>57.5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70">
        <v>14</v>
      </c>
      <c r="B51" s="171" t="s">
        <v>162</v>
      </c>
      <c r="C51" s="187" t="s">
        <v>163</v>
      </c>
      <c r="D51" s="172" t="s">
        <v>144</v>
      </c>
      <c r="E51" s="173">
        <v>13</v>
      </c>
      <c r="F51" s="174"/>
      <c r="G51" s="175">
        <f>ROUND(E51*F51,2)</f>
        <v>0</v>
      </c>
      <c r="H51" s="174"/>
      <c r="I51" s="175">
        <f>ROUND(E51*H51,2)</f>
        <v>0</v>
      </c>
      <c r="J51" s="174"/>
      <c r="K51" s="175">
        <f>ROUND(E51*J51,2)</f>
        <v>0</v>
      </c>
      <c r="L51" s="175">
        <v>21</v>
      </c>
      <c r="M51" s="175">
        <f>G51*(1+L51/100)</f>
        <v>0</v>
      </c>
      <c r="N51" s="173">
        <v>1.1000000000000001E-3</v>
      </c>
      <c r="O51" s="173">
        <f>ROUND(E51*N51,2)</f>
        <v>0.01</v>
      </c>
      <c r="P51" s="173">
        <v>0</v>
      </c>
      <c r="Q51" s="173">
        <f>ROUND(E51*P51,2)</f>
        <v>0</v>
      </c>
      <c r="R51" s="175"/>
      <c r="S51" s="175" t="s">
        <v>164</v>
      </c>
      <c r="T51" s="176" t="s">
        <v>164</v>
      </c>
      <c r="U51" s="158">
        <v>0.21</v>
      </c>
      <c r="V51" s="158">
        <f>ROUND(E51*U51,2)</f>
        <v>2.73</v>
      </c>
      <c r="W51" s="158"/>
      <c r="X51" s="158" t="s">
        <v>115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116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251" t="s">
        <v>165</v>
      </c>
      <c r="D52" s="252"/>
      <c r="E52" s="252"/>
      <c r="F52" s="252"/>
      <c r="G52" s="252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166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8" t="s">
        <v>167</v>
      </c>
      <c r="D53" s="159"/>
      <c r="E53" s="160">
        <v>13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0">
        <v>15</v>
      </c>
      <c r="B54" s="171" t="s">
        <v>168</v>
      </c>
      <c r="C54" s="187" t="s">
        <v>169</v>
      </c>
      <c r="D54" s="172" t="s">
        <v>160</v>
      </c>
      <c r="E54" s="173">
        <v>57.5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21</v>
      </c>
      <c r="M54" s="175">
        <f>G54*(1+L54/100)</f>
        <v>0</v>
      </c>
      <c r="N54" s="173">
        <v>0</v>
      </c>
      <c r="O54" s="173">
        <f>ROUND(E54*N54,2)</f>
        <v>0</v>
      </c>
      <c r="P54" s="173">
        <v>0</v>
      </c>
      <c r="Q54" s="173">
        <f>ROUND(E54*P54,2)</f>
        <v>0</v>
      </c>
      <c r="R54" s="175"/>
      <c r="S54" s="175" t="s">
        <v>114</v>
      </c>
      <c r="T54" s="176" t="s">
        <v>114</v>
      </c>
      <c r="U54" s="158">
        <v>0.22770000000000001</v>
      </c>
      <c r="V54" s="158">
        <f>ROUND(E54*U54,2)</f>
        <v>13.09</v>
      </c>
      <c r="W54" s="158"/>
      <c r="X54" s="158" t="s">
        <v>115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116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8" t="s">
        <v>161</v>
      </c>
      <c r="D55" s="159"/>
      <c r="E55" s="160">
        <v>57.5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33.75" outlineLevel="1" x14ac:dyDescent="0.2">
      <c r="A56" s="177">
        <v>16</v>
      </c>
      <c r="B56" s="178" t="s">
        <v>170</v>
      </c>
      <c r="C56" s="190" t="s">
        <v>171</v>
      </c>
      <c r="D56" s="179" t="s">
        <v>172</v>
      </c>
      <c r="E56" s="180">
        <v>30</v>
      </c>
      <c r="F56" s="181"/>
      <c r="G56" s="182">
        <f>ROUND(E56*F56,2)</f>
        <v>0</v>
      </c>
      <c r="H56" s="181"/>
      <c r="I56" s="182">
        <f>ROUND(E56*H56,2)</f>
        <v>0</v>
      </c>
      <c r="J56" s="181"/>
      <c r="K56" s="182">
        <f>ROUND(E56*J56,2)</f>
        <v>0</v>
      </c>
      <c r="L56" s="182">
        <v>21</v>
      </c>
      <c r="M56" s="182">
        <f>G56*(1+L56/100)</f>
        <v>0</v>
      </c>
      <c r="N56" s="180">
        <v>0</v>
      </c>
      <c r="O56" s="180">
        <f>ROUND(E56*N56,2)</f>
        <v>0</v>
      </c>
      <c r="P56" s="180">
        <v>0</v>
      </c>
      <c r="Q56" s="180">
        <f>ROUND(E56*P56,2)</f>
        <v>0</v>
      </c>
      <c r="R56" s="182"/>
      <c r="S56" s="182" t="s">
        <v>114</v>
      </c>
      <c r="T56" s="183" t="s">
        <v>114</v>
      </c>
      <c r="U56" s="158">
        <v>1</v>
      </c>
      <c r="V56" s="158">
        <f>ROUND(E56*U56,2)</f>
        <v>30</v>
      </c>
      <c r="W56" s="158"/>
      <c r="X56" s="158" t="s">
        <v>115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116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70">
        <v>17</v>
      </c>
      <c r="B57" s="171" t="s">
        <v>173</v>
      </c>
      <c r="C57" s="187" t="s">
        <v>174</v>
      </c>
      <c r="D57" s="172" t="s">
        <v>144</v>
      </c>
      <c r="E57" s="173">
        <v>9.1</v>
      </c>
      <c r="F57" s="174"/>
      <c r="G57" s="175">
        <f>ROUND(E57*F57,2)</f>
        <v>0</v>
      </c>
      <c r="H57" s="174"/>
      <c r="I57" s="175">
        <f>ROUND(E57*H57,2)</f>
        <v>0</v>
      </c>
      <c r="J57" s="174"/>
      <c r="K57" s="175">
        <f>ROUND(E57*J57,2)</f>
        <v>0</v>
      </c>
      <c r="L57" s="175">
        <v>21</v>
      </c>
      <c r="M57" s="175">
        <f>G57*(1+L57/100)</f>
        <v>0</v>
      </c>
      <c r="N57" s="173">
        <v>1.33142</v>
      </c>
      <c r="O57" s="173">
        <f>ROUND(E57*N57,2)</f>
        <v>12.12</v>
      </c>
      <c r="P57" s="173">
        <v>0</v>
      </c>
      <c r="Q57" s="173">
        <f>ROUND(E57*P57,2)</f>
        <v>0</v>
      </c>
      <c r="R57" s="175"/>
      <c r="S57" s="175" t="s">
        <v>175</v>
      </c>
      <c r="T57" s="176" t="s">
        <v>176</v>
      </c>
      <c r="U57" s="158">
        <v>2.2711700000000001</v>
      </c>
      <c r="V57" s="158">
        <f>ROUND(E57*U57,2)</f>
        <v>20.67</v>
      </c>
      <c r="W57" s="158"/>
      <c r="X57" s="158" t="s">
        <v>177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178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8" t="s">
        <v>179</v>
      </c>
      <c r="D58" s="159"/>
      <c r="E58" s="160">
        <v>9.1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33.75" outlineLevel="1" x14ac:dyDescent="0.2">
      <c r="A59" s="177">
        <v>18</v>
      </c>
      <c r="B59" s="178" t="s">
        <v>180</v>
      </c>
      <c r="C59" s="190" t="s">
        <v>181</v>
      </c>
      <c r="D59" s="179" t="s">
        <v>172</v>
      </c>
      <c r="E59" s="180">
        <v>10</v>
      </c>
      <c r="F59" s="181"/>
      <c r="G59" s="182">
        <f>ROUND(E59*F59,2)</f>
        <v>0</v>
      </c>
      <c r="H59" s="181"/>
      <c r="I59" s="182">
        <f>ROUND(E59*H59,2)</f>
        <v>0</v>
      </c>
      <c r="J59" s="181"/>
      <c r="K59" s="182">
        <f>ROUND(E59*J59,2)</f>
        <v>0</v>
      </c>
      <c r="L59" s="182">
        <v>21</v>
      </c>
      <c r="M59" s="182">
        <f>G59*(1+L59/100)</f>
        <v>0</v>
      </c>
      <c r="N59" s="180">
        <v>0</v>
      </c>
      <c r="O59" s="180">
        <f>ROUND(E59*N59,2)</f>
        <v>0</v>
      </c>
      <c r="P59" s="180">
        <v>0</v>
      </c>
      <c r="Q59" s="180">
        <f>ROUND(E59*P59,2)</f>
        <v>0</v>
      </c>
      <c r="R59" s="182" t="s">
        <v>182</v>
      </c>
      <c r="S59" s="182" t="s">
        <v>114</v>
      </c>
      <c r="T59" s="183" t="s">
        <v>114</v>
      </c>
      <c r="U59" s="158">
        <v>1</v>
      </c>
      <c r="V59" s="158">
        <f>ROUND(E59*U59,2)</f>
        <v>10</v>
      </c>
      <c r="W59" s="158"/>
      <c r="X59" s="158" t="s">
        <v>183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184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outlineLevel="1" x14ac:dyDescent="0.2">
      <c r="A60" s="177">
        <v>19</v>
      </c>
      <c r="B60" s="178" t="s">
        <v>185</v>
      </c>
      <c r="C60" s="190" t="s">
        <v>186</v>
      </c>
      <c r="D60" s="179" t="s">
        <v>172</v>
      </c>
      <c r="E60" s="180">
        <v>25</v>
      </c>
      <c r="F60" s="181"/>
      <c r="G60" s="182">
        <f>ROUND(E60*F60,2)</f>
        <v>0</v>
      </c>
      <c r="H60" s="181"/>
      <c r="I60" s="182">
        <f>ROUND(E60*H60,2)</f>
        <v>0</v>
      </c>
      <c r="J60" s="181"/>
      <c r="K60" s="182">
        <f>ROUND(E60*J60,2)</f>
        <v>0</v>
      </c>
      <c r="L60" s="182">
        <v>21</v>
      </c>
      <c r="M60" s="182">
        <f>G60*(1+L60/100)</f>
        <v>0</v>
      </c>
      <c r="N60" s="180">
        <v>0</v>
      </c>
      <c r="O60" s="180">
        <f>ROUND(E60*N60,2)</f>
        <v>0</v>
      </c>
      <c r="P60" s="180">
        <v>0</v>
      </c>
      <c r="Q60" s="180">
        <f>ROUND(E60*P60,2)</f>
        <v>0</v>
      </c>
      <c r="R60" s="182"/>
      <c r="S60" s="182" t="s">
        <v>187</v>
      </c>
      <c r="T60" s="183" t="s">
        <v>188</v>
      </c>
      <c r="U60" s="158">
        <v>1</v>
      </c>
      <c r="V60" s="158">
        <f>ROUND(E60*U60,2)</f>
        <v>25</v>
      </c>
      <c r="W60" s="158"/>
      <c r="X60" s="158" t="s">
        <v>183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184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33.75" outlineLevel="1" x14ac:dyDescent="0.2">
      <c r="A61" s="177">
        <v>20</v>
      </c>
      <c r="B61" s="178" t="s">
        <v>189</v>
      </c>
      <c r="C61" s="190" t="s">
        <v>190</v>
      </c>
      <c r="D61" s="179" t="s">
        <v>191</v>
      </c>
      <c r="E61" s="180">
        <v>120</v>
      </c>
      <c r="F61" s="181"/>
      <c r="G61" s="182">
        <f>ROUND(E61*F61,2)</f>
        <v>0</v>
      </c>
      <c r="H61" s="181"/>
      <c r="I61" s="182">
        <f>ROUND(E61*H61,2)</f>
        <v>0</v>
      </c>
      <c r="J61" s="181"/>
      <c r="K61" s="182">
        <f>ROUND(E61*J61,2)</f>
        <v>0</v>
      </c>
      <c r="L61" s="182">
        <v>21</v>
      </c>
      <c r="M61" s="182">
        <f>G61*(1+L61/100)</f>
        <v>0</v>
      </c>
      <c r="N61" s="180">
        <v>4.0000000000000002E-4</v>
      </c>
      <c r="O61" s="180">
        <f>ROUND(E61*N61,2)</f>
        <v>0.05</v>
      </c>
      <c r="P61" s="180">
        <v>0</v>
      </c>
      <c r="Q61" s="180">
        <f>ROUND(E61*P61,2)</f>
        <v>0</v>
      </c>
      <c r="R61" s="182" t="s">
        <v>192</v>
      </c>
      <c r="S61" s="182" t="s">
        <v>114</v>
      </c>
      <c r="T61" s="183" t="s">
        <v>114</v>
      </c>
      <c r="U61" s="158">
        <v>0</v>
      </c>
      <c r="V61" s="158">
        <f>ROUND(E61*U61,2)</f>
        <v>0</v>
      </c>
      <c r="W61" s="158"/>
      <c r="X61" s="158" t="s">
        <v>193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194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70">
        <v>21</v>
      </c>
      <c r="B62" s="171" t="s">
        <v>195</v>
      </c>
      <c r="C62" s="187" t="s">
        <v>196</v>
      </c>
      <c r="D62" s="172" t="s">
        <v>144</v>
      </c>
      <c r="E62" s="173">
        <v>11.7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3">
        <v>1.9E-3</v>
      </c>
      <c r="O62" s="173">
        <f>ROUND(E62*N62,2)</f>
        <v>0.02</v>
      </c>
      <c r="P62" s="173">
        <v>0</v>
      </c>
      <c r="Q62" s="173">
        <f>ROUND(E62*P62,2)</f>
        <v>0</v>
      </c>
      <c r="R62" s="175" t="s">
        <v>192</v>
      </c>
      <c r="S62" s="175" t="s">
        <v>114</v>
      </c>
      <c r="T62" s="176" t="s">
        <v>114</v>
      </c>
      <c r="U62" s="158">
        <v>0</v>
      </c>
      <c r="V62" s="158">
        <f>ROUND(E62*U62,2)</f>
        <v>0</v>
      </c>
      <c r="W62" s="158"/>
      <c r="X62" s="158" t="s">
        <v>193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194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251" t="s">
        <v>197</v>
      </c>
      <c r="D63" s="252"/>
      <c r="E63" s="252"/>
      <c r="F63" s="252"/>
      <c r="G63" s="252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166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8" t="s">
        <v>198</v>
      </c>
      <c r="D64" s="159"/>
      <c r="E64" s="160">
        <v>11.7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7">
        <v>22</v>
      </c>
      <c r="B65" s="178" t="s">
        <v>199</v>
      </c>
      <c r="C65" s="190" t="s">
        <v>200</v>
      </c>
      <c r="D65" s="179" t="s">
        <v>160</v>
      </c>
      <c r="E65" s="180">
        <v>26</v>
      </c>
      <c r="F65" s="181"/>
      <c r="G65" s="182">
        <f>ROUND(E65*F65,2)</f>
        <v>0</v>
      </c>
      <c r="H65" s="181"/>
      <c r="I65" s="182">
        <f>ROUND(E65*H65,2)</f>
        <v>0</v>
      </c>
      <c r="J65" s="181"/>
      <c r="K65" s="182">
        <f>ROUND(E65*J65,2)</f>
        <v>0</v>
      </c>
      <c r="L65" s="182">
        <v>21</v>
      </c>
      <c r="M65" s="182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2" t="s">
        <v>192</v>
      </c>
      <c r="S65" s="182" t="s">
        <v>114</v>
      </c>
      <c r="T65" s="183" t="s">
        <v>114</v>
      </c>
      <c r="U65" s="158">
        <v>0</v>
      </c>
      <c r="V65" s="158">
        <f>ROUND(E65*U65,2)</f>
        <v>0</v>
      </c>
      <c r="W65" s="158"/>
      <c r="X65" s="158" t="s">
        <v>193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194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x14ac:dyDescent="0.2">
      <c r="A66" s="164" t="s">
        <v>109</v>
      </c>
      <c r="B66" s="165" t="s">
        <v>61</v>
      </c>
      <c r="C66" s="186" t="s">
        <v>62</v>
      </c>
      <c r="D66" s="166"/>
      <c r="E66" s="167"/>
      <c r="F66" s="168"/>
      <c r="G66" s="168">
        <f>SUMIF(AG67:AG71,"&lt;&gt;NOR",G67:G71)</f>
        <v>0</v>
      </c>
      <c r="H66" s="168"/>
      <c r="I66" s="168">
        <f>SUM(I67:I71)</f>
        <v>0</v>
      </c>
      <c r="J66" s="168"/>
      <c r="K66" s="168">
        <f>SUM(K67:K71)</f>
        <v>0</v>
      </c>
      <c r="L66" s="168"/>
      <c r="M66" s="168">
        <f>SUM(M67:M71)</f>
        <v>0</v>
      </c>
      <c r="N66" s="167"/>
      <c r="O66" s="167">
        <f>SUM(O67:O71)</f>
        <v>7.0000000000000007E-2</v>
      </c>
      <c r="P66" s="167"/>
      <c r="Q66" s="167">
        <f>SUM(Q67:Q71)</f>
        <v>0</v>
      </c>
      <c r="R66" s="168"/>
      <c r="S66" s="168"/>
      <c r="T66" s="169"/>
      <c r="U66" s="163"/>
      <c r="V66" s="163">
        <f>SUM(V67:V71)</f>
        <v>29.59</v>
      </c>
      <c r="W66" s="163"/>
      <c r="X66" s="163"/>
      <c r="AG66" t="s">
        <v>110</v>
      </c>
    </row>
    <row r="67" spans="1:60" ht="22.5" outlineLevel="1" x14ac:dyDescent="0.2">
      <c r="A67" s="170">
        <v>23</v>
      </c>
      <c r="B67" s="171" t="s">
        <v>201</v>
      </c>
      <c r="C67" s="187" t="s">
        <v>202</v>
      </c>
      <c r="D67" s="172" t="s">
        <v>160</v>
      </c>
      <c r="E67" s="173">
        <v>81.8</v>
      </c>
      <c r="F67" s="174"/>
      <c r="G67" s="175">
        <f>ROUND(E67*F67,2)</f>
        <v>0</v>
      </c>
      <c r="H67" s="174"/>
      <c r="I67" s="175">
        <f>ROUND(E67*H67,2)</f>
        <v>0</v>
      </c>
      <c r="J67" s="174"/>
      <c r="K67" s="175">
        <f>ROUND(E67*J67,2)</f>
        <v>0</v>
      </c>
      <c r="L67" s="175">
        <v>21</v>
      </c>
      <c r="M67" s="175">
        <f>G67*(1+L67/100)</f>
        <v>0</v>
      </c>
      <c r="N67" s="173">
        <v>8.7000000000000001E-4</v>
      </c>
      <c r="O67" s="173">
        <f>ROUND(E67*N67,2)</f>
        <v>7.0000000000000007E-2</v>
      </c>
      <c r="P67" s="173">
        <v>0</v>
      </c>
      <c r="Q67" s="173">
        <f>ROUND(E67*P67,2)</f>
        <v>0</v>
      </c>
      <c r="R67" s="175"/>
      <c r="S67" s="175" t="s">
        <v>114</v>
      </c>
      <c r="T67" s="176" t="s">
        <v>114</v>
      </c>
      <c r="U67" s="158">
        <v>0.36179</v>
      </c>
      <c r="V67" s="158">
        <f>ROUND(E67*U67,2)</f>
        <v>29.59</v>
      </c>
      <c r="W67" s="158"/>
      <c r="X67" s="158" t="s">
        <v>115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116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8" t="s">
        <v>203</v>
      </c>
      <c r="D68" s="159"/>
      <c r="E68" s="160">
        <v>8.4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8" t="s">
        <v>204</v>
      </c>
      <c r="D69" s="159"/>
      <c r="E69" s="160">
        <v>27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8" t="s">
        <v>205</v>
      </c>
      <c r="D70" s="159"/>
      <c r="E70" s="160">
        <v>20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8" t="s">
        <v>206</v>
      </c>
      <c r="D71" s="159"/>
      <c r="E71" s="160">
        <v>26.4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164" t="s">
        <v>109</v>
      </c>
      <c r="B72" s="165" t="s">
        <v>63</v>
      </c>
      <c r="C72" s="186" t="s">
        <v>64</v>
      </c>
      <c r="D72" s="166"/>
      <c r="E72" s="167"/>
      <c r="F72" s="168"/>
      <c r="G72" s="168">
        <f>SUMIF(AG73:AG125,"&lt;&gt;NOR",G73:G125)</f>
        <v>0</v>
      </c>
      <c r="H72" s="168"/>
      <c r="I72" s="168">
        <f>SUM(I73:I125)</f>
        <v>0</v>
      </c>
      <c r="J72" s="168"/>
      <c r="K72" s="168">
        <f>SUM(K73:K125)</f>
        <v>0</v>
      </c>
      <c r="L72" s="168"/>
      <c r="M72" s="168">
        <f>SUM(M73:M125)</f>
        <v>0</v>
      </c>
      <c r="N72" s="167"/>
      <c r="O72" s="167">
        <f>SUM(O73:O125)</f>
        <v>16.47</v>
      </c>
      <c r="P72" s="167"/>
      <c r="Q72" s="167">
        <f>SUM(Q73:Q125)</f>
        <v>0</v>
      </c>
      <c r="R72" s="168"/>
      <c r="S72" s="168"/>
      <c r="T72" s="169"/>
      <c r="U72" s="163"/>
      <c r="V72" s="163">
        <f>SUM(V73:V125)</f>
        <v>402.08000000000004</v>
      </c>
      <c r="W72" s="163"/>
      <c r="X72" s="163"/>
      <c r="AG72" t="s">
        <v>110</v>
      </c>
    </row>
    <row r="73" spans="1:60" outlineLevel="1" x14ac:dyDescent="0.2">
      <c r="A73" s="170">
        <v>24</v>
      </c>
      <c r="B73" s="171" t="s">
        <v>207</v>
      </c>
      <c r="C73" s="187" t="s">
        <v>208</v>
      </c>
      <c r="D73" s="172" t="s">
        <v>144</v>
      </c>
      <c r="E73" s="173">
        <v>37.86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3">
        <v>1.2019999999999999E-2</v>
      </c>
      <c r="O73" s="173">
        <f>ROUND(E73*N73,2)</f>
        <v>0.46</v>
      </c>
      <c r="P73" s="173">
        <v>0</v>
      </c>
      <c r="Q73" s="173">
        <f>ROUND(E73*P73,2)</f>
        <v>0</v>
      </c>
      <c r="R73" s="175"/>
      <c r="S73" s="175" t="s">
        <v>114</v>
      </c>
      <c r="T73" s="176" t="s">
        <v>114</v>
      </c>
      <c r="U73" s="158">
        <v>0.13600000000000001</v>
      </c>
      <c r="V73" s="158">
        <f>ROUND(E73*U73,2)</f>
        <v>5.15</v>
      </c>
      <c r="W73" s="158"/>
      <c r="X73" s="158" t="s">
        <v>115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116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251" t="s">
        <v>209</v>
      </c>
      <c r="D74" s="252"/>
      <c r="E74" s="252"/>
      <c r="F74" s="252"/>
      <c r="G74" s="252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166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8" t="s">
        <v>210</v>
      </c>
      <c r="D75" s="159"/>
      <c r="E75" s="160">
        <v>24.36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55"/>
      <c r="B76" s="156"/>
      <c r="C76" s="188" t="s">
        <v>211</v>
      </c>
      <c r="D76" s="159"/>
      <c r="E76" s="160">
        <v>13.5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70">
        <v>25</v>
      </c>
      <c r="B77" s="171" t="s">
        <v>212</v>
      </c>
      <c r="C77" s="187" t="s">
        <v>213</v>
      </c>
      <c r="D77" s="172" t="s">
        <v>144</v>
      </c>
      <c r="E77" s="173">
        <v>24.36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73">
        <v>3.5999999999999999E-3</v>
      </c>
      <c r="O77" s="173">
        <f>ROUND(E77*N77,2)</f>
        <v>0.09</v>
      </c>
      <c r="P77" s="173">
        <v>0</v>
      </c>
      <c r="Q77" s="173">
        <f>ROUND(E77*P77,2)</f>
        <v>0</v>
      </c>
      <c r="R77" s="175"/>
      <c r="S77" s="175" t="s">
        <v>114</v>
      </c>
      <c r="T77" s="176" t="s">
        <v>114</v>
      </c>
      <c r="U77" s="158">
        <v>0.31</v>
      </c>
      <c r="V77" s="158">
        <f>ROUND(E77*U77,2)</f>
        <v>7.55</v>
      </c>
      <c r="W77" s="158"/>
      <c r="X77" s="158" t="s">
        <v>115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116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251" t="s">
        <v>209</v>
      </c>
      <c r="D78" s="252"/>
      <c r="E78" s="252"/>
      <c r="F78" s="252"/>
      <c r="G78" s="252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166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8" t="s">
        <v>210</v>
      </c>
      <c r="D79" s="159"/>
      <c r="E79" s="160">
        <v>24.36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0">
        <v>26</v>
      </c>
      <c r="B80" s="171" t="s">
        <v>214</v>
      </c>
      <c r="C80" s="187" t="s">
        <v>215</v>
      </c>
      <c r="D80" s="172" t="s">
        <v>144</v>
      </c>
      <c r="E80" s="173">
        <v>109.74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21</v>
      </c>
      <c r="M80" s="175">
        <f>G80*(1+L80/100)</f>
        <v>0</v>
      </c>
      <c r="N80" s="173">
        <v>5.0000000000000001E-4</v>
      </c>
      <c r="O80" s="173">
        <f>ROUND(E80*N80,2)</f>
        <v>0.05</v>
      </c>
      <c r="P80" s="173">
        <v>0</v>
      </c>
      <c r="Q80" s="173">
        <f>ROUND(E80*P80,2)</f>
        <v>0</v>
      </c>
      <c r="R80" s="175"/>
      <c r="S80" s="175" t="s">
        <v>114</v>
      </c>
      <c r="T80" s="176" t="s">
        <v>114</v>
      </c>
      <c r="U80" s="158">
        <v>4.4999999999999998E-2</v>
      </c>
      <c r="V80" s="158">
        <f>ROUND(E80*U80,2)</f>
        <v>4.9400000000000004</v>
      </c>
      <c r="W80" s="158"/>
      <c r="X80" s="158" t="s">
        <v>115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116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251" t="s">
        <v>216</v>
      </c>
      <c r="D81" s="252"/>
      <c r="E81" s="252"/>
      <c r="F81" s="252"/>
      <c r="G81" s="252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166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8" t="s">
        <v>210</v>
      </c>
      <c r="D82" s="159"/>
      <c r="E82" s="160">
        <v>24.36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8" t="s">
        <v>217</v>
      </c>
      <c r="D83" s="159"/>
      <c r="E83" s="160">
        <v>29.7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8" t="s">
        <v>218</v>
      </c>
      <c r="D84" s="159"/>
      <c r="E84" s="160">
        <v>24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8" t="s">
        <v>219</v>
      </c>
      <c r="D85" s="159"/>
      <c r="E85" s="160">
        <v>31.68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0">
        <v>27</v>
      </c>
      <c r="B86" s="171" t="s">
        <v>214</v>
      </c>
      <c r="C86" s="187" t="s">
        <v>215</v>
      </c>
      <c r="D86" s="172" t="s">
        <v>144</v>
      </c>
      <c r="E86" s="173">
        <v>109.74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3">
        <v>5.0000000000000001E-4</v>
      </c>
      <c r="O86" s="173">
        <f>ROUND(E86*N86,2)</f>
        <v>0.05</v>
      </c>
      <c r="P86" s="173">
        <v>0</v>
      </c>
      <c r="Q86" s="173">
        <f>ROUND(E86*P86,2)</f>
        <v>0</v>
      </c>
      <c r="R86" s="175"/>
      <c r="S86" s="175" t="s">
        <v>114</v>
      </c>
      <c r="T86" s="176" t="s">
        <v>114</v>
      </c>
      <c r="U86" s="158">
        <v>4.4999999999999998E-2</v>
      </c>
      <c r="V86" s="158">
        <f>ROUND(E86*U86,2)</f>
        <v>4.9400000000000004</v>
      </c>
      <c r="W86" s="158"/>
      <c r="X86" s="158" t="s">
        <v>115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116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251" t="s">
        <v>220</v>
      </c>
      <c r="D87" s="252"/>
      <c r="E87" s="252"/>
      <c r="F87" s="252"/>
      <c r="G87" s="252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166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8" t="s">
        <v>210</v>
      </c>
      <c r="D88" s="159"/>
      <c r="E88" s="160">
        <v>24.36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8" t="s">
        <v>217</v>
      </c>
      <c r="D89" s="159"/>
      <c r="E89" s="160">
        <v>29.7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8" t="s">
        <v>218</v>
      </c>
      <c r="D90" s="159"/>
      <c r="E90" s="160">
        <v>24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8" t="s">
        <v>219</v>
      </c>
      <c r="D91" s="159"/>
      <c r="E91" s="160">
        <v>31.68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22.5" outlineLevel="1" x14ac:dyDescent="0.2">
      <c r="A92" s="170">
        <v>28</v>
      </c>
      <c r="B92" s="171" t="s">
        <v>221</v>
      </c>
      <c r="C92" s="187" t="s">
        <v>222</v>
      </c>
      <c r="D92" s="172" t="s">
        <v>144</v>
      </c>
      <c r="E92" s="173">
        <v>24.36</v>
      </c>
      <c r="F92" s="174"/>
      <c r="G92" s="175">
        <f>ROUND(E92*F92,2)</f>
        <v>0</v>
      </c>
      <c r="H92" s="174"/>
      <c r="I92" s="175">
        <f>ROUND(E92*H92,2)</f>
        <v>0</v>
      </c>
      <c r="J92" s="174"/>
      <c r="K92" s="175">
        <f>ROUND(E92*J92,2)</f>
        <v>0</v>
      </c>
      <c r="L92" s="175">
        <v>21</v>
      </c>
      <c r="M92" s="175">
        <f>G92*(1+L92/100)</f>
        <v>0</v>
      </c>
      <c r="N92" s="173">
        <v>3.15E-2</v>
      </c>
      <c r="O92" s="173">
        <f>ROUND(E92*N92,2)</f>
        <v>0.77</v>
      </c>
      <c r="P92" s="173">
        <v>0</v>
      </c>
      <c r="Q92" s="173">
        <f>ROUND(E92*P92,2)</f>
        <v>0</v>
      </c>
      <c r="R92" s="175"/>
      <c r="S92" s="175" t="s">
        <v>114</v>
      </c>
      <c r="T92" s="176" t="s">
        <v>114</v>
      </c>
      <c r="U92" s="158">
        <v>0.49512</v>
      </c>
      <c r="V92" s="158">
        <f>ROUND(E92*U92,2)</f>
        <v>12.06</v>
      </c>
      <c r="W92" s="158"/>
      <c r="X92" s="158" t="s">
        <v>115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116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251" t="s">
        <v>223</v>
      </c>
      <c r="D93" s="252"/>
      <c r="E93" s="252"/>
      <c r="F93" s="252"/>
      <c r="G93" s="252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166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8" t="s">
        <v>210</v>
      </c>
      <c r="D94" s="159"/>
      <c r="E94" s="160">
        <v>24.36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2.5" outlineLevel="1" x14ac:dyDescent="0.2">
      <c r="A95" s="170">
        <v>29</v>
      </c>
      <c r="B95" s="171" t="s">
        <v>224</v>
      </c>
      <c r="C95" s="187" t="s">
        <v>225</v>
      </c>
      <c r="D95" s="172" t="s">
        <v>144</v>
      </c>
      <c r="E95" s="173">
        <v>266.51</v>
      </c>
      <c r="F95" s="174"/>
      <c r="G95" s="175">
        <f>ROUND(E95*F95,2)</f>
        <v>0</v>
      </c>
      <c r="H95" s="174"/>
      <c r="I95" s="175">
        <f>ROUND(E95*H95,2)</f>
        <v>0</v>
      </c>
      <c r="J95" s="174"/>
      <c r="K95" s="175">
        <f>ROUND(E95*J95,2)</f>
        <v>0</v>
      </c>
      <c r="L95" s="175">
        <v>21</v>
      </c>
      <c r="M95" s="175">
        <f>G95*(1+L95/100)</f>
        <v>0</v>
      </c>
      <c r="N95" s="173">
        <v>7.2000000000000005E-4</v>
      </c>
      <c r="O95" s="173">
        <f>ROUND(E95*N95,2)</f>
        <v>0.19</v>
      </c>
      <c r="P95" s="173">
        <v>0</v>
      </c>
      <c r="Q95" s="173">
        <f>ROUND(E95*P95,2)</f>
        <v>0</v>
      </c>
      <c r="R95" s="175"/>
      <c r="S95" s="175" t="s">
        <v>114</v>
      </c>
      <c r="T95" s="176" t="s">
        <v>114</v>
      </c>
      <c r="U95" s="158">
        <v>0.24</v>
      </c>
      <c r="V95" s="158">
        <f>ROUND(E95*U95,2)</f>
        <v>63.96</v>
      </c>
      <c r="W95" s="158"/>
      <c r="X95" s="158" t="s">
        <v>115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116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45" outlineLevel="1" x14ac:dyDescent="0.2">
      <c r="A96" s="155"/>
      <c r="B96" s="156"/>
      <c r="C96" s="251" t="s">
        <v>226</v>
      </c>
      <c r="D96" s="252"/>
      <c r="E96" s="252"/>
      <c r="F96" s="252"/>
      <c r="G96" s="252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166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84" t="str">
        <f>C96</f>
        <v>první vrstva, ochranný samodesinfekční fotokatalytický nanonátěr pro vnitřní povrchy na bázi koloidního (sol) roztoku s obsahem skleněného fosforečnanu stříbra (Ag3PO4), oxidu titaničitého (TiO2) a vody (H2O) s biocidním efektem, transparentní, paropropustný (µ ? 20), dvouvrstvá aplikace stříkáním křížovým způsobem</v>
      </c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8" t="s">
        <v>145</v>
      </c>
      <c r="D97" s="159"/>
      <c r="E97" s="160">
        <v>44.08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8" t="s">
        <v>146</v>
      </c>
      <c r="D98" s="159"/>
      <c r="E98" s="160">
        <v>33.35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8" t="s">
        <v>147</v>
      </c>
      <c r="D99" s="159"/>
      <c r="E99" s="160">
        <v>42.34</v>
      </c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8" t="s">
        <v>148</v>
      </c>
      <c r="D100" s="159"/>
      <c r="E100" s="160">
        <v>73.37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8" t="s">
        <v>149</v>
      </c>
      <c r="D101" s="159"/>
      <c r="E101" s="160">
        <v>73.37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 x14ac:dyDescent="0.2">
      <c r="A102" s="170">
        <v>30</v>
      </c>
      <c r="B102" s="171" t="s">
        <v>224</v>
      </c>
      <c r="C102" s="187" t="s">
        <v>225</v>
      </c>
      <c r="D102" s="172" t="s">
        <v>144</v>
      </c>
      <c r="E102" s="173">
        <v>266.51</v>
      </c>
      <c r="F102" s="174"/>
      <c r="G102" s="175">
        <f>ROUND(E102*F102,2)</f>
        <v>0</v>
      </c>
      <c r="H102" s="174"/>
      <c r="I102" s="175">
        <f>ROUND(E102*H102,2)</f>
        <v>0</v>
      </c>
      <c r="J102" s="174"/>
      <c r="K102" s="175">
        <f>ROUND(E102*J102,2)</f>
        <v>0</v>
      </c>
      <c r="L102" s="175">
        <v>21</v>
      </c>
      <c r="M102" s="175">
        <f>G102*(1+L102/100)</f>
        <v>0</v>
      </c>
      <c r="N102" s="173">
        <v>7.2000000000000005E-4</v>
      </c>
      <c r="O102" s="173">
        <f>ROUND(E102*N102,2)</f>
        <v>0.19</v>
      </c>
      <c r="P102" s="173">
        <v>0</v>
      </c>
      <c r="Q102" s="173">
        <f>ROUND(E102*P102,2)</f>
        <v>0</v>
      </c>
      <c r="R102" s="175"/>
      <c r="S102" s="175" t="s">
        <v>114</v>
      </c>
      <c r="T102" s="176" t="s">
        <v>114</v>
      </c>
      <c r="U102" s="158">
        <v>0.24</v>
      </c>
      <c r="V102" s="158">
        <f>ROUND(E102*U102,2)</f>
        <v>63.96</v>
      </c>
      <c r="W102" s="158"/>
      <c r="X102" s="158" t="s">
        <v>115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116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45" outlineLevel="1" x14ac:dyDescent="0.2">
      <c r="A103" s="155"/>
      <c r="B103" s="156"/>
      <c r="C103" s="251" t="s">
        <v>227</v>
      </c>
      <c r="D103" s="252"/>
      <c r="E103" s="252"/>
      <c r="F103" s="252"/>
      <c r="G103" s="252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166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84" t="str">
        <f>C103</f>
        <v>druhá vrstva, ochranný samodesinfekční fotokatalytický nanonátěr pro vnitřní povrchy na bázi koloidního (sol) roztoku s obsahem skleněného fosforečnanu stříbra (Ag3PO4), oxidu titaničitého (TiO2) a vody (H2O) s biocidním efektem, transparentní, paropropustný (µ ? 20), dvouvrstvá aplikace stříkáním křížovým způsobem</v>
      </c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8" t="s">
        <v>145</v>
      </c>
      <c r="D104" s="159"/>
      <c r="E104" s="160">
        <v>44.08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8" t="s">
        <v>146</v>
      </c>
      <c r="D105" s="159"/>
      <c r="E105" s="160">
        <v>33.35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8" t="s">
        <v>147</v>
      </c>
      <c r="D106" s="159"/>
      <c r="E106" s="160">
        <v>42.34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8" t="s">
        <v>148</v>
      </c>
      <c r="D107" s="159"/>
      <c r="E107" s="160">
        <v>73.37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8" t="s">
        <v>149</v>
      </c>
      <c r="D108" s="159"/>
      <c r="E108" s="160">
        <v>73.37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22.5" outlineLevel="1" x14ac:dyDescent="0.2">
      <c r="A109" s="170">
        <v>31</v>
      </c>
      <c r="B109" s="171" t="s">
        <v>228</v>
      </c>
      <c r="C109" s="187" t="s">
        <v>229</v>
      </c>
      <c r="D109" s="172" t="s">
        <v>230</v>
      </c>
      <c r="E109" s="173">
        <v>81.8</v>
      </c>
      <c r="F109" s="174"/>
      <c r="G109" s="175">
        <f>ROUND(E109*F109,2)</f>
        <v>0</v>
      </c>
      <c r="H109" s="174"/>
      <c r="I109" s="175">
        <f>ROUND(E109*H109,2)</f>
        <v>0</v>
      </c>
      <c r="J109" s="174"/>
      <c r="K109" s="175">
        <f>ROUND(E109*J109,2)</f>
        <v>0</v>
      </c>
      <c r="L109" s="175">
        <v>21</v>
      </c>
      <c r="M109" s="175">
        <f>G109*(1+L109/100)</f>
        <v>0</v>
      </c>
      <c r="N109" s="173">
        <v>0</v>
      </c>
      <c r="O109" s="173">
        <f>ROUND(E109*N109,2)</f>
        <v>0</v>
      </c>
      <c r="P109" s="173">
        <v>0</v>
      </c>
      <c r="Q109" s="173">
        <f>ROUND(E109*P109,2)</f>
        <v>0</v>
      </c>
      <c r="R109" s="175"/>
      <c r="S109" s="175" t="s">
        <v>187</v>
      </c>
      <c r="T109" s="176" t="s">
        <v>188</v>
      </c>
      <c r="U109" s="158">
        <v>0</v>
      </c>
      <c r="V109" s="158">
        <f>ROUND(E109*U109,2)</f>
        <v>0</v>
      </c>
      <c r="W109" s="158"/>
      <c r="X109" s="158" t="s">
        <v>115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116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8" t="s">
        <v>231</v>
      </c>
      <c r="D110" s="159"/>
      <c r="E110" s="160">
        <v>8.4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8" t="s">
        <v>232</v>
      </c>
      <c r="D111" s="159"/>
      <c r="E111" s="160">
        <v>27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118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8" t="s">
        <v>205</v>
      </c>
      <c r="D112" s="159"/>
      <c r="E112" s="160">
        <v>20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8" t="s">
        <v>233</v>
      </c>
      <c r="D113" s="159"/>
      <c r="E113" s="160">
        <v>26.4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0">
        <v>32</v>
      </c>
      <c r="B114" s="171" t="s">
        <v>234</v>
      </c>
      <c r="C114" s="187" t="s">
        <v>235</v>
      </c>
      <c r="D114" s="172" t="s">
        <v>144</v>
      </c>
      <c r="E114" s="173">
        <v>498.99</v>
      </c>
      <c r="F114" s="174"/>
      <c r="G114" s="175">
        <f>ROUND(E114*F114,2)</f>
        <v>0</v>
      </c>
      <c r="H114" s="174"/>
      <c r="I114" s="175">
        <f>ROUND(E114*H114,2)</f>
        <v>0</v>
      </c>
      <c r="J114" s="174"/>
      <c r="K114" s="175">
        <f>ROUND(E114*J114,2)</f>
        <v>0</v>
      </c>
      <c r="L114" s="175">
        <v>21</v>
      </c>
      <c r="M114" s="175">
        <f>G114*(1+L114/100)</f>
        <v>0</v>
      </c>
      <c r="N114" s="173">
        <v>2.9399999999999999E-2</v>
      </c>
      <c r="O114" s="173">
        <f>ROUND(E114*N114,2)</f>
        <v>14.67</v>
      </c>
      <c r="P114" s="173">
        <v>0</v>
      </c>
      <c r="Q114" s="173">
        <f>ROUND(E114*P114,2)</f>
        <v>0</v>
      </c>
      <c r="R114" s="175"/>
      <c r="S114" s="175" t="s">
        <v>187</v>
      </c>
      <c r="T114" s="176" t="s">
        <v>188</v>
      </c>
      <c r="U114" s="158">
        <v>0.48</v>
      </c>
      <c r="V114" s="158">
        <f>ROUND(E114*U114,2)</f>
        <v>239.52</v>
      </c>
      <c r="W114" s="158"/>
      <c r="X114" s="158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116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8" t="s">
        <v>145</v>
      </c>
      <c r="D115" s="159"/>
      <c r="E115" s="160">
        <v>44.08</v>
      </c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8" t="s">
        <v>146</v>
      </c>
      <c r="D116" s="159"/>
      <c r="E116" s="160">
        <v>33.35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8" t="s">
        <v>147</v>
      </c>
      <c r="D117" s="159"/>
      <c r="E117" s="160">
        <v>42.34</v>
      </c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8" t="s">
        <v>148</v>
      </c>
      <c r="D118" s="159"/>
      <c r="E118" s="160">
        <v>73.37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8" t="s">
        <v>149</v>
      </c>
      <c r="D119" s="159"/>
      <c r="E119" s="160">
        <v>73.37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8" t="s">
        <v>236</v>
      </c>
      <c r="D120" s="159"/>
      <c r="E120" s="160">
        <v>48.72</v>
      </c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8" t="s">
        <v>237</v>
      </c>
      <c r="D121" s="159"/>
      <c r="E121" s="160">
        <v>59.4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8" t="s">
        <v>238</v>
      </c>
      <c r="D122" s="159"/>
      <c r="E122" s="160">
        <v>48</v>
      </c>
      <c r="F122" s="158"/>
      <c r="G122" s="158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8" t="s">
        <v>239</v>
      </c>
      <c r="D123" s="159"/>
      <c r="E123" s="160">
        <v>63.36</v>
      </c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8" t="s">
        <v>240</v>
      </c>
      <c r="D124" s="159"/>
      <c r="E124" s="160">
        <v>13</v>
      </c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ht="33.75" outlineLevel="1" x14ac:dyDescent="0.2">
      <c r="A125" s="177">
        <v>33</v>
      </c>
      <c r="B125" s="178" t="s">
        <v>241</v>
      </c>
      <c r="C125" s="190" t="s">
        <v>242</v>
      </c>
      <c r="D125" s="179" t="s">
        <v>172</v>
      </c>
      <c r="E125" s="180">
        <v>20</v>
      </c>
      <c r="F125" s="181"/>
      <c r="G125" s="182">
        <f>ROUND(E125*F125,2)</f>
        <v>0</v>
      </c>
      <c r="H125" s="181"/>
      <c r="I125" s="182">
        <f>ROUND(E125*H125,2)</f>
        <v>0</v>
      </c>
      <c r="J125" s="181"/>
      <c r="K125" s="182">
        <f>ROUND(E125*J125,2)</f>
        <v>0</v>
      </c>
      <c r="L125" s="182">
        <v>21</v>
      </c>
      <c r="M125" s="182">
        <f>G125*(1+L125/100)</f>
        <v>0</v>
      </c>
      <c r="N125" s="180">
        <v>0</v>
      </c>
      <c r="O125" s="180">
        <f>ROUND(E125*N125,2)</f>
        <v>0</v>
      </c>
      <c r="P125" s="180">
        <v>0</v>
      </c>
      <c r="Q125" s="180">
        <f>ROUND(E125*P125,2)</f>
        <v>0</v>
      </c>
      <c r="R125" s="182"/>
      <c r="S125" s="182" t="s">
        <v>114</v>
      </c>
      <c r="T125" s="183" t="s">
        <v>114</v>
      </c>
      <c r="U125" s="158">
        <v>0</v>
      </c>
      <c r="V125" s="158">
        <f>ROUND(E125*U125,2)</f>
        <v>0</v>
      </c>
      <c r="W125" s="158"/>
      <c r="X125" s="158" t="s">
        <v>243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244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x14ac:dyDescent="0.2">
      <c r="A126" s="164" t="s">
        <v>109</v>
      </c>
      <c r="B126" s="165" t="s">
        <v>65</v>
      </c>
      <c r="C126" s="186" t="s">
        <v>66</v>
      </c>
      <c r="D126" s="166"/>
      <c r="E126" s="167"/>
      <c r="F126" s="168"/>
      <c r="G126" s="168">
        <f>SUMIF(AG127:AG137,"&lt;&gt;NOR",G127:G137)</f>
        <v>0</v>
      </c>
      <c r="H126" s="168"/>
      <c r="I126" s="168">
        <f>SUM(I127:I137)</f>
        <v>0</v>
      </c>
      <c r="J126" s="168"/>
      <c r="K126" s="168">
        <f>SUM(K127:K137)</f>
        <v>0</v>
      </c>
      <c r="L126" s="168"/>
      <c r="M126" s="168">
        <f>SUM(M127:M137)</f>
        <v>0</v>
      </c>
      <c r="N126" s="167"/>
      <c r="O126" s="167">
        <f>SUM(O127:O137)</f>
        <v>5.1100000000000003</v>
      </c>
      <c r="P126" s="167"/>
      <c r="Q126" s="167">
        <f>SUM(Q127:Q137)</f>
        <v>0</v>
      </c>
      <c r="R126" s="168"/>
      <c r="S126" s="168"/>
      <c r="T126" s="169"/>
      <c r="U126" s="163"/>
      <c r="V126" s="163">
        <f>SUM(V127:V137)</f>
        <v>124.98</v>
      </c>
      <c r="W126" s="163"/>
      <c r="X126" s="163"/>
      <c r="AG126" t="s">
        <v>110</v>
      </c>
    </row>
    <row r="127" spans="1:60" ht="45" outlineLevel="1" x14ac:dyDescent="0.2">
      <c r="A127" s="170">
        <v>34</v>
      </c>
      <c r="B127" s="171" t="s">
        <v>245</v>
      </c>
      <c r="C127" s="187" t="s">
        <v>246</v>
      </c>
      <c r="D127" s="172" t="s">
        <v>144</v>
      </c>
      <c r="E127" s="173">
        <v>85.38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73">
        <v>5.985E-2</v>
      </c>
      <c r="O127" s="173">
        <f>ROUND(E127*N127,2)</f>
        <v>5.1100000000000003</v>
      </c>
      <c r="P127" s="173">
        <v>0</v>
      </c>
      <c r="Q127" s="173">
        <f>ROUND(E127*P127,2)</f>
        <v>0</v>
      </c>
      <c r="R127" s="175"/>
      <c r="S127" s="175" t="s">
        <v>114</v>
      </c>
      <c r="T127" s="176" t="s">
        <v>114</v>
      </c>
      <c r="U127" s="158">
        <v>1.2295499999999999</v>
      </c>
      <c r="V127" s="158">
        <f>ROUND(E127*U127,2)</f>
        <v>104.98</v>
      </c>
      <c r="W127" s="158"/>
      <c r="X127" s="158" t="s">
        <v>115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116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8" t="s">
        <v>217</v>
      </c>
      <c r="D128" s="159"/>
      <c r="E128" s="160">
        <v>29.7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8" t="s">
        <v>218</v>
      </c>
      <c r="D129" s="159"/>
      <c r="E129" s="160">
        <v>24</v>
      </c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8" t="s">
        <v>219</v>
      </c>
      <c r="D130" s="159"/>
      <c r="E130" s="160">
        <v>31.68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ht="22.5" outlineLevel="1" x14ac:dyDescent="0.2">
      <c r="A131" s="177">
        <v>35</v>
      </c>
      <c r="B131" s="178" t="s">
        <v>247</v>
      </c>
      <c r="C131" s="190" t="s">
        <v>248</v>
      </c>
      <c r="D131" s="179" t="s">
        <v>172</v>
      </c>
      <c r="E131" s="180">
        <v>20</v>
      </c>
      <c r="F131" s="181"/>
      <c r="G131" s="182">
        <f>ROUND(E131*F131,2)</f>
        <v>0</v>
      </c>
      <c r="H131" s="181"/>
      <c r="I131" s="182">
        <f>ROUND(E131*H131,2)</f>
        <v>0</v>
      </c>
      <c r="J131" s="181"/>
      <c r="K131" s="182">
        <f>ROUND(E131*J131,2)</f>
        <v>0</v>
      </c>
      <c r="L131" s="182">
        <v>21</v>
      </c>
      <c r="M131" s="182">
        <f>G131*(1+L131/100)</f>
        <v>0</v>
      </c>
      <c r="N131" s="180">
        <v>0</v>
      </c>
      <c r="O131" s="180">
        <f>ROUND(E131*N131,2)</f>
        <v>0</v>
      </c>
      <c r="P131" s="180">
        <v>0</v>
      </c>
      <c r="Q131" s="180">
        <f>ROUND(E131*P131,2)</f>
        <v>0</v>
      </c>
      <c r="R131" s="182"/>
      <c r="S131" s="182" t="s">
        <v>114</v>
      </c>
      <c r="T131" s="183" t="s">
        <v>114</v>
      </c>
      <c r="U131" s="158">
        <v>1</v>
      </c>
      <c r="V131" s="158">
        <f>ROUND(E131*U131,2)</f>
        <v>20</v>
      </c>
      <c r="W131" s="158"/>
      <c r="X131" s="158" t="s">
        <v>115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116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70">
        <v>36</v>
      </c>
      <c r="B132" s="171" t="s">
        <v>249</v>
      </c>
      <c r="C132" s="187" t="s">
        <v>250</v>
      </c>
      <c r="D132" s="172" t="s">
        <v>251</v>
      </c>
      <c r="E132" s="173">
        <v>109.74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73">
        <v>0</v>
      </c>
      <c r="O132" s="173">
        <f>ROUND(E132*N132,2)</f>
        <v>0</v>
      </c>
      <c r="P132" s="173">
        <v>0</v>
      </c>
      <c r="Q132" s="173">
        <f>ROUND(E132*P132,2)</f>
        <v>0</v>
      </c>
      <c r="R132" s="175"/>
      <c r="S132" s="175" t="s">
        <v>187</v>
      </c>
      <c r="T132" s="176" t="s">
        <v>188</v>
      </c>
      <c r="U132" s="158">
        <v>0</v>
      </c>
      <c r="V132" s="158">
        <f>ROUND(E132*U132,2)</f>
        <v>0</v>
      </c>
      <c r="W132" s="158"/>
      <c r="X132" s="158" t="s">
        <v>115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116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ht="33.75" outlineLevel="1" x14ac:dyDescent="0.2">
      <c r="A133" s="155"/>
      <c r="B133" s="156"/>
      <c r="C133" s="251" t="s">
        <v>252</v>
      </c>
      <c r="D133" s="252"/>
      <c r="E133" s="252"/>
      <c r="F133" s="252"/>
      <c r="G133" s="252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166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84" t="str">
        <f>C133</f>
        <v>Omítka odsolovací nanášená ručně, jednovrstvá tl. 20mm, zatřená, hubená vápenná omítka v poměru 1:3:8 (vápno: nastavený přírod. Materiál:písek) v ceně zahrnuto vlhčení po dobu 30dnů. Odstranění omtíky a dočištění zdiva oceněno samostatně</v>
      </c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8" t="s">
        <v>253</v>
      </c>
      <c r="D134" s="159"/>
      <c r="E134" s="160">
        <v>24.36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8" t="s">
        <v>217</v>
      </c>
      <c r="D135" s="159"/>
      <c r="E135" s="160">
        <v>29.7</v>
      </c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118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8" t="s">
        <v>218</v>
      </c>
      <c r="D136" s="159"/>
      <c r="E136" s="160">
        <v>24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8" t="s">
        <v>219</v>
      </c>
      <c r="D137" s="159"/>
      <c r="E137" s="160">
        <v>31.68</v>
      </c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x14ac:dyDescent="0.2">
      <c r="A138" s="164" t="s">
        <v>109</v>
      </c>
      <c r="B138" s="165" t="s">
        <v>67</v>
      </c>
      <c r="C138" s="186" t="s">
        <v>68</v>
      </c>
      <c r="D138" s="166"/>
      <c r="E138" s="167"/>
      <c r="F138" s="168"/>
      <c r="G138" s="168">
        <f>SUMIF(AG139:AG141,"&lt;&gt;NOR",G139:G141)</f>
        <v>0</v>
      </c>
      <c r="H138" s="168"/>
      <c r="I138" s="168">
        <f>SUM(I139:I141)</f>
        <v>0</v>
      </c>
      <c r="J138" s="168"/>
      <c r="K138" s="168">
        <f>SUM(K139:K141)</f>
        <v>0</v>
      </c>
      <c r="L138" s="168"/>
      <c r="M138" s="168">
        <f>SUM(M139:M141)</f>
        <v>0</v>
      </c>
      <c r="N138" s="167"/>
      <c r="O138" s="167">
        <f>SUM(O139:O141)</f>
        <v>0</v>
      </c>
      <c r="P138" s="167"/>
      <c r="Q138" s="167">
        <f>SUM(Q139:Q141)</f>
        <v>0</v>
      </c>
      <c r="R138" s="168"/>
      <c r="S138" s="168"/>
      <c r="T138" s="169"/>
      <c r="U138" s="163"/>
      <c r="V138" s="163">
        <f>SUM(V139:V141)</f>
        <v>70</v>
      </c>
      <c r="W138" s="163"/>
      <c r="X138" s="163"/>
      <c r="AG138" t="s">
        <v>110</v>
      </c>
    </row>
    <row r="139" spans="1:60" ht="45" outlineLevel="1" x14ac:dyDescent="0.2">
      <c r="A139" s="177">
        <v>37</v>
      </c>
      <c r="B139" s="178" t="s">
        <v>254</v>
      </c>
      <c r="C139" s="190" t="s">
        <v>255</v>
      </c>
      <c r="D139" s="179" t="s">
        <v>172</v>
      </c>
      <c r="E139" s="180">
        <v>70</v>
      </c>
      <c r="F139" s="181"/>
      <c r="G139" s="182">
        <f>ROUND(E139*F139,2)</f>
        <v>0</v>
      </c>
      <c r="H139" s="181"/>
      <c r="I139" s="182">
        <f>ROUND(E139*H139,2)</f>
        <v>0</v>
      </c>
      <c r="J139" s="181"/>
      <c r="K139" s="182">
        <f>ROUND(E139*J139,2)</f>
        <v>0</v>
      </c>
      <c r="L139" s="182">
        <v>21</v>
      </c>
      <c r="M139" s="182">
        <f>G139*(1+L139/100)</f>
        <v>0</v>
      </c>
      <c r="N139" s="180">
        <v>0</v>
      </c>
      <c r="O139" s="180">
        <f>ROUND(E139*N139,2)</f>
        <v>0</v>
      </c>
      <c r="P139" s="180">
        <v>0</v>
      </c>
      <c r="Q139" s="180">
        <f>ROUND(E139*P139,2)</f>
        <v>0</v>
      </c>
      <c r="R139" s="182"/>
      <c r="S139" s="182" t="s">
        <v>114</v>
      </c>
      <c r="T139" s="183" t="s">
        <v>114</v>
      </c>
      <c r="U139" s="158">
        <v>1</v>
      </c>
      <c r="V139" s="158">
        <f>ROUND(E139*U139,2)</f>
        <v>70</v>
      </c>
      <c r="W139" s="158"/>
      <c r="X139" s="158" t="s">
        <v>115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116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ht="22.5" outlineLevel="1" x14ac:dyDescent="0.2">
      <c r="A140" s="170">
        <v>38</v>
      </c>
      <c r="B140" s="171" t="s">
        <v>256</v>
      </c>
      <c r="C140" s="187" t="s">
        <v>257</v>
      </c>
      <c r="D140" s="172" t="s">
        <v>258</v>
      </c>
      <c r="E140" s="173">
        <v>1</v>
      </c>
      <c r="F140" s="174"/>
      <c r="G140" s="175">
        <f>ROUND(E140*F140,2)</f>
        <v>0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21</v>
      </c>
      <c r="M140" s="175">
        <f>G140*(1+L140/100)</f>
        <v>0</v>
      </c>
      <c r="N140" s="173">
        <v>0</v>
      </c>
      <c r="O140" s="173">
        <f>ROUND(E140*N140,2)</f>
        <v>0</v>
      </c>
      <c r="P140" s="173">
        <v>0</v>
      </c>
      <c r="Q140" s="173">
        <f>ROUND(E140*P140,2)</f>
        <v>0</v>
      </c>
      <c r="R140" s="175"/>
      <c r="S140" s="175" t="s">
        <v>187</v>
      </c>
      <c r="T140" s="176" t="s">
        <v>188</v>
      </c>
      <c r="U140" s="158">
        <v>0</v>
      </c>
      <c r="V140" s="158">
        <f>ROUND(E140*U140,2)</f>
        <v>0</v>
      </c>
      <c r="W140" s="158"/>
      <c r="X140" s="158" t="s">
        <v>115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116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ht="22.5" outlineLevel="1" x14ac:dyDescent="0.2">
      <c r="A141" s="155"/>
      <c r="B141" s="156"/>
      <c r="C141" s="251" t="s">
        <v>259</v>
      </c>
      <c r="D141" s="252"/>
      <c r="E141" s="252"/>
      <c r="F141" s="252"/>
      <c r="G141" s="252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166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84" t="str">
        <f>C141</f>
        <v>vč. jádrového vrtu DN 110 - 150mm, napojení na elekroinstalaci, montáž strojního vybavení, vyřezání drážek, zazdění se zapravením</v>
      </c>
      <c r="BB141" s="148"/>
      <c r="BC141" s="148"/>
      <c r="BD141" s="148"/>
      <c r="BE141" s="148"/>
      <c r="BF141" s="148"/>
      <c r="BG141" s="148"/>
      <c r="BH141" s="148"/>
    </row>
    <row r="142" spans="1:60" x14ac:dyDescent="0.2">
      <c r="A142" s="164" t="s">
        <v>109</v>
      </c>
      <c r="B142" s="165" t="s">
        <v>69</v>
      </c>
      <c r="C142" s="186" t="s">
        <v>70</v>
      </c>
      <c r="D142" s="166"/>
      <c r="E142" s="167"/>
      <c r="F142" s="168"/>
      <c r="G142" s="168">
        <f>SUMIF(AG143:AG165,"&lt;&gt;NOR",G143:G165)</f>
        <v>0</v>
      </c>
      <c r="H142" s="168"/>
      <c r="I142" s="168">
        <f>SUM(I143:I165)</f>
        <v>0</v>
      </c>
      <c r="J142" s="168"/>
      <c r="K142" s="168">
        <f>SUM(K143:K165)</f>
        <v>0</v>
      </c>
      <c r="L142" s="168"/>
      <c r="M142" s="168">
        <f>SUM(M143:M165)</f>
        <v>0</v>
      </c>
      <c r="N142" s="167"/>
      <c r="O142" s="167">
        <f>SUM(O143:O165)</f>
        <v>0</v>
      </c>
      <c r="P142" s="167"/>
      <c r="Q142" s="167">
        <f>SUM(Q143:Q165)</f>
        <v>15.5</v>
      </c>
      <c r="R142" s="168"/>
      <c r="S142" s="168"/>
      <c r="T142" s="169"/>
      <c r="U142" s="163"/>
      <c r="V142" s="163">
        <f>SUM(V143:V165)</f>
        <v>360.26</v>
      </c>
      <c r="W142" s="163"/>
      <c r="X142" s="163"/>
      <c r="AG142" t="s">
        <v>110</v>
      </c>
    </row>
    <row r="143" spans="1:60" outlineLevel="1" x14ac:dyDescent="0.2">
      <c r="A143" s="170">
        <v>39</v>
      </c>
      <c r="B143" s="171" t="s">
        <v>260</v>
      </c>
      <c r="C143" s="187" t="s">
        <v>261</v>
      </c>
      <c r="D143" s="172" t="s">
        <v>144</v>
      </c>
      <c r="E143" s="173">
        <v>109.74</v>
      </c>
      <c r="F143" s="174"/>
      <c r="G143" s="175">
        <f>ROUND(E143*F143,2)</f>
        <v>0</v>
      </c>
      <c r="H143" s="174"/>
      <c r="I143" s="175">
        <f>ROUND(E143*H143,2)</f>
        <v>0</v>
      </c>
      <c r="J143" s="174"/>
      <c r="K143" s="175">
        <f>ROUND(E143*J143,2)</f>
        <v>0</v>
      </c>
      <c r="L143" s="175">
        <v>21</v>
      </c>
      <c r="M143" s="175">
        <f>G143*(1+L143/100)</f>
        <v>0</v>
      </c>
      <c r="N143" s="173">
        <v>0</v>
      </c>
      <c r="O143" s="173">
        <f>ROUND(E143*N143,2)</f>
        <v>0</v>
      </c>
      <c r="P143" s="173">
        <v>0</v>
      </c>
      <c r="Q143" s="173">
        <f>ROUND(E143*P143,2)</f>
        <v>0</v>
      </c>
      <c r="R143" s="175"/>
      <c r="S143" s="175" t="s">
        <v>114</v>
      </c>
      <c r="T143" s="176" t="s">
        <v>114</v>
      </c>
      <c r="U143" s="158">
        <v>1.052</v>
      </c>
      <c r="V143" s="158">
        <f>ROUND(E143*U143,2)</f>
        <v>115.45</v>
      </c>
      <c r="W143" s="158"/>
      <c r="X143" s="158" t="s">
        <v>115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116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8" t="s">
        <v>253</v>
      </c>
      <c r="D144" s="159"/>
      <c r="E144" s="160">
        <v>24.36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118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8" t="s">
        <v>217</v>
      </c>
      <c r="D145" s="159"/>
      <c r="E145" s="160">
        <v>29.7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118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8" t="s">
        <v>218</v>
      </c>
      <c r="D146" s="159"/>
      <c r="E146" s="160">
        <v>24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118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8" t="s">
        <v>219</v>
      </c>
      <c r="D147" s="159"/>
      <c r="E147" s="160">
        <v>31.68</v>
      </c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118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0">
        <v>40</v>
      </c>
      <c r="B148" s="171" t="s">
        <v>262</v>
      </c>
      <c r="C148" s="187" t="s">
        <v>263</v>
      </c>
      <c r="D148" s="172" t="s">
        <v>144</v>
      </c>
      <c r="E148" s="173">
        <v>109.74</v>
      </c>
      <c r="F148" s="174"/>
      <c r="G148" s="175">
        <f>ROUND(E148*F148,2)</f>
        <v>0</v>
      </c>
      <c r="H148" s="174"/>
      <c r="I148" s="175">
        <f>ROUND(E148*H148,2)</f>
        <v>0</v>
      </c>
      <c r="J148" s="174"/>
      <c r="K148" s="175">
        <f>ROUND(E148*J148,2)</f>
        <v>0</v>
      </c>
      <c r="L148" s="175">
        <v>21</v>
      </c>
      <c r="M148" s="175">
        <f>G148*(1+L148/100)</f>
        <v>0</v>
      </c>
      <c r="N148" s="173">
        <v>0</v>
      </c>
      <c r="O148" s="173">
        <f>ROUND(E148*N148,2)</f>
        <v>0</v>
      </c>
      <c r="P148" s="173">
        <v>6.3E-2</v>
      </c>
      <c r="Q148" s="173">
        <f>ROUND(E148*P148,2)</f>
        <v>6.91</v>
      </c>
      <c r="R148" s="175"/>
      <c r="S148" s="175" t="s">
        <v>114</v>
      </c>
      <c r="T148" s="176" t="s">
        <v>114</v>
      </c>
      <c r="U148" s="158">
        <v>1.006</v>
      </c>
      <c r="V148" s="158">
        <f>ROUND(E148*U148,2)</f>
        <v>110.4</v>
      </c>
      <c r="W148" s="158"/>
      <c r="X148" s="158" t="s">
        <v>115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116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8" t="s">
        <v>253</v>
      </c>
      <c r="D149" s="159"/>
      <c r="E149" s="160">
        <v>24.36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118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8" t="s">
        <v>217</v>
      </c>
      <c r="D150" s="159"/>
      <c r="E150" s="160">
        <v>29.7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118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8" t="s">
        <v>218</v>
      </c>
      <c r="D151" s="159"/>
      <c r="E151" s="160">
        <v>24</v>
      </c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118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8" t="s">
        <v>219</v>
      </c>
      <c r="D152" s="159"/>
      <c r="E152" s="160">
        <v>31.68</v>
      </c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118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70">
        <v>41</v>
      </c>
      <c r="B153" s="171" t="s">
        <v>264</v>
      </c>
      <c r="C153" s="187" t="s">
        <v>265</v>
      </c>
      <c r="D153" s="172" t="s">
        <v>113</v>
      </c>
      <c r="E153" s="173">
        <v>0.76800000000000002</v>
      </c>
      <c r="F153" s="174"/>
      <c r="G153" s="175">
        <f>ROUND(E153*F153,2)</f>
        <v>0</v>
      </c>
      <c r="H153" s="174"/>
      <c r="I153" s="175">
        <f>ROUND(E153*H153,2)</f>
        <v>0</v>
      </c>
      <c r="J153" s="174"/>
      <c r="K153" s="175">
        <f>ROUND(E153*J153,2)</f>
        <v>0</v>
      </c>
      <c r="L153" s="175">
        <v>21</v>
      </c>
      <c r="M153" s="175">
        <f>G153*(1+L153/100)</f>
        <v>0</v>
      </c>
      <c r="N153" s="173">
        <v>0</v>
      </c>
      <c r="O153" s="173">
        <f>ROUND(E153*N153,2)</f>
        <v>0</v>
      </c>
      <c r="P153" s="173">
        <v>2</v>
      </c>
      <c r="Q153" s="173">
        <f>ROUND(E153*P153,2)</f>
        <v>1.54</v>
      </c>
      <c r="R153" s="175"/>
      <c r="S153" s="175" t="s">
        <v>114</v>
      </c>
      <c r="T153" s="176" t="s">
        <v>114</v>
      </c>
      <c r="U153" s="158">
        <v>6.4359999999999999</v>
      </c>
      <c r="V153" s="158">
        <f>ROUND(E153*U153,2)</f>
        <v>4.9400000000000004</v>
      </c>
      <c r="W153" s="158"/>
      <c r="X153" s="158" t="s">
        <v>115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116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8" t="s">
        <v>152</v>
      </c>
      <c r="D154" s="159"/>
      <c r="E154" s="160">
        <v>0.38850000000000001</v>
      </c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8" t="s">
        <v>153</v>
      </c>
      <c r="D155" s="159"/>
      <c r="E155" s="160">
        <v>0.3795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118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70">
        <v>42</v>
      </c>
      <c r="B156" s="171" t="s">
        <v>266</v>
      </c>
      <c r="C156" s="187" t="s">
        <v>267</v>
      </c>
      <c r="D156" s="172" t="s">
        <v>160</v>
      </c>
      <c r="E156" s="173">
        <v>51.2</v>
      </c>
      <c r="F156" s="174"/>
      <c r="G156" s="175">
        <f>ROUND(E156*F156,2)</f>
        <v>0</v>
      </c>
      <c r="H156" s="174"/>
      <c r="I156" s="175">
        <f>ROUND(E156*H156,2)</f>
        <v>0</v>
      </c>
      <c r="J156" s="174"/>
      <c r="K156" s="175">
        <f>ROUND(E156*J156,2)</f>
        <v>0</v>
      </c>
      <c r="L156" s="175">
        <v>21</v>
      </c>
      <c r="M156" s="175">
        <f>G156*(1+L156/100)</f>
        <v>0</v>
      </c>
      <c r="N156" s="173">
        <v>0</v>
      </c>
      <c r="O156" s="173">
        <f>ROUND(E156*N156,2)</f>
        <v>0</v>
      </c>
      <c r="P156" s="173">
        <v>4.6000000000000001E-4</v>
      </c>
      <c r="Q156" s="173">
        <f>ROUND(E156*P156,2)</f>
        <v>0.02</v>
      </c>
      <c r="R156" s="175"/>
      <c r="S156" s="175" t="s">
        <v>114</v>
      </c>
      <c r="T156" s="176" t="s">
        <v>114</v>
      </c>
      <c r="U156" s="158">
        <v>1.35</v>
      </c>
      <c r="V156" s="158">
        <f>ROUND(E156*U156,2)</f>
        <v>69.12</v>
      </c>
      <c r="W156" s="158"/>
      <c r="X156" s="158" t="s">
        <v>115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116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8" t="s">
        <v>268</v>
      </c>
      <c r="D157" s="159"/>
      <c r="E157" s="160">
        <v>25.9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118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8" t="s">
        <v>269</v>
      </c>
      <c r="D158" s="159"/>
      <c r="E158" s="160">
        <v>25.3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118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70">
        <v>43</v>
      </c>
      <c r="B159" s="171" t="s">
        <v>270</v>
      </c>
      <c r="C159" s="187" t="s">
        <v>271</v>
      </c>
      <c r="D159" s="172" t="s">
        <v>144</v>
      </c>
      <c r="E159" s="173">
        <v>109.74</v>
      </c>
      <c r="F159" s="174"/>
      <c r="G159" s="175">
        <f>ROUND(E159*F159,2)</f>
        <v>0</v>
      </c>
      <c r="H159" s="174"/>
      <c r="I159" s="175">
        <f>ROUND(E159*H159,2)</f>
        <v>0</v>
      </c>
      <c r="J159" s="174"/>
      <c r="K159" s="175">
        <f>ROUND(E159*J159,2)</f>
        <v>0</v>
      </c>
      <c r="L159" s="175">
        <v>21</v>
      </c>
      <c r="M159" s="175">
        <f>G159*(1+L159/100)</f>
        <v>0</v>
      </c>
      <c r="N159" s="173">
        <v>0</v>
      </c>
      <c r="O159" s="173">
        <f>ROUND(E159*N159,2)</f>
        <v>0</v>
      </c>
      <c r="P159" s="173">
        <v>0.05</v>
      </c>
      <c r="Q159" s="173">
        <f>ROUND(E159*P159,2)</f>
        <v>5.49</v>
      </c>
      <c r="R159" s="175"/>
      <c r="S159" s="175" t="s">
        <v>114</v>
      </c>
      <c r="T159" s="176" t="s">
        <v>114</v>
      </c>
      <c r="U159" s="158">
        <v>0.33</v>
      </c>
      <c r="V159" s="158">
        <f>ROUND(E159*U159,2)</f>
        <v>36.21</v>
      </c>
      <c r="W159" s="158"/>
      <c r="X159" s="158" t="s">
        <v>115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116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8" t="s">
        <v>253</v>
      </c>
      <c r="D160" s="159"/>
      <c r="E160" s="160">
        <v>24.36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118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8" t="s">
        <v>217</v>
      </c>
      <c r="D161" s="159"/>
      <c r="E161" s="160">
        <v>29.7</v>
      </c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118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8" t="s">
        <v>218</v>
      </c>
      <c r="D162" s="159"/>
      <c r="E162" s="160">
        <v>24</v>
      </c>
      <c r="F162" s="158"/>
      <c r="G162" s="1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118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8" t="s">
        <v>219</v>
      </c>
      <c r="D163" s="159"/>
      <c r="E163" s="160">
        <v>31.68</v>
      </c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118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70">
        <v>44</v>
      </c>
      <c r="B164" s="171" t="s">
        <v>272</v>
      </c>
      <c r="C164" s="187" t="s">
        <v>273</v>
      </c>
      <c r="D164" s="172" t="s">
        <v>144</v>
      </c>
      <c r="E164" s="173">
        <v>109.74</v>
      </c>
      <c r="F164" s="174"/>
      <c r="G164" s="175">
        <f>ROUND(E164*F164,2)</f>
        <v>0</v>
      </c>
      <c r="H164" s="174"/>
      <c r="I164" s="175">
        <f>ROUND(E164*H164,2)</f>
        <v>0</v>
      </c>
      <c r="J164" s="174"/>
      <c r="K164" s="175">
        <f>ROUND(E164*J164,2)</f>
        <v>0</v>
      </c>
      <c r="L164" s="175">
        <v>21</v>
      </c>
      <c r="M164" s="175">
        <f>G164*(1+L164/100)</f>
        <v>0</v>
      </c>
      <c r="N164" s="173">
        <v>0</v>
      </c>
      <c r="O164" s="173">
        <f>ROUND(E164*N164,2)</f>
        <v>0</v>
      </c>
      <c r="P164" s="173">
        <v>1.4E-2</v>
      </c>
      <c r="Q164" s="173">
        <f>ROUND(E164*P164,2)</f>
        <v>1.54</v>
      </c>
      <c r="R164" s="175"/>
      <c r="S164" s="175" t="s">
        <v>114</v>
      </c>
      <c r="T164" s="176" t="s">
        <v>114</v>
      </c>
      <c r="U164" s="158">
        <v>0.22</v>
      </c>
      <c r="V164" s="158">
        <f>ROUND(E164*U164,2)</f>
        <v>24.14</v>
      </c>
      <c r="W164" s="158"/>
      <c r="X164" s="158" t="s">
        <v>115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116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8" t="s">
        <v>274</v>
      </c>
      <c r="D165" s="159"/>
      <c r="E165" s="160">
        <v>109.74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118</v>
      </c>
      <c r="AH165" s="148">
        <v>5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x14ac:dyDescent="0.2">
      <c r="A166" s="164" t="s">
        <v>109</v>
      </c>
      <c r="B166" s="165" t="s">
        <v>71</v>
      </c>
      <c r="C166" s="186" t="s">
        <v>72</v>
      </c>
      <c r="D166" s="166"/>
      <c r="E166" s="167"/>
      <c r="F166" s="168"/>
      <c r="G166" s="168">
        <f>SUMIF(AG167:AG174,"&lt;&gt;NOR",G167:G174)</f>
        <v>0</v>
      </c>
      <c r="H166" s="168"/>
      <c r="I166" s="168">
        <f>SUM(I167:I174)</f>
        <v>0</v>
      </c>
      <c r="J166" s="168"/>
      <c r="K166" s="168">
        <f>SUM(K167:K174)</f>
        <v>0</v>
      </c>
      <c r="L166" s="168"/>
      <c r="M166" s="168">
        <f>SUM(M167:M174)</f>
        <v>0</v>
      </c>
      <c r="N166" s="167"/>
      <c r="O166" s="167">
        <f>SUM(O167:O174)</f>
        <v>0</v>
      </c>
      <c r="P166" s="167"/>
      <c r="Q166" s="167">
        <f>SUM(Q167:Q174)</f>
        <v>0</v>
      </c>
      <c r="R166" s="168"/>
      <c r="S166" s="168"/>
      <c r="T166" s="169"/>
      <c r="U166" s="163"/>
      <c r="V166" s="163">
        <f>SUM(V167:V174)</f>
        <v>1.01</v>
      </c>
      <c r="W166" s="163"/>
      <c r="X166" s="163"/>
      <c r="AG166" t="s">
        <v>110</v>
      </c>
    </row>
    <row r="167" spans="1:60" ht="22.5" outlineLevel="1" x14ac:dyDescent="0.2">
      <c r="A167" s="170">
        <v>45</v>
      </c>
      <c r="B167" s="171" t="s">
        <v>275</v>
      </c>
      <c r="C167" s="187" t="s">
        <v>276</v>
      </c>
      <c r="D167" s="172" t="s">
        <v>251</v>
      </c>
      <c r="E167" s="173">
        <v>0.95</v>
      </c>
      <c r="F167" s="174"/>
      <c r="G167" s="175">
        <f>ROUND(E167*F167,2)</f>
        <v>0</v>
      </c>
      <c r="H167" s="174"/>
      <c r="I167" s="175">
        <f>ROUND(E167*H167,2)</f>
        <v>0</v>
      </c>
      <c r="J167" s="174"/>
      <c r="K167" s="175">
        <f>ROUND(E167*J167,2)</f>
        <v>0</v>
      </c>
      <c r="L167" s="175">
        <v>21</v>
      </c>
      <c r="M167" s="175">
        <f>G167*(1+L167/100)</f>
        <v>0</v>
      </c>
      <c r="N167" s="173">
        <v>0</v>
      </c>
      <c r="O167" s="173">
        <f>ROUND(E167*N167,2)</f>
        <v>0</v>
      </c>
      <c r="P167" s="173">
        <v>0</v>
      </c>
      <c r="Q167" s="173">
        <f>ROUND(E167*P167,2)</f>
        <v>0</v>
      </c>
      <c r="R167" s="175"/>
      <c r="S167" s="175" t="s">
        <v>187</v>
      </c>
      <c r="T167" s="176" t="s">
        <v>188</v>
      </c>
      <c r="U167" s="158">
        <v>0</v>
      </c>
      <c r="V167" s="158">
        <f>ROUND(E167*U167,2)</f>
        <v>0</v>
      </c>
      <c r="W167" s="158"/>
      <c r="X167" s="158" t="s">
        <v>115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116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8" t="s">
        <v>277</v>
      </c>
      <c r="D168" s="159"/>
      <c r="E168" s="160">
        <v>0.95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118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ht="45" outlineLevel="1" x14ac:dyDescent="0.2">
      <c r="A169" s="170">
        <v>46</v>
      </c>
      <c r="B169" s="171" t="s">
        <v>278</v>
      </c>
      <c r="C169" s="187" t="s">
        <v>279</v>
      </c>
      <c r="D169" s="172" t="s">
        <v>251</v>
      </c>
      <c r="E169" s="173">
        <v>0.95</v>
      </c>
      <c r="F169" s="174"/>
      <c r="G169" s="175">
        <f>ROUND(E169*F169,2)</f>
        <v>0</v>
      </c>
      <c r="H169" s="174"/>
      <c r="I169" s="175">
        <f>ROUND(E169*H169,2)</f>
        <v>0</v>
      </c>
      <c r="J169" s="174"/>
      <c r="K169" s="175">
        <f>ROUND(E169*J169,2)</f>
        <v>0</v>
      </c>
      <c r="L169" s="175">
        <v>21</v>
      </c>
      <c r="M169" s="175">
        <f>G169*(1+L169/100)</f>
        <v>0</v>
      </c>
      <c r="N169" s="173">
        <v>1.33E-3</v>
      </c>
      <c r="O169" s="173">
        <f>ROUND(E169*N169,2)</f>
        <v>0</v>
      </c>
      <c r="P169" s="173">
        <v>0</v>
      </c>
      <c r="Q169" s="173">
        <f>ROUND(E169*P169,2)</f>
        <v>0</v>
      </c>
      <c r="R169" s="175"/>
      <c r="S169" s="175" t="s">
        <v>187</v>
      </c>
      <c r="T169" s="176" t="s">
        <v>188</v>
      </c>
      <c r="U169" s="158">
        <v>1.05999</v>
      </c>
      <c r="V169" s="158">
        <f>ROUND(E169*U169,2)</f>
        <v>1.01</v>
      </c>
      <c r="W169" s="158"/>
      <c r="X169" s="158" t="s">
        <v>115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116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251" t="s">
        <v>280</v>
      </c>
      <c r="D170" s="252"/>
      <c r="E170" s="252"/>
      <c r="F170" s="252"/>
      <c r="G170" s="252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166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8" t="s">
        <v>277</v>
      </c>
      <c r="D171" s="159"/>
      <c r="E171" s="160">
        <v>0.95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118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ht="22.5" outlineLevel="1" x14ac:dyDescent="0.2">
      <c r="A172" s="170">
        <v>47</v>
      </c>
      <c r="B172" s="171" t="s">
        <v>281</v>
      </c>
      <c r="C172" s="187" t="s">
        <v>282</v>
      </c>
      <c r="D172" s="172" t="s">
        <v>251</v>
      </c>
      <c r="E172" s="173">
        <v>0.95</v>
      </c>
      <c r="F172" s="174"/>
      <c r="G172" s="175">
        <f>ROUND(E172*F172,2)</f>
        <v>0</v>
      </c>
      <c r="H172" s="174"/>
      <c r="I172" s="175">
        <f>ROUND(E172*H172,2)</f>
        <v>0</v>
      </c>
      <c r="J172" s="174"/>
      <c r="K172" s="175">
        <f>ROUND(E172*J172,2)</f>
        <v>0</v>
      </c>
      <c r="L172" s="175">
        <v>21</v>
      </c>
      <c r="M172" s="175">
        <f>G172*(1+L172/100)</f>
        <v>0</v>
      </c>
      <c r="N172" s="173">
        <v>0</v>
      </c>
      <c r="O172" s="173">
        <f>ROUND(E172*N172,2)</f>
        <v>0</v>
      </c>
      <c r="P172" s="173">
        <v>0</v>
      </c>
      <c r="Q172" s="173">
        <f>ROUND(E172*P172,2)</f>
        <v>0</v>
      </c>
      <c r="R172" s="175"/>
      <c r="S172" s="175" t="s">
        <v>187</v>
      </c>
      <c r="T172" s="176" t="s">
        <v>188</v>
      </c>
      <c r="U172" s="158">
        <v>0</v>
      </c>
      <c r="V172" s="158">
        <f>ROUND(E172*U172,2)</f>
        <v>0</v>
      </c>
      <c r="W172" s="158"/>
      <c r="X172" s="158" t="s">
        <v>115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116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251" t="s">
        <v>283</v>
      </c>
      <c r="D173" s="252"/>
      <c r="E173" s="252"/>
      <c r="F173" s="252"/>
      <c r="G173" s="252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166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8" t="s">
        <v>277</v>
      </c>
      <c r="D174" s="159"/>
      <c r="E174" s="160">
        <v>0.95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118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x14ac:dyDescent="0.2">
      <c r="A175" s="164" t="s">
        <v>109</v>
      </c>
      <c r="B175" s="165" t="s">
        <v>73</v>
      </c>
      <c r="C175" s="186" t="s">
        <v>74</v>
      </c>
      <c r="D175" s="166"/>
      <c r="E175" s="167"/>
      <c r="F175" s="168"/>
      <c r="G175" s="168">
        <f>SUMIF(AG176:AG210,"&lt;&gt;NOR",G176:G210)</f>
        <v>0</v>
      </c>
      <c r="H175" s="168"/>
      <c r="I175" s="168">
        <f>SUM(I176:I210)</f>
        <v>0</v>
      </c>
      <c r="J175" s="168"/>
      <c r="K175" s="168">
        <f>SUM(K176:K210)</f>
        <v>0</v>
      </c>
      <c r="L175" s="168"/>
      <c r="M175" s="168">
        <f>SUM(M176:M210)</f>
        <v>0</v>
      </c>
      <c r="N175" s="167"/>
      <c r="O175" s="167">
        <f>SUM(O176:O210)</f>
        <v>2.4099999999999997</v>
      </c>
      <c r="P175" s="167"/>
      <c r="Q175" s="167">
        <f>SUM(Q176:Q210)</f>
        <v>0</v>
      </c>
      <c r="R175" s="168"/>
      <c r="S175" s="168"/>
      <c r="T175" s="169"/>
      <c r="U175" s="163"/>
      <c r="V175" s="163">
        <f>SUM(V176:V210)</f>
        <v>76.87</v>
      </c>
      <c r="W175" s="163"/>
      <c r="X175" s="163"/>
      <c r="AG175" t="s">
        <v>110</v>
      </c>
    </row>
    <row r="176" spans="1:60" outlineLevel="1" x14ac:dyDescent="0.2">
      <c r="A176" s="170">
        <v>48</v>
      </c>
      <c r="B176" s="171" t="s">
        <v>284</v>
      </c>
      <c r="C176" s="187" t="s">
        <v>285</v>
      </c>
      <c r="D176" s="172" t="s">
        <v>144</v>
      </c>
      <c r="E176" s="173">
        <v>13.2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73">
        <v>3.0000000000000001E-5</v>
      </c>
      <c r="O176" s="173">
        <f>ROUND(E176*N176,2)</f>
        <v>0</v>
      </c>
      <c r="P176" s="173">
        <v>0</v>
      </c>
      <c r="Q176" s="173">
        <f>ROUND(E176*P176,2)</f>
        <v>0</v>
      </c>
      <c r="R176" s="175"/>
      <c r="S176" s="175" t="s">
        <v>114</v>
      </c>
      <c r="T176" s="176" t="s">
        <v>114</v>
      </c>
      <c r="U176" s="158">
        <v>4.2000000000000003E-2</v>
      </c>
      <c r="V176" s="158">
        <f>ROUND(E176*U176,2)</f>
        <v>0.55000000000000004</v>
      </c>
      <c r="W176" s="158"/>
      <c r="X176" s="158" t="s">
        <v>115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116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8" t="s">
        <v>286</v>
      </c>
      <c r="D177" s="159"/>
      <c r="E177" s="160">
        <v>3.25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118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8" t="s">
        <v>287</v>
      </c>
      <c r="D178" s="159"/>
      <c r="E178" s="160">
        <v>3.7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118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8" t="s">
        <v>287</v>
      </c>
      <c r="D179" s="159"/>
      <c r="E179" s="160">
        <v>3.7</v>
      </c>
      <c r="F179" s="158"/>
      <c r="G179" s="158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118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8" t="s">
        <v>288</v>
      </c>
      <c r="D180" s="159"/>
      <c r="E180" s="160">
        <v>2.5499999999999998</v>
      </c>
      <c r="F180" s="158"/>
      <c r="G180" s="158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118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ht="22.5" outlineLevel="1" x14ac:dyDescent="0.2">
      <c r="A181" s="170">
        <v>49</v>
      </c>
      <c r="B181" s="171" t="s">
        <v>289</v>
      </c>
      <c r="C181" s="187" t="s">
        <v>290</v>
      </c>
      <c r="D181" s="172" t="s">
        <v>144</v>
      </c>
      <c r="E181" s="173">
        <v>32.1</v>
      </c>
      <c r="F181" s="174"/>
      <c r="G181" s="175">
        <f>ROUND(E181*F181,2)</f>
        <v>0</v>
      </c>
      <c r="H181" s="174"/>
      <c r="I181" s="175">
        <f>ROUND(E181*H181,2)</f>
        <v>0</v>
      </c>
      <c r="J181" s="174"/>
      <c r="K181" s="175">
        <f>ROUND(E181*J181,2)</f>
        <v>0</v>
      </c>
      <c r="L181" s="175">
        <v>21</v>
      </c>
      <c r="M181" s="175">
        <f>G181*(1+L181/100)</f>
        <v>0</v>
      </c>
      <c r="N181" s="173">
        <v>5.5669999999999997E-2</v>
      </c>
      <c r="O181" s="173">
        <f>ROUND(E181*N181,2)</f>
        <v>1.79</v>
      </c>
      <c r="P181" s="173">
        <v>0</v>
      </c>
      <c r="Q181" s="173">
        <f>ROUND(E181*P181,2)</f>
        <v>0</v>
      </c>
      <c r="R181" s="175"/>
      <c r="S181" s="175" t="s">
        <v>114</v>
      </c>
      <c r="T181" s="176" t="s">
        <v>114</v>
      </c>
      <c r="U181" s="158">
        <v>0.44800000000000001</v>
      </c>
      <c r="V181" s="158">
        <f>ROUND(E181*U181,2)</f>
        <v>14.38</v>
      </c>
      <c r="W181" s="158"/>
      <c r="X181" s="158" t="s">
        <v>115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116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8" t="s">
        <v>291</v>
      </c>
      <c r="D182" s="159"/>
      <c r="E182" s="160">
        <v>3.25</v>
      </c>
      <c r="F182" s="158"/>
      <c r="G182" s="158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118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8" t="s">
        <v>287</v>
      </c>
      <c r="D183" s="159"/>
      <c r="E183" s="160">
        <v>3.7</v>
      </c>
      <c r="F183" s="158"/>
      <c r="G183" s="158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118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8" t="s">
        <v>287</v>
      </c>
      <c r="D184" s="159"/>
      <c r="E184" s="160">
        <v>3.7</v>
      </c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118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8" t="s">
        <v>288</v>
      </c>
      <c r="D185" s="159"/>
      <c r="E185" s="160">
        <v>2.5499999999999998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118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9" t="s">
        <v>124</v>
      </c>
      <c r="D186" s="161"/>
      <c r="E186" s="162">
        <v>13.2</v>
      </c>
      <c r="F186" s="158"/>
      <c r="G186" s="158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118</v>
      </c>
      <c r="AH186" s="148">
        <v>1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ht="22.5" outlineLevel="1" x14ac:dyDescent="0.2">
      <c r="A187" s="155"/>
      <c r="B187" s="156"/>
      <c r="C187" s="188" t="s">
        <v>211</v>
      </c>
      <c r="D187" s="159"/>
      <c r="E187" s="160">
        <v>13.5</v>
      </c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118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9" t="s">
        <v>124</v>
      </c>
      <c r="D188" s="161"/>
      <c r="E188" s="162">
        <v>13.5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118</v>
      </c>
      <c r="AH188" s="148">
        <v>1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8" t="s">
        <v>292</v>
      </c>
      <c r="D189" s="159"/>
      <c r="E189" s="160">
        <v>5.4</v>
      </c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118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9" t="s">
        <v>124</v>
      </c>
      <c r="D190" s="161"/>
      <c r="E190" s="162">
        <v>5.4</v>
      </c>
      <c r="F190" s="158"/>
      <c r="G190" s="1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118</v>
      </c>
      <c r="AH190" s="148">
        <v>1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ht="22.5" outlineLevel="1" x14ac:dyDescent="0.2">
      <c r="A191" s="170">
        <v>50</v>
      </c>
      <c r="B191" s="171" t="s">
        <v>293</v>
      </c>
      <c r="C191" s="187" t="s">
        <v>294</v>
      </c>
      <c r="D191" s="172" t="s">
        <v>144</v>
      </c>
      <c r="E191" s="173">
        <v>13.2</v>
      </c>
      <c r="F191" s="174"/>
      <c r="G191" s="175">
        <f>ROUND(E191*F191,2)</f>
        <v>0</v>
      </c>
      <c r="H191" s="174"/>
      <c r="I191" s="175">
        <f>ROUND(E191*H191,2)</f>
        <v>0</v>
      </c>
      <c r="J191" s="174"/>
      <c r="K191" s="175">
        <f>ROUND(E191*J191,2)</f>
        <v>0</v>
      </c>
      <c r="L191" s="175">
        <v>21</v>
      </c>
      <c r="M191" s="175">
        <f>G191*(1+L191/100)</f>
        <v>0</v>
      </c>
      <c r="N191" s="173">
        <v>1E-4</v>
      </c>
      <c r="O191" s="173">
        <f>ROUND(E191*N191,2)</f>
        <v>0</v>
      </c>
      <c r="P191" s="173">
        <v>0</v>
      </c>
      <c r="Q191" s="173">
        <f>ROUND(E191*P191,2)</f>
        <v>0</v>
      </c>
      <c r="R191" s="175"/>
      <c r="S191" s="175" t="s">
        <v>114</v>
      </c>
      <c r="T191" s="176" t="s">
        <v>114</v>
      </c>
      <c r="U191" s="158">
        <v>0.34</v>
      </c>
      <c r="V191" s="158">
        <f>ROUND(E191*U191,2)</f>
        <v>4.49</v>
      </c>
      <c r="W191" s="158"/>
      <c r="X191" s="158" t="s">
        <v>115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116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8" t="s">
        <v>286</v>
      </c>
      <c r="D192" s="159"/>
      <c r="E192" s="160">
        <v>3.25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118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8" t="s">
        <v>287</v>
      </c>
      <c r="D193" s="159"/>
      <c r="E193" s="160">
        <v>3.7</v>
      </c>
      <c r="F193" s="158"/>
      <c r="G193" s="158"/>
      <c r="H193" s="158"/>
      <c r="I193" s="158"/>
      <c r="J193" s="158"/>
      <c r="K193" s="158"/>
      <c r="L193" s="158"/>
      <c r="M193" s="158"/>
      <c r="N193" s="157"/>
      <c r="O193" s="157"/>
      <c r="P193" s="157"/>
      <c r="Q193" s="157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118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8" t="s">
        <v>287</v>
      </c>
      <c r="D194" s="159"/>
      <c r="E194" s="160">
        <v>3.7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118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8" t="s">
        <v>288</v>
      </c>
      <c r="D195" s="159"/>
      <c r="E195" s="160">
        <v>2.5499999999999998</v>
      </c>
      <c r="F195" s="158"/>
      <c r="G195" s="158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118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ht="22.5" outlineLevel="1" x14ac:dyDescent="0.2">
      <c r="A196" s="170">
        <v>51</v>
      </c>
      <c r="B196" s="171" t="s">
        <v>295</v>
      </c>
      <c r="C196" s="187" t="s">
        <v>296</v>
      </c>
      <c r="D196" s="172" t="s">
        <v>144</v>
      </c>
      <c r="E196" s="173">
        <v>72.52</v>
      </c>
      <c r="F196" s="174"/>
      <c r="G196" s="175">
        <f>ROUND(E196*F196,2)</f>
        <v>0</v>
      </c>
      <c r="H196" s="174"/>
      <c r="I196" s="175">
        <f>ROUND(E196*H196,2)</f>
        <v>0</v>
      </c>
      <c r="J196" s="174"/>
      <c r="K196" s="175">
        <f>ROUND(E196*J196,2)</f>
        <v>0</v>
      </c>
      <c r="L196" s="175">
        <v>21</v>
      </c>
      <c r="M196" s="175">
        <f>G196*(1+L196/100)</f>
        <v>0</v>
      </c>
      <c r="N196" s="173">
        <v>6.3E-3</v>
      </c>
      <c r="O196" s="173">
        <f>ROUND(E196*N196,2)</f>
        <v>0.46</v>
      </c>
      <c r="P196" s="173">
        <v>0</v>
      </c>
      <c r="Q196" s="173">
        <f>ROUND(E196*P196,2)</f>
        <v>0</v>
      </c>
      <c r="R196" s="175"/>
      <c r="S196" s="175" t="s">
        <v>114</v>
      </c>
      <c r="T196" s="176" t="s">
        <v>114</v>
      </c>
      <c r="U196" s="158">
        <v>0.49330000000000002</v>
      </c>
      <c r="V196" s="158">
        <f>ROUND(E196*U196,2)</f>
        <v>35.770000000000003</v>
      </c>
      <c r="W196" s="158"/>
      <c r="X196" s="158" t="s">
        <v>115</v>
      </c>
      <c r="Y196" s="148"/>
      <c r="Z196" s="148"/>
      <c r="AA196" s="148"/>
      <c r="AB196" s="148"/>
      <c r="AC196" s="148"/>
      <c r="AD196" s="148"/>
      <c r="AE196" s="148"/>
      <c r="AF196" s="148"/>
      <c r="AG196" s="148" t="s">
        <v>116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8" t="s">
        <v>297</v>
      </c>
      <c r="D197" s="159"/>
      <c r="E197" s="160">
        <v>36.549999999999997</v>
      </c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118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8" t="s">
        <v>298</v>
      </c>
      <c r="D198" s="159"/>
      <c r="E198" s="160">
        <v>35.97</v>
      </c>
      <c r="F198" s="158"/>
      <c r="G198" s="158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118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ht="22.5" outlineLevel="1" x14ac:dyDescent="0.2">
      <c r="A199" s="170">
        <v>52</v>
      </c>
      <c r="B199" s="171" t="s">
        <v>299</v>
      </c>
      <c r="C199" s="187" t="s">
        <v>300</v>
      </c>
      <c r="D199" s="172" t="s">
        <v>144</v>
      </c>
      <c r="E199" s="173">
        <v>32.1</v>
      </c>
      <c r="F199" s="174"/>
      <c r="G199" s="175">
        <f>ROUND(E199*F199,2)</f>
        <v>0</v>
      </c>
      <c r="H199" s="174"/>
      <c r="I199" s="175">
        <f>ROUND(E199*H199,2)</f>
        <v>0</v>
      </c>
      <c r="J199" s="174"/>
      <c r="K199" s="175">
        <f>ROUND(E199*J199,2)</f>
        <v>0</v>
      </c>
      <c r="L199" s="175">
        <v>21</v>
      </c>
      <c r="M199" s="175">
        <f>G199*(1+L199/100)</f>
        <v>0</v>
      </c>
      <c r="N199" s="173">
        <v>4.6299999999999996E-3</v>
      </c>
      <c r="O199" s="173">
        <f>ROUND(E199*N199,2)</f>
        <v>0.15</v>
      </c>
      <c r="P199" s="173">
        <v>0</v>
      </c>
      <c r="Q199" s="173">
        <f>ROUND(E199*P199,2)</f>
        <v>0</v>
      </c>
      <c r="R199" s="175"/>
      <c r="S199" s="175" t="s">
        <v>114</v>
      </c>
      <c r="T199" s="176" t="s">
        <v>114</v>
      </c>
      <c r="U199" s="158">
        <v>0.59299999999999997</v>
      </c>
      <c r="V199" s="158">
        <f>ROUND(E199*U199,2)</f>
        <v>19.04</v>
      </c>
      <c r="W199" s="158"/>
      <c r="X199" s="158" t="s">
        <v>115</v>
      </c>
      <c r="Y199" s="148"/>
      <c r="Z199" s="148"/>
      <c r="AA199" s="148"/>
      <c r="AB199" s="148"/>
      <c r="AC199" s="148"/>
      <c r="AD199" s="148"/>
      <c r="AE199" s="148"/>
      <c r="AF199" s="148"/>
      <c r="AG199" s="148" t="s">
        <v>116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8" t="s">
        <v>286</v>
      </c>
      <c r="D200" s="159"/>
      <c r="E200" s="160">
        <v>3.25</v>
      </c>
      <c r="F200" s="158"/>
      <c r="G200" s="158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118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8" t="s">
        <v>287</v>
      </c>
      <c r="D201" s="159"/>
      <c r="E201" s="160">
        <v>3.7</v>
      </c>
      <c r="F201" s="158"/>
      <c r="G201" s="158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118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8" t="s">
        <v>287</v>
      </c>
      <c r="D202" s="159"/>
      <c r="E202" s="160">
        <v>3.7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118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8" t="s">
        <v>288</v>
      </c>
      <c r="D203" s="159"/>
      <c r="E203" s="160">
        <v>2.5499999999999998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118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9" t="s">
        <v>124</v>
      </c>
      <c r="D204" s="161"/>
      <c r="E204" s="162">
        <v>13.2</v>
      </c>
      <c r="F204" s="158"/>
      <c r="G204" s="158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118</v>
      </c>
      <c r="AH204" s="148">
        <v>1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ht="22.5" outlineLevel="1" x14ac:dyDescent="0.2">
      <c r="A205" s="155"/>
      <c r="B205" s="156"/>
      <c r="C205" s="188" t="s">
        <v>211</v>
      </c>
      <c r="D205" s="159"/>
      <c r="E205" s="160">
        <v>13.5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118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9" t="s">
        <v>124</v>
      </c>
      <c r="D206" s="161"/>
      <c r="E206" s="162">
        <v>13.5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118</v>
      </c>
      <c r="AH206" s="148">
        <v>1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8" t="s">
        <v>292</v>
      </c>
      <c r="D207" s="159"/>
      <c r="E207" s="160">
        <v>5.4</v>
      </c>
      <c r="F207" s="158"/>
      <c r="G207" s="158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118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9" t="s">
        <v>124</v>
      </c>
      <c r="D208" s="161"/>
      <c r="E208" s="162">
        <v>5.4</v>
      </c>
      <c r="F208" s="158"/>
      <c r="G208" s="158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118</v>
      </c>
      <c r="AH208" s="148">
        <v>1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ht="22.5" outlineLevel="1" x14ac:dyDescent="0.2">
      <c r="A209" s="170">
        <v>53</v>
      </c>
      <c r="B209" s="171" t="s">
        <v>301</v>
      </c>
      <c r="C209" s="187" t="s">
        <v>302</v>
      </c>
      <c r="D209" s="172" t="s">
        <v>160</v>
      </c>
      <c r="E209" s="173">
        <v>26.4</v>
      </c>
      <c r="F209" s="174"/>
      <c r="G209" s="175">
        <f>ROUND(E209*F209,2)</f>
        <v>0</v>
      </c>
      <c r="H209" s="174"/>
      <c r="I209" s="175">
        <f>ROUND(E209*H209,2)</f>
        <v>0</v>
      </c>
      <c r="J209" s="174"/>
      <c r="K209" s="175">
        <f>ROUND(E209*J209,2)</f>
        <v>0</v>
      </c>
      <c r="L209" s="175">
        <v>21</v>
      </c>
      <c r="M209" s="175">
        <f>G209*(1+L209/100)</f>
        <v>0</v>
      </c>
      <c r="N209" s="173">
        <v>5.2999999999999998E-4</v>
      </c>
      <c r="O209" s="173">
        <f>ROUND(E209*N209,2)</f>
        <v>0.01</v>
      </c>
      <c r="P209" s="173">
        <v>0</v>
      </c>
      <c r="Q209" s="173">
        <f>ROUND(E209*P209,2)</f>
        <v>0</v>
      </c>
      <c r="R209" s="175"/>
      <c r="S209" s="175" t="s">
        <v>114</v>
      </c>
      <c r="T209" s="176" t="s">
        <v>114</v>
      </c>
      <c r="U209" s="158">
        <v>0.1</v>
      </c>
      <c r="V209" s="158">
        <f>ROUND(E209*U209,2)</f>
        <v>2.64</v>
      </c>
      <c r="W209" s="158"/>
      <c r="X209" s="158" t="s">
        <v>115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116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88" t="s">
        <v>303</v>
      </c>
      <c r="D210" s="159"/>
      <c r="E210" s="160">
        <v>26.4</v>
      </c>
      <c r="F210" s="158"/>
      <c r="G210" s="158"/>
      <c r="H210" s="158"/>
      <c r="I210" s="158"/>
      <c r="J210" s="158"/>
      <c r="K210" s="158"/>
      <c r="L210" s="158"/>
      <c r="M210" s="158"/>
      <c r="N210" s="157"/>
      <c r="O210" s="157"/>
      <c r="P210" s="157"/>
      <c r="Q210" s="157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118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x14ac:dyDescent="0.2">
      <c r="A211" s="164" t="s">
        <v>109</v>
      </c>
      <c r="B211" s="165" t="s">
        <v>75</v>
      </c>
      <c r="C211" s="186" t="s">
        <v>76</v>
      </c>
      <c r="D211" s="166"/>
      <c r="E211" s="167"/>
      <c r="F211" s="168"/>
      <c r="G211" s="168">
        <f>SUMIF(AG212:AG222,"&lt;&gt;NOR",G212:G222)</f>
        <v>0</v>
      </c>
      <c r="H211" s="168"/>
      <c r="I211" s="168">
        <f>SUM(I212:I222)</f>
        <v>0</v>
      </c>
      <c r="J211" s="168"/>
      <c r="K211" s="168">
        <f>SUM(K212:K222)</f>
        <v>0</v>
      </c>
      <c r="L211" s="168"/>
      <c r="M211" s="168">
        <f>SUM(M212:M222)</f>
        <v>0</v>
      </c>
      <c r="N211" s="167"/>
      <c r="O211" s="167">
        <f>SUM(O212:O222)</f>
        <v>0</v>
      </c>
      <c r="P211" s="167"/>
      <c r="Q211" s="167">
        <f>SUM(Q212:Q222)</f>
        <v>0</v>
      </c>
      <c r="R211" s="168"/>
      <c r="S211" s="168"/>
      <c r="T211" s="169"/>
      <c r="U211" s="163"/>
      <c r="V211" s="163">
        <f>SUM(V212:V222)</f>
        <v>0</v>
      </c>
      <c r="W211" s="163"/>
      <c r="X211" s="163"/>
      <c r="AG211" t="s">
        <v>110</v>
      </c>
    </row>
    <row r="212" spans="1:60" ht="33.75" outlineLevel="1" x14ac:dyDescent="0.2">
      <c r="A212" s="170">
        <v>54</v>
      </c>
      <c r="B212" s="171" t="s">
        <v>304</v>
      </c>
      <c r="C212" s="187" t="s">
        <v>305</v>
      </c>
      <c r="D212" s="172" t="s">
        <v>258</v>
      </c>
      <c r="E212" s="173">
        <v>1</v>
      </c>
      <c r="F212" s="174"/>
      <c r="G212" s="175">
        <f>ROUND(E212*F212,2)</f>
        <v>0</v>
      </c>
      <c r="H212" s="174"/>
      <c r="I212" s="175">
        <f>ROUND(E212*H212,2)</f>
        <v>0</v>
      </c>
      <c r="J212" s="174"/>
      <c r="K212" s="175">
        <f>ROUND(E212*J212,2)</f>
        <v>0</v>
      </c>
      <c r="L212" s="175">
        <v>21</v>
      </c>
      <c r="M212" s="175">
        <f>G212*(1+L212/100)</f>
        <v>0</v>
      </c>
      <c r="N212" s="173">
        <v>0</v>
      </c>
      <c r="O212" s="173">
        <f>ROUND(E212*N212,2)</f>
        <v>0</v>
      </c>
      <c r="P212" s="173">
        <v>0</v>
      </c>
      <c r="Q212" s="173">
        <f>ROUND(E212*P212,2)</f>
        <v>0</v>
      </c>
      <c r="R212" s="175"/>
      <c r="S212" s="175" t="s">
        <v>187</v>
      </c>
      <c r="T212" s="176" t="s">
        <v>188</v>
      </c>
      <c r="U212" s="158">
        <v>0</v>
      </c>
      <c r="V212" s="158">
        <f>ROUND(E212*U212,2)</f>
        <v>0</v>
      </c>
      <c r="W212" s="158"/>
      <c r="X212" s="158" t="s">
        <v>115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116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251" t="s">
        <v>306</v>
      </c>
      <c r="D213" s="252"/>
      <c r="E213" s="252"/>
      <c r="F213" s="252"/>
      <c r="G213" s="252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166</v>
      </c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253" t="s">
        <v>307</v>
      </c>
      <c r="D214" s="254"/>
      <c r="E214" s="254"/>
      <c r="F214" s="254"/>
      <c r="G214" s="254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166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253" t="s">
        <v>308</v>
      </c>
      <c r="D215" s="254"/>
      <c r="E215" s="254"/>
      <c r="F215" s="254"/>
      <c r="G215" s="254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166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253" t="s">
        <v>309</v>
      </c>
      <c r="D216" s="254"/>
      <c r="E216" s="254"/>
      <c r="F216" s="254"/>
      <c r="G216" s="254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166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253" t="s">
        <v>310</v>
      </c>
      <c r="D217" s="254"/>
      <c r="E217" s="254"/>
      <c r="F217" s="254"/>
      <c r="G217" s="254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166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253" t="s">
        <v>311</v>
      </c>
      <c r="D218" s="254"/>
      <c r="E218" s="254"/>
      <c r="F218" s="254"/>
      <c r="G218" s="254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166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253" t="s">
        <v>312</v>
      </c>
      <c r="D219" s="254"/>
      <c r="E219" s="254"/>
      <c r="F219" s="254"/>
      <c r="G219" s="254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166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253" t="s">
        <v>313</v>
      </c>
      <c r="D220" s="254"/>
      <c r="E220" s="254"/>
      <c r="F220" s="254"/>
      <c r="G220" s="254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166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253" t="s">
        <v>314</v>
      </c>
      <c r="D221" s="254"/>
      <c r="E221" s="254"/>
      <c r="F221" s="254"/>
      <c r="G221" s="254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166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253" t="s">
        <v>315</v>
      </c>
      <c r="D222" s="254"/>
      <c r="E222" s="254"/>
      <c r="F222" s="254"/>
      <c r="G222" s="254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166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x14ac:dyDescent="0.2">
      <c r="A223" s="164" t="s">
        <v>109</v>
      </c>
      <c r="B223" s="165" t="s">
        <v>77</v>
      </c>
      <c r="C223" s="186" t="s">
        <v>78</v>
      </c>
      <c r="D223" s="166"/>
      <c r="E223" s="167"/>
      <c r="F223" s="168"/>
      <c r="G223" s="168">
        <f>SUMIF(AG224:AG240,"&lt;&gt;NOR",G224:G240)</f>
        <v>0</v>
      </c>
      <c r="H223" s="168"/>
      <c r="I223" s="168">
        <f>SUM(I224:I240)</f>
        <v>0</v>
      </c>
      <c r="J223" s="168"/>
      <c r="K223" s="168">
        <f>SUM(K224:K240)</f>
        <v>0</v>
      </c>
      <c r="L223" s="168"/>
      <c r="M223" s="168">
        <f>SUM(M224:M240)</f>
        <v>0</v>
      </c>
      <c r="N223" s="167"/>
      <c r="O223" s="167">
        <f>SUM(O224:O240)</f>
        <v>0</v>
      </c>
      <c r="P223" s="167"/>
      <c r="Q223" s="167">
        <f>SUM(Q224:Q240)</f>
        <v>0</v>
      </c>
      <c r="R223" s="168"/>
      <c r="S223" s="168"/>
      <c r="T223" s="169"/>
      <c r="U223" s="163"/>
      <c r="V223" s="163">
        <f>SUM(V224:V240)</f>
        <v>80.12</v>
      </c>
      <c r="W223" s="163"/>
      <c r="X223" s="163"/>
      <c r="AG223" t="s">
        <v>110</v>
      </c>
    </row>
    <row r="224" spans="1:60" ht="33.75" outlineLevel="1" x14ac:dyDescent="0.2">
      <c r="A224" s="170">
        <v>55</v>
      </c>
      <c r="B224" s="171" t="s">
        <v>316</v>
      </c>
      <c r="C224" s="187" t="s">
        <v>317</v>
      </c>
      <c r="D224" s="172" t="s">
        <v>318</v>
      </c>
      <c r="E224" s="173">
        <v>20</v>
      </c>
      <c r="F224" s="174"/>
      <c r="G224" s="175">
        <f>ROUND(E224*F224,2)</f>
        <v>0</v>
      </c>
      <c r="H224" s="174"/>
      <c r="I224" s="175">
        <f>ROUND(E224*H224,2)</f>
        <v>0</v>
      </c>
      <c r="J224" s="174"/>
      <c r="K224" s="175">
        <f>ROUND(E224*J224,2)</f>
        <v>0</v>
      </c>
      <c r="L224" s="175">
        <v>21</v>
      </c>
      <c r="M224" s="175">
        <f>G224*(1+L224/100)</f>
        <v>0</v>
      </c>
      <c r="N224" s="173">
        <v>0</v>
      </c>
      <c r="O224" s="173">
        <f>ROUND(E224*N224,2)</f>
        <v>0</v>
      </c>
      <c r="P224" s="173">
        <v>0</v>
      </c>
      <c r="Q224" s="173">
        <f>ROUND(E224*P224,2)</f>
        <v>0</v>
      </c>
      <c r="R224" s="175"/>
      <c r="S224" s="175" t="s">
        <v>187</v>
      </c>
      <c r="T224" s="176" t="s">
        <v>188</v>
      </c>
      <c r="U224" s="158">
        <v>4.0058299999999996</v>
      </c>
      <c r="V224" s="158">
        <f>ROUND(E224*U224,2)</f>
        <v>80.12</v>
      </c>
      <c r="W224" s="158"/>
      <c r="X224" s="158" t="s">
        <v>115</v>
      </c>
      <c r="Y224" s="148"/>
      <c r="Z224" s="148"/>
      <c r="AA224" s="148"/>
      <c r="AB224" s="148"/>
      <c r="AC224" s="148"/>
      <c r="AD224" s="148"/>
      <c r="AE224" s="148"/>
      <c r="AF224" s="148"/>
      <c r="AG224" s="148" t="s">
        <v>116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ht="33.75" outlineLevel="1" x14ac:dyDescent="0.2">
      <c r="A225" s="155"/>
      <c r="B225" s="156"/>
      <c r="C225" s="251" t="s">
        <v>319</v>
      </c>
      <c r="D225" s="252"/>
      <c r="E225" s="252"/>
      <c r="F225" s="252"/>
      <c r="G225" s="252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166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84" t="str">
        <f>C225</f>
        <v>osazení kondenzačních (při teplotě &gt; 15°C) popř. adsorpčních odvlhčovačů (při teplotě &lt; 15°C) s výkonem každé jednotky pro cca 800 m3 odvlhčovaného prostoru, obsluha pro manipulaci, náklady na spotřebovanou el. energii při provozu, napojení do stávající sítě s měřením spotřeby</v>
      </c>
      <c r="BB225" s="148"/>
      <c r="BC225" s="148"/>
      <c r="BD225" s="148"/>
      <c r="BE225" s="148"/>
      <c r="BF225" s="148"/>
      <c r="BG225" s="148"/>
      <c r="BH225" s="148"/>
    </row>
    <row r="226" spans="1:60" ht="22.5" outlineLevel="1" x14ac:dyDescent="0.2">
      <c r="A226" s="177">
        <v>56</v>
      </c>
      <c r="B226" s="178" t="s">
        <v>320</v>
      </c>
      <c r="C226" s="190" t="s">
        <v>321</v>
      </c>
      <c r="D226" s="179" t="s">
        <v>322</v>
      </c>
      <c r="E226" s="180">
        <v>15</v>
      </c>
      <c r="F226" s="181"/>
      <c r="G226" s="182">
        <f>ROUND(E226*F226,2)</f>
        <v>0</v>
      </c>
      <c r="H226" s="181"/>
      <c r="I226" s="182">
        <f>ROUND(E226*H226,2)</f>
        <v>0</v>
      </c>
      <c r="J226" s="181"/>
      <c r="K226" s="182">
        <f>ROUND(E226*J226,2)</f>
        <v>0</v>
      </c>
      <c r="L226" s="182">
        <v>21</v>
      </c>
      <c r="M226" s="182">
        <f>G226*(1+L226/100)</f>
        <v>0</v>
      </c>
      <c r="N226" s="180">
        <v>0</v>
      </c>
      <c r="O226" s="180">
        <f>ROUND(E226*N226,2)</f>
        <v>0</v>
      </c>
      <c r="P226" s="180">
        <v>0</v>
      </c>
      <c r="Q226" s="180">
        <f>ROUND(E226*P226,2)</f>
        <v>0</v>
      </c>
      <c r="R226" s="182"/>
      <c r="S226" s="182" t="s">
        <v>187</v>
      </c>
      <c r="T226" s="183" t="s">
        <v>188</v>
      </c>
      <c r="U226" s="158">
        <v>0</v>
      </c>
      <c r="V226" s="158">
        <f>ROUND(E226*U226,2)</f>
        <v>0</v>
      </c>
      <c r="W226" s="158"/>
      <c r="X226" s="158" t="s">
        <v>115</v>
      </c>
      <c r="Y226" s="148"/>
      <c r="Z226" s="148"/>
      <c r="AA226" s="148"/>
      <c r="AB226" s="148"/>
      <c r="AC226" s="148"/>
      <c r="AD226" s="148"/>
      <c r="AE226" s="148"/>
      <c r="AF226" s="148"/>
      <c r="AG226" s="148" t="s">
        <v>116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ht="45" outlineLevel="1" x14ac:dyDescent="0.2">
      <c r="A227" s="170">
        <v>57</v>
      </c>
      <c r="B227" s="171" t="s">
        <v>323</v>
      </c>
      <c r="C227" s="187" t="s">
        <v>324</v>
      </c>
      <c r="D227" s="172" t="s">
        <v>258</v>
      </c>
      <c r="E227" s="173">
        <v>2</v>
      </c>
      <c r="F227" s="174"/>
      <c r="G227" s="175">
        <f>ROUND(E227*F227,2)</f>
        <v>0</v>
      </c>
      <c r="H227" s="174"/>
      <c r="I227" s="175">
        <f>ROUND(E227*H227,2)</f>
        <v>0</v>
      </c>
      <c r="J227" s="174"/>
      <c r="K227" s="175">
        <f>ROUND(E227*J227,2)</f>
        <v>0</v>
      </c>
      <c r="L227" s="175">
        <v>21</v>
      </c>
      <c r="M227" s="175">
        <f>G227*(1+L227/100)</f>
        <v>0</v>
      </c>
      <c r="N227" s="173">
        <v>0</v>
      </c>
      <c r="O227" s="173">
        <f>ROUND(E227*N227,2)</f>
        <v>0</v>
      </c>
      <c r="P227" s="173">
        <v>0</v>
      </c>
      <c r="Q227" s="173">
        <f>ROUND(E227*P227,2)</f>
        <v>0</v>
      </c>
      <c r="R227" s="175"/>
      <c r="S227" s="175" t="s">
        <v>187</v>
      </c>
      <c r="T227" s="176" t="s">
        <v>188</v>
      </c>
      <c r="U227" s="158">
        <v>0</v>
      </c>
      <c r="V227" s="158">
        <f>ROUND(E227*U227,2)</f>
        <v>0</v>
      </c>
      <c r="W227" s="158"/>
      <c r="X227" s="158" t="s">
        <v>115</v>
      </c>
      <c r="Y227" s="148"/>
      <c r="Z227" s="148"/>
      <c r="AA227" s="148"/>
      <c r="AB227" s="148"/>
      <c r="AC227" s="148"/>
      <c r="AD227" s="148"/>
      <c r="AE227" s="148"/>
      <c r="AF227" s="148"/>
      <c r="AG227" s="148" t="s">
        <v>116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ht="22.5" outlineLevel="1" x14ac:dyDescent="0.2">
      <c r="A228" s="155"/>
      <c r="B228" s="156"/>
      <c r="C228" s="251" t="s">
        <v>325</v>
      </c>
      <c r="D228" s="252"/>
      <c r="E228" s="252"/>
      <c r="F228" s="252"/>
      <c r="G228" s="252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166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84" t="str">
        <f>C228</f>
        <v>Cena za 1 pozici ve 3 výškových úrovních, součástí zhotovení je provedení zaměření výchozí vlhkosti se záznamem v protokolu. Přesné umístění bude konzultováno při realizaci</v>
      </c>
      <c r="BB228" s="148"/>
      <c r="BC228" s="148"/>
      <c r="BD228" s="148"/>
      <c r="BE228" s="148"/>
      <c r="BF228" s="148"/>
      <c r="BG228" s="148"/>
      <c r="BH228" s="148"/>
    </row>
    <row r="229" spans="1:60" ht="22.5" outlineLevel="1" x14ac:dyDescent="0.2">
      <c r="A229" s="170">
        <v>58</v>
      </c>
      <c r="B229" s="171" t="s">
        <v>326</v>
      </c>
      <c r="C229" s="187" t="s">
        <v>327</v>
      </c>
      <c r="D229" s="172" t="s">
        <v>144</v>
      </c>
      <c r="E229" s="173">
        <v>227</v>
      </c>
      <c r="F229" s="174"/>
      <c r="G229" s="175">
        <f>ROUND(E229*F229,2)</f>
        <v>0</v>
      </c>
      <c r="H229" s="174"/>
      <c r="I229" s="175">
        <f>ROUND(E229*H229,2)</f>
        <v>0</v>
      </c>
      <c r="J229" s="174"/>
      <c r="K229" s="175">
        <f>ROUND(E229*J229,2)</f>
        <v>0</v>
      </c>
      <c r="L229" s="175">
        <v>21</v>
      </c>
      <c r="M229" s="175">
        <f>G229*(1+L229/100)</f>
        <v>0</v>
      </c>
      <c r="N229" s="173">
        <v>0</v>
      </c>
      <c r="O229" s="173">
        <f>ROUND(E229*N229,2)</f>
        <v>0</v>
      </c>
      <c r="P229" s="173">
        <v>0</v>
      </c>
      <c r="Q229" s="173">
        <f>ROUND(E229*P229,2)</f>
        <v>0</v>
      </c>
      <c r="R229" s="175"/>
      <c r="S229" s="175" t="s">
        <v>187</v>
      </c>
      <c r="T229" s="176" t="s">
        <v>188</v>
      </c>
      <c r="U229" s="158">
        <v>0</v>
      </c>
      <c r="V229" s="158">
        <f>ROUND(E229*U229,2)</f>
        <v>0</v>
      </c>
      <c r="W229" s="158"/>
      <c r="X229" s="158" t="s">
        <v>115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116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ht="22.5" outlineLevel="1" x14ac:dyDescent="0.2">
      <c r="A230" s="155"/>
      <c r="B230" s="156"/>
      <c r="C230" s="251" t="s">
        <v>328</v>
      </c>
      <c r="D230" s="252"/>
      <c r="E230" s="252"/>
      <c r="F230" s="252"/>
      <c r="G230" s="252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166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84" t="str">
        <f>C230</f>
        <v>2 řídící jednotky vč. propojovacích kabelů, dodávka a montáž uzemění, vlhkostních čidel a feritové antény</v>
      </c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70">
        <v>59</v>
      </c>
      <c r="B231" s="171" t="s">
        <v>329</v>
      </c>
      <c r="C231" s="187" t="s">
        <v>330</v>
      </c>
      <c r="D231" s="172" t="s">
        <v>144</v>
      </c>
      <c r="E231" s="173">
        <v>356.584</v>
      </c>
      <c r="F231" s="174"/>
      <c r="G231" s="175">
        <f>ROUND(E231*F231,2)</f>
        <v>0</v>
      </c>
      <c r="H231" s="174"/>
      <c r="I231" s="175">
        <f>ROUND(E231*H231,2)</f>
        <v>0</v>
      </c>
      <c r="J231" s="174"/>
      <c r="K231" s="175">
        <f>ROUND(E231*J231,2)</f>
        <v>0</v>
      </c>
      <c r="L231" s="175">
        <v>21</v>
      </c>
      <c r="M231" s="175">
        <f>G231*(1+L231/100)</f>
        <v>0</v>
      </c>
      <c r="N231" s="173">
        <v>0</v>
      </c>
      <c r="O231" s="173">
        <f>ROUND(E231*N231,2)</f>
        <v>0</v>
      </c>
      <c r="P231" s="173">
        <v>0</v>
      </c>
      <c r="Q231" s="173">
        <f>ROUND(E231*P231,2)</f>
        <v>0</v>
      </c>
      <c r="R231" s="175"/>
      <c r="S231" s="175" t="s">
        <v>187</v>
      </c>
      <c r="T231" s="176" t="s">
        <v>188</v>
      </c>
      <c r="U231" s="158">
        <v>0</v>
      </c>
      <c r="V231" s="158">
        <f>ROUND(E231*U231,2)</f>
        <v>0</v>
      </c>
      <c r="W231" s="158"/>
      <c r="X231" s="158" t="s">
        <v>115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116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251" t="s">
        <v>331</v>
      </c>
      <c r="D232" s="252"/>
      <c r="E232" s="252"/>
      <c r="F232" s="252"/>
      <c r="G232" s="252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166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8" t="s">
        <v>332</v>
      </c>
      <c r="D233" s="159"/>
      <c r="E233" s="160">
        <v>50.054000000000002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118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8" t="s">
        <v>333</v>
      </c>
      <c r="D234" s="159"/>
      <c r="E234" s="160">
        <v>34.045999999999999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118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8" t="s">
        <v>334</v>
      </c>
      <c r="D235" s="159"/>
      <c r="E235" s="160">
        <v>62.176000000000002</v>
      </c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118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8" t="s">
        <v>335</v>
      </c>
      <c r="D236" s="159"/>
      <c r="E236" s="160">
        <v>105.995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118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8" t="s">
        <v>336</v>
      </c>
      <c r="D237" s="159"/>
      <c r="E237" s="160">
        <v>104.313</v>
      </c>
      <c r="F237" s="158"/>
      <c r="G237" s="158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118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ht="33.75" outlineLevel="1" x14ac:dyDescent="0.2">
      <c r="A238" s="170">
        <v>60</v>
      </c>
      <c r="B238" s="171" t="s">
        <v>337</v>
      </c>
      <c r="C238" s="187" t="s">
        <v>338</v>
      </c>
      <c r="D238" s="172" t="s">
        <v>144</v>
      </c>
      <c r="E238" s="173">
        <v>54.87</v>
      </c>
      <c r="F238" s="174"/>
      <c r="G238" s="175">
        <f>ROUND(E238*F238,2)</f>
        <v>0</v>
      </c>
      <c r="H238" s="174"/>
      <c r="I238" s="175">
        <f>ROUND(E238*H238,2)</f>
        <v>0</v>
      </c>
      <c r="J238" s="174"/>
      <c r="K238" s="175">
        <f>ROUND(E238*J238,2)</f>
        <v>0</v>
      </c>
      <c r="L238" s="175">
        <v>21</v>
      </c>
      <c r="M238" s="175">
        <f>G238*(1+L238/100)</f>
        <v>0</v>
      </c>
      <c r="N238" s="173">
        <v>0</v>
      </c>
      <c r="O238" s="173">
        <f>ROUND(E238*N238,2)</f>
        <v>0</v>
      </c>
      <c r="P238" s="173">
        <v>0</v>
      </c>
      <c r="Q238" s="173">
        <f>ROUND(E238*P238,2)</f>
        <v>0</v>
      </c>
      <c r="R238" s="175"/>
      <c r="S238" s="175" t="s">
        <v>187</v>
      </c>
      <c r="T238" s="176" t="s">
        <v>188</v>
      </c>
      <c r="U238" s="158">
        <v>0</v>
      </c>
      <c r="V238" s="158">
        <f>ROUND(E238*U238,2)</f>
        <v>0</v>
      </c>
      <c r="W238" s="158"/>
      <c r="X238" s="158" t="s">
        <v>243</v>
      </c>
      <c r="Y238" s="148"/>
      <c r="Z238" s="148"/>
      <c r="AA238" s="148"/>
      <c r="AB238" s="148"/>
      <c r="AC238" s="148"/>
      <c r="AD238" s="148"/>
      <c r="AE238" s="148"/>
      <c r="AF238" s="148"/>
      <c r="AG238" s="148" t="s">
        <v>244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ht="22.5" outlineLevel="1" x14ac:dyDescent="0.2">
      <c r="A239" s="155"/>
      <c r="B239" s="156"/>
      <c r="C239" s="251" t="s">
        <v>339</v>
      </c>
      <c r="D239" s="252"/>
      <c r="E239" s="252"/>
      <c r="F239" s="252"/>
      <c r="G239" s="252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166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84" t="str">
        <f>C239</f>
        <v>mikrovln.technol. v kombinaci s topnými sál.panely - vysoušení zdiva na cca 7% hm. vlhkosti, měření vlhkosti gravimetrickou metodou popř. mikrovlnnou technologií, nebo v kombinaci s topnými tyčemi</v>
      </c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8" t="s">
        <v>340</v>
      </c>
      <c r="D240" s="159"/>
      <c r="E240" s="160">
        <v>54.87</v>
      </c>
      <c r="F240" s="158"/>
      <c r="G240" s="158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118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x14ac:dyDescent="0.2">
      <c r="A241" s="164" t="s">
        <v>109</v>
      </c>
      <c r="B241" s="165" t="s">
        <v>79</v>
      </c>
      <c r="C241" s="186" t="s">
        <v>80</v>
      </c>
      <c r="D241" s="166"/>
      <c r="E241" s="167"/>
      <c r="F241" s="168"/>
      <c r="G241" s="168">
        <f>SUMIF(AG242:AG270,"&lt;&gt;NOR",G242:G270)</f>
        <v>0</v>
      </c>
      <c r="H241" s="168"/>
      <c r="I241" s="168">
        <f>SUM(I242:I270)</f>
        <v>0</v>
      </c>
      <c r="J241" s="168"/>
      <c r="K241" s="168">
        <f>SUM(K242:K270)</f>
        <v>0</v>
      </c>
      <c r="L241" s="168"/>
      <c r="M241" s="168">
        <f>SUM(M242:M270)</f>
        <v>0</v>
      </c>
      <c r="N241" s="167"/>
      <c r="O241" s="167">
        <f>SUM(O242:O270)</f>
        <v>0</v>
      </c>
      <c r="P241" s="167"/>
      <c r="Q241" s="167">
        <f>SUM(Q242:Q270)</f>
        <v>0</v>
      </c>
      <c r="R241" s="168"/>
      <c r="S241" s="168"/>
      <c r="T241" s="169"/>
      <c r="U241" s="163"/>
      <c r="V241" s="163">
        <f>SUM(V242:V270)</f>
        <v>56.099999999999994</v>
      </c>
      <c r="W241" s="163"/>
      <c r="X241" s="163"/>
      <c r="AG241" t="s">
        <v>110</v>
      </c>
    </row>
    <row r="242" spans="1:60" ht="22.5" outlineLevel="1" x14ac:dyDescent="0.2">
      <c r="A242" s="170">
        <v>61</v>
      </c>
      <c r="B242" s="171" t="s">
        <v>341</v>
      </c>
      <c r="C242" s="187" t="s">
        <v>342</v>
      </c>
      <c r="D242" s="172" t="s">
        <v>156</v>
      </c>
      <c r="E242" s="173">
        <v>13.585319999999999</v>
      </c>
      <c r="F242" s="174"/>
      <c r="G242" s="175">
        <f>ROUND(E242*F242,2)</f>
        <v>0</v>
      </c>
      <c r="H242" s="174"/>
      <c r="I242" s="175">
        <f>ROUND(E242*H242,2)</f>
        <v>0</v>
      </c>
      <c r="J242" s="174"/>
      <c r="K242" s="175">
        <f>ROUND(E242*J242,2)</f>
        <v>0</v>
      </c>
      <c r="L242" s="175">
        <v>21</v>
      </c>
      <c r="M242" s="175">
        <f>G242*(1+L242/100)</f>
        <v>0</v>
      </c>
      <c r="N242" s="173">
        <v>0</v>
      </c>
      <c r="O242" s="173">
        <f>ROUND(E242*N242,2)</f>
        <v>0</v>
      </c>
      <c r="P242" s="173">
        <v>0</v>
      </c>
      <c r="Q242" s="173">
        <f>ROUND(E242*P242,2)</f>
        <v>0</v>
      </c>
      <c r="R242" s="175"/>
      <c r="S242" s="175" t="s">
        <v>114</v>
      </c>
      <c r="T242" s="176" t="s">
        <v>114</v>
      </c>
      <c r="U242" s="158">
        <v>2.0670000000000002</v>
      </c>
      <c r="V242" s="158">
        <f>ROUND(E242*U242,2)</f>
        <v>28.08</v>
      </c>
      <c r="W242" s="158"/>
      <c r="X242" s="158" t="s">
        <v>115</v>
      </c>
      <c r="Y242" s="148"/>
      <c r="Z242" s="148"/>
      <c r="AA242" s="148"/>
      <c r="AB242" s="148"/>
      <c r="AC242" s="148"/>
      <c r="AD242" s="148"/>
      <c r="AE242" s="148"/>
      <c r="AF242" s="148"/>
      <c r="AG242" s="148" t="s">
        <v>116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88" t="s">
        <v>343</v>
      </c>
      <c r="D243" s="159"/>
      <c r="E243" s="160">
        <v>7.9012799999999999</v>
      </c>
      <c r="F243" s="158"/>
      <c r="G243" s="158"/>
      <c r="H243" s="158"/>
      <c r="I243" s="158"/>
      <c r="J243" s="158"/>
      <c r="K243" s="158"/>
      <c r="L243" s="158"/>
      <c r="M243" s="158"/>
      <c r="N243" s="157"/>
      <c r="O243" s="157"/>
      <c r="P243" s="157"/>
      <c r="Q243" s="157"/>
      <c r="R243" s="158"/>
      <c r="S243" s="158"/>
      <c r="T243" s="158"/>
      <c r="U243" s="158"/>
      <c r="V243" s="158"/>
      <c r="W243" s="158"/>
      <c r="X243" s="158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118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88" t="s">
        <v>344</v>
      </c>
      <c r="D244" s="159"/>
      <c r="E244" s="160">
        <v>1.7334000000000001</v>
      </c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118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8" t="s">
        <v>345</v>
      </c>
      <c r="D245" s="159"/>
      <c r="E245" s="160">
        <v>3.9506399999999999</v>
      </c>
      <c r="F245" s="158"/>
      <c r="G245" s="158"/>
      <c r="H245" s="158"/>
      <c r="I245" s="158"/>
      <c r="J245" s="158"/>
      <c r="K245" s="158"/>
      <c r="L245" s="158"/>
      <c r="M245" s="158"/>
      <c r="N245" s="157"/>
      <c r="O245" s="157"/>
      <c r="P245" s="157"/>
      <c r="Q245" s="157"/>
      <c r="R245" s="158"/>
      <c r="S245" s="158"/>
      <c r="T245" s="158"/>
      <c r="U245" s="158"/>
      <c r="V245" s="158"/>
      <c r="W245" s="158"/>
      <c r="X245" s="15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118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70">
        <v>62</v>
      </c>
      <c r="B246" s="171" t="s">
        <v>346</v>
      </c>
      <c r="C246" s="187" t="s">
        <v>347</v>
      </c>
      <c r="D246" s="172" t="s">
        <v>156</v>
      </c>
      <c r="E246" s="173">
        <v>13.585319999999999</v>
      </c>
      <c r="F246" s="174"/>
      <c r="G246" s="175">
        <f>ROUND(E246*F246,2)</f>
        <v>0</v>
      </c>
      <c r="H246" s="174"/>
      <c r="I246" s="175">
        <f>ROUND(E246*H246,2)</f>
        <v>0</v>
      </c>
      <c r="J246" s="174"/>
      <c r="K246" s="175">
        <f>ROUND(E246*J246,2)</f>
        <v>0</v>
      </c>
      <c r="L246" s="175">
        <v>21</v>
      </c>
      <c r="M246" s="175">
        <f>G246*(1+L246/100)</f>
        <v>0</v>
      </c>
      <c r="N246" s="173">
        <v>0</v>
      </c>
      <c r="O246" s="173">
        <f>ROUND(E246*N246,2)</f>
        <v>0</v>
      </c>
      <c r="P246" s="173">
        <v>0</v>
      </c>
      <c r="Q246" s="173">
        <f>ROUND(E246*P246,2)</f>
        <v>0</v>
      </c>
      <c r="R246" s="175"/>
      <c r="S246" s="175" t="s">
        <v>114</v>
      </c>
      <c r="T246" s="176" t="s">
        <v>114</v>
      </c>
      <c r="U246" s="158">
        <v>0.49</v>
      </c>
      <c r="V246" s="158">
        <f>ROUND(E246*U246,2)</f>
        <v>6.66</v>
      </c>
      <c r="W246" s="158"/>
      <c r="X246" s="158" t="s">
        <v>115</v>
      </c>
      <c r="Y246" s="148"/>
      <c r="Z246" s="148"/>
      <c r="AA246" s="148"/>
      <c r="AB246" s="148"/>
      <c r="AC246" s="148"/>
      <c r="AD246" s="148"/>
      <c r="AE246" s="148"/>
      <c r="AF246" s="148"/>
      <c r="AG246" s="148" t="s">
        <v>116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8" t="s">
        <v>343</v>
      </c>
      <c r="D247" s="159"/>
      <c r="E247" s="160">
        <v>7.9012799999999999</v>
      </c>
      <c r="F247" s="158"/>
      <c r="G247" s="158"/>
      <c r="H247" s="158"/>
      <c r="I247" s="158"/>
      <c r="J247" s="158"/>
      <c r="K247" s="158"/>
      <c r="L247" s="158"/>
      <c r="M247" s="158"/>
      <c r="N247" s="157"/>
      <c r="O247" s="157"/>
      <c r="P247" s="157"/>
      <c r="Q247" s="157"/>
      <c r="R247" s="158"/>
      <c r="S247" s="158"/>
      <c r="T247" s="158"/>
      <c r="U247" s="158"/>
      <c r="V247" s="158"/>
      <c r="W247" s="158"/>
      <c r="X247" s="15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118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88" t="s">
        <v>344</v>
      </c>
      <c r="D248" s="159"/>
      <c r="E248" s="160">
        <v>1.7334000000000001</v>
      </c>
      <c r="F248" s="158"/>
      <c r="G248" s="158"/>
      <c r="H248" s="158"/>
      <c r="I248" s="158"/>
      <c r="J248" s="158"/>
      <c r="K248" s="158"/>
      <c r="L248" s="158"/>
      <c r="M248" s="158"/>
      <c r="N248" s="157"/>
      <c r="O248" s="157"/>
      <c r="P248" s="157"/>
      <c r="Q248" s="157"/>
      <c r="R248" s="158"/>
      <c r="S248" s="158"/>
      <c r="T248" s="158"/>
      <c r="U248" s="158"/>
      <c r="V248" s="158"/>
      <c r="W248" s="158"/>
      <c r="X248" s="158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118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8" t="s">
        <v>345</v>
      </c>
      <c r="D249" s="159"/>
      <c r="E249" s="160">
        <v>3.9506399999999999</v>
      </c>
      <c r="F249" s="158"/>
      <c r="G249" s="158"/>
      <c r="H249" s="158"/>
      <c r="I249" s="158"/>
      <c r="J249" s="158"/>
      <c r="K249" s="158"/>
      <c r="L249" s="158"/>
      <c r="M249" s="158"/>
      <c r="N249" s="157"/>
      <c r="O249" s="157"/>
      <c r="P249" s="157"/>
      <c r="Q249" s="157"/>
      <c r="R249" s="158"/>
      <c r="S249" s="158"/>
      <c r="T249" s="158"/>
      <c r="U249" s="158"/>
      <c r="V249" s="158"/>
      <c r="W249" s="158"/>
      <c r="X249" s="158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118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70">
        <v>63</v>
      </c>
      <c r="B250" s="171" t="s">
        <v>348</v>
      </c>
      <c r="C250" s="187" t="s">
        <v>349</v>
      </c>
      <c r="D250" s="172" t="s">
        <v>156</v>
      </c>
      <c r="E250" s="173">
        <v>203.77979999999999</v>
      </c>
      <c r="F250" s="174"/>
      <c r="G250" s="175">
        <f>ROUND(E250*F250,2)</f>
        <v>0</v>
      </c>
      <c r="H250" s="174"/>
      <c r="I250" s="175">
        <f>ROUND(E250*H250,2)</f>
        <v>0</v>
      </c>
      <c r="J250" s="174"/>
      <c r="K250" s="175">
        <f>ROUND(E250*J250,2)</f>
        <v>0</v>
      </c>
      <c r="L250" s="175">
        <v>21</v>
      </c>
      <c r="M250" s="175">
        <f>G250*(1+L250/100)</f>
        <v>0</v>
      </c>
      <c r="N250" s="173">
        <v>0</v>
      </c>
      <c r="O250" s="173">
        <f>ROUND(E250*N250,2)</f>
        <v>0</v>
      </c>
      <c r="P250" s="173">
        <v>0</v>
      </c>
      <c r="Q250" s="173">
        <f>ROUND(E250*P250,2)</f>
        <v>0</v>
      </c>
      <c r="R250" s="175"/>
      <c r="S250" s="175" t="s">
        <v>114</v>
      </c>
      <c r="T250" s="176" t="s">
        <v>114</v>
      </c>
      <c r="U250" s="158">
        <v>0</v>
      </c>
      <c r="V250" s="158">
        <f>ROUND(E250*U250,2)</f>
        <v>0</v>
      </c>
      <c r="W250" s="158"/>
      <c r="X250" s="158" t="s">
        <v>115</v>
      </c>
      <c r="Y250" s="148"/>
      <c r="Z250" s="148"/>
      <c r="AA250" s="148"/>
      <c r="AB250" s="148"/>
      <c r="AC250" s="148"/>
      <c r="AD250" s="148"/>
      <c r="AE250" s="148"/>
      <c r="AF250" s="148"/>
      <c r="AG250" s="148" t="s">
        <v>116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251" t="s">
        <v>350</v>
      </c>
      <c r="D251" s="252"/>
      <c r="E251" s="252"/>
      <c r="F251" s="252"/>
      <c r="G251" s="252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166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188" t="s">
        <v>351</v>
      </c>
      <c r="D252" s="159"/>
      <c r="E252" s="160">
        <v>118.5192</v>
      </c>
      <c r="F252" s="158"/>
      <c r="G252" s="158"/>
      <c r="H252" s="158"/>
      <c r="I252" s="158"/>
      <c r="J252" s="158"/>
      <c r="K252" s="158"/>
      <c r="L252" s="158"/>
      <c r="M252" s="158"/>
      <c r="N252" s="157"/>
      <c r="O252" s="157"/>
      <c r="P252" s="157"/>
      <c r="Q252" s="157"/>
      <c r="R252" s="158"/>
      <c r="S252" s="158"/>
      <c r="T252" s="158"/>
      <c r="U252" s="158"/>
      <c r="V252" s="158"/>
      <c r="W252" s="158"/>
      <c r="X252" s="158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118</v>
      </c>
      <c r="AH252" s="148">
        <v>0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ht="22.5" outlineLevel="1" x14ac:dyDescent="0.2">
      <c r="A253" s="155"/>
      <c r="B253" s="156"/>
      <c r="C253" s="188" t="s">
        <v>352</v>
      </c>
      <c r="D253" s="159"/>
      <c r="E253" s="160">
        <v>26.001000000000001</v>
      </c>
      <c r="F253" s="158"/>
      <c r="G253" s="158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118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8" t="s">
        <v>353</v>
      </c>
      <c r="D254" s="159"/>
      <c r="E254" s="160">
        <v>59.259599999999999</v>
      </c>
      <c r="F254" s="158"/>
      <c r="G254" s="158"/>
      <c r="H254" s="158"/>
      <c r="I254" s="158"/>
      <c r="J254" s="158"/>
      <c r="K254" s="158"/>
      <c r="L254" s="158"/>
      <c r="M254" s="158"/>
      <c r="N254" s="157"/>
      <c r="O254" s="157"/>
      <c r="P254" s="157"/>
      <c r="Q254" s="157"/>
      <c r="R254" s="158"/>
      <c r="S254" s="158"/>
      <c r="T254" s="158"/>
      <c r="U254" s="158"/>
      <c r="V254" s="158"/>
      <c r="W254" s="158"/>
      <c r="X254" s="15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118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70">
        <v>64</v>
      </c>
      <c r="B255" s="171" t="s">
        <v>354</v>
      </c>
      <c r="C255" s="187" t="s">
        <v>355</v>
      </c>
      <c r="D255" s="172" t="s">
        <v>156</v>
      </c>
      <c r="E255" s="173">
        <v>13.585319999999999</v>
      </c>
      <c r="F255" s="174"/>
      <c r="G255" s="175">
        <f>ROUND(E255*F255,2)</f>
        <v>0</v>
      </c>
      <c r="H255" s="174"/>
      <c r="I255" s="175">
        <f>ROUND(E255*H255,2)</f>
        <v>0</v>
      </c>
      <c r="J255" s="174"/>
      <c r="K255" s="175">
        <f>ROUND(E255*J255,2)</f>
        <v>0</v>
      </c>
      <c r="L255" s="175">
        <v>21</v>
      </c>
      <c r="M255" s="175">
        <f>G255*(1+L255/100)</f>
        <v>0</v>
      </c>
      <c r="N255" s="173">
        <v>0</v>
      </c>
      <c r="O255" s="173">
        <f>ROUND(E255*N255,2)</f>
        <v>0</v>
      </c>
      <c r="P255" s="173">
        <v>0</v>
      </c>
      <c r="Q255" s="173">
        <f>ROUND(E255*P255,2)</f>
        <v>0</v>
      </c>
      <c r="R255" s="175"/>
      <c r="S255" s="175" t="s">
        <v>114</v>
      </c>
      <c r="T255" s="176" t="s">
        <v>114</v>
      </c>
      <c r="U255" s="158">
        <v>0.94199999999999995</v>
      </c>
      <c r="V255" s="158">
        <f>ROUND(E255*U255,2)</f>
        <v>12.8</v>
      </c>
      <c r="W255" s="158"/>
      <c r="X255" s="158" t="s">
        <v>115</v>
      </c>
      <c r="Y255" s="148"/>
      <c r="Z255" s="148"/>
      <c r="AA255" s="148"/>
      <c r="AB255" s="148"/>
      <c r="AC255" s="148"/>
      <c r="AD255" s="148"/>
      <c r="AE255" s="148"/>
      <c r="AF255" s="148"/>
      <c r="AG255" s="148" t="s">
        <v>116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8" t="s">
        <v>343</v>
      </c>
      <c r="D256" s="159"/>
      <c r="E256" s="160">
        <v>7.9012799999999999</v>
      </c>
      <c r="F256" s="158"/>
      <c r="G256" s="158"/>
      <c r="H256" s="158"/>
      <c r="I256" s="158"/>
      <c r="J256" s="158"/>
      <c r="K256" s="158"/>
      <c r="L256" s="158"/>
      <c r="M256" s="158"/>
      <c r="N256" s="157"/>
      <c r="O256" s="157"/>
      <c r="P256" s="157"/>
      <c r="Q256" s="157"/>
      <c r="R256" s="158"/>
      <c r="S256" s="158"/>
      <c r="T256" s="158"/>
      <c r="U256" s="158"/>
      <c r="V256" s="158"/>
      <c r="W256" s="158"/>
      <c r="X256" s="158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118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88" t="s">
        <v>344</v>
      </c>
      <c r="D257" s="159"/>
      <c r="E257" s="160">
        <v>1.7334000000000001</v>
      </c>
      <c r="F257" s="158"/>
      <c r="G257" s="158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118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8" t="s">
        <v>345</v>
      </c>
      <c r="D258" s="159"/>
      <c r="E258" s="160">
        <v>3.9506399999999999</v>
      </c>
      <c r="F258" s="158"/>
      <c r="G258" s="158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118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70">
        <v>65</v>
      </c>
      <c r="B259" s="171" t="s">
        <v>356</v>
      </c>
      <c r="C259" s="187" t="s">
        <v>357</v>
      </c>
      <c r="D259" s="172" t="s">
        <v>156</v>
      </c>
      <c r="E259" s="173">
        <v>81.511920000000003</v>
      </c>
      <c r="F259" s="174"/>
      <c r="G259" s="175">
        <f>ROUND(E259*F259,2)</f>
        <v>0</v>
      </c>
      <c r="H259" s="174"/>
      <c r="I259" s="175">
        <f>ROUND(E259*H259,2)</f>
        <v>0</v>
      </c>
      <c r="J259" s="174"/>
      <c r="K259" s="175">
        <f>ROUND(E259*J259,2)</f>
        <v>0</v>
      </c>
      <c r="L259" s="175">
        <v>21</v>
      </c>
      <c r="M259" s="175">
        <f>G259*(1+L259/100)</f>
        <v>0</v>
      </c>
      <c r="N259" s="173">
        <v>0</v>
      </c>
      <c r="O259" s="173">
        <f>ROUND(E259*N259,2)</f>
        <v>0</v>
      </c>
      <c r="P259" s="173">
        <v>0</v>
      </c>
      <c r="Q259" s="173">
        <f>ROUND(E259*P259,2)</f>
        <v>0</v>
      </c>
      <c r="R259" s="175"/>
      <c r="S259" s="175" t="s">
        <v>114</v>
      </c>
      <c r="T259" s="176" t="s">
        <v>114</v>
      </c>
      <c r="U259" s="158">
        <v>0.105</v>
      </c>
      <c r="V259" s="158">
        <f>ROUND(E259*U259,2)</f>
        <v>8.56</v>
      </c>
      <c r="W259" s="158"/>
      <c r="X259" s="158" t="s">
        <v>115</v>
      </c>
      <c r="Y259" s="148"/>
      <c r="Z259" s="148"/>
      <c r="AA259" s="148"/>
      <c r="AB259" s="148"/>
      <c r="AC259" s="148"/>
      <c r="AD259" s="148"/>
      <c r="AE259" s="148"/>
      <c r="AF259" s="148"/>
      <c r="AG259" s="148" t="s">
        <v>116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8" t="s">
        <v>358</v>
      </c>
      <c r="D260" s="159"/>
      <c r="E260" s="160">
        <v>47.407679999999999</v>
      </c>
      <c r="F260" s="158"/>
      <c r="G260" s="158"/>
      <c r="H260" s="158"/>
      <c r="I260" s="158"/>
      <c r="J260" s="158"/>
      <c r="K260" s="158"/>
      <c r="L260" s="158"/>
      <c r="M260" s="158"/>
      <c r="N260" s="157"/>
      <c r="O260" s="157"/>
      <c r="P260" s="157"/>
      <c r="Q260" s="157"/>
      <c r="R260" s="158"/>
      <c r="S260" s="158"/>
      <c r="T260" s="158"/>
      <c r="U260" s="158"/>
      <c r="V260" s="158"/>
      <c r="W260" s="158"/>
      <c r="X260" s="158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118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ht="22.5" outlineLevel="1" x14ac:dyDescent="0.2">
      <c r="A261" s="155"/>
      <c r="B261" s="156"/>
      <c r="C261" s="188" t="s">
        <v>359</v>
      </c>
      <c r="D261" s="159"/>
      <c r="E261" s="160">
        <v>10.400399999999999</v>
      </c>
      <c r="F261" s="158"/>
      <c r="G261" s="158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118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88" t="s">
        <v>360</v>
      </c>
      <c r="D262" s="159"/>
      <c r="E262" s="160">
        <v>23.70384</v>
      </c>
      <c r="F262" s="158"/>
      <c r="G262" s="158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118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70">
        <v>66</v>
      </c>
      <c r="B263" s="171" t="s">
        <v>361</v>
      </c>
      <c r="C263" s="187" t="s">
        <v>362</v>
      </c>
      <c r="D263" s="172" t="s">
        <v>156</v>
      </c>
      <c r="E263" s="173">
        <v>13.585319999999999</v>
      </c>
      <c r="F263" s="174"/>
      <c r="G263" s="175">
        <f>ROUND(E263*F263,2)</f>
        <v>0</v>
      </c>
      <c r="H263" s="174"/>
      <c r="I263" s="175">
        <f>ROUND(E263*H263,2)</f>
        <v>0</v>
      </c>
      <c r="J263" s="174"/>
      <c r="K263" s="175">
        <f>ROUND(E263*J263,2)</f>
        <v>0</v>
      </c>
      <c r="L263" s="175">
        <v>21</v>
      </c>
      <c r="M263" s="175">
        <f>G263*(1+L263/100)</f>
        <v>0</v>
      </c>
      <c r="N263" s="173">
        <v>0</v>
      </c>
      <c r="O263" s="173">
        <f>ROUND(E263*N263,2)</f>
        <v>0</v>
      </c>
      <c r="P263" s="173">
        <v>0</v>
      </c>
      <c r="Q263" s="173">
        <f>ROUND(E263*P263,2)</f>
        <v>0</v>
      </c>
      <c r="R263" s="175"/>
      <c r="S263" s="175" t="s">
        <v>114</v>
      </c>
      <c r="T263" s="176" t="s">
        <v>114</v>
      </c>
      <c r="U263" s="158">
        <v>0</v>
      </c>
      <c r="V263" s="158">
        <f>ROUND(E263*U263,2)</f>
        <v>0</v>
      </c>
      <c r="W263" s="158"/>
      <c r="X263" s="158" t="s">
        <v>115</v>
      </c>
      <c r="Y263" s="148"/>
      <c r="Z263" s="148"/>
      <c r="AA263" s="148"/>
      <c r="AB263" s="148"/>
      <c r="AC263" s="148"/>
      <c r="AD263" s="148"/>
      <c r="AE263" s="148"/>
      <c r="AF263" s="148"/>
      <c r="AG263" s="148" t="s">
        <v>116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8" t="s">
        <v>343</v>
      </c>
      <c r="D264" s="159"/>
      <c r="E264" s="160">
        <v>7.9012799999999999</v>
      </c>
      <c r="F264" s="158"/>
      <c r="G264" s="158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118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8" t="s">
        <v>344</v>
      </c>
      <c r="D265" s="159"/>
      <c r="E265" s="160">
        <v>1.7334000000000001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118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8" t="s">
        <v>345</v>
      </c>
      <c r="D266" s="159"/>
      <c r="E266" s="160">
        <v>3.9506399999999999</v>
      </c>
      <c r="F266" s="158"/>
      <c r="G266" s="158"/>
      <c r="H266" s="158"/>
      <c r="I266" s="158"/>
      <c r="J266" s="158"/>
      <c r="K266" s="158"/>
      <c r="L266" s="158"/>
      <c r="M266" s="158"/>
      <c r="N266" s="157"/>
      <c r="O266" s="157"/>
      <c r="P266" s="157"/>
      <c r="Q266" s="157"/>
      <c r="R266" s="158"/>
      <c r="S266" s="158"/>
      <c r="T266" s="158"/>
      <c r="U266" s="158"/>
      <c r="V266" s="158"/>
      <c r="W266" s="158"/>
      <c r="X266" s="158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118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70">
        <v>67</v>
      </c>
      <c r="B267" s="171" t="s">
        <v>363</v>
      </c>
      <c r="C267" s="187" t="s">
        <v>364</v>
      </c>
      <c r="D267" s="172" t="s">
        <v>156</v>
      </c>
      <c r="E267" s="173">
        <v>13.585319999999999</v>
      </c>
      <c r="F267" s="174"/>
      <c r="G267" s="175">
        <f>ROUND(E267*F267,2)</f>
        <v>0</v>
      </c>
      <c r="H267" s="174"/>
      <c r="I267" s="175">
        <f>ROUND(E267*H267,2)</f>
        <v>0</v>
      </c>
      <c r="J267" s="174"/>
      <c r="K267" s="175">
        <f>ROUND(E267*J267,2)</f>
        <v>0</v>
      </c>
      <c r="L267" s="175">
        <v>21</v>
      </c>
      <c r="M267" s="175">
        <f>G267*(1+L267/100)</f>
        <v>0</v>
      </c>
      <c r="N267" s="173">
        <v>0</v>
      </c>
      <c r="O267" s="173">
        <f>ROUND(E267*N267,2)</f>
        <v>0</v>
      </c>
      <c r="P267" s="173">
        <v>0</v>
      </c>
      <c r="Q267" s="173">
        <f>ROUND(E267*P267,2)</f>
        <v>0</v>
      </c>
      <c r="R267" s="175"/>
      <c r="S267" s="175" t="s">
        <v>114</v>
      </c>
      <c r="T267" s="176" t="s">
        <v>114</v>
      </c>
      <c r="U267" s="158">
        <v>0</v>
      </c>
      <c r="V267" s="158">
        <f>ROUND(E267*U267,2)</f>
        <v>0</v>
      </c>
      <c r="W267" s="158"/>
      <c r="X267" s="158" t="s">
        <v>115</v>
      </c>
      <c r="Y267" s="148"/>
      <c r="Z267" s="148"/>
      <c r="AA267" s="148"/>
      <c r="AB267" s="148"/>
      <c r="AC267" s="148"/>
      <c r="AD267" s="148"/>
      <c r="AE267" s="148"/>
      <c r="AF267" s="148"/>
      <c r="AG267" s="148" t="s">
        <v>116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8" t="s">
        <v>343</v>
      </c>
      <c r="D268" s="159"/>
      <c r="E268" s="160">
        <v>7.9012799999999999</v>
      </c>
      <c r="F268" s="158"/>
      <c r="G268" s="158"/>
      <c r="H268" s="158"/>
      <c r="I268" s="158"/>
      <c r="J268" s="158"/>
      <c r="K268" s="158"/>
      <c r="L268" s="158"/>
      <c r="M268" s="158"/>
      <c r="N268" s="157"/>
      <c r="O268" s="157"/>
      <c r="P268" s="157"/>
      <c r="Q268" s="157"/>
      <c r="R268" s="158"/>
      <c r="S268" s="158"/>
      <c r="T268" s="158"/>
      <c r="U268" s="158"/>
      <c r="V268" s="158"/>
      <c r="W268" s="158"/>
      <c r="X268" s="158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118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8" t="s">
        <v>344</v>
      </c>
      <c r="D269" s="159"/>
      <c r="E269" s="160">
        <v>1.7334000000000001</v>
      </c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118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8" t="s">
        <v>345</v>
      </c>
      <c r="D270" s="159"/>
      <c r="E270" s="160">
        <v>3.9506399999999999</v>
      </c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118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x14ac:dyDescent="0.2">
      <c r="A271" s="3"/>
      <c r="B271" s="4"/>
      <c r="C271" s="191"/>
      <c r="D271" s="6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AE271">
        <v>12</v>
      </c>
      <c r="AF271">
        <v>21</v>
      </c>
      <c r="AG271" t="s">
        <v>96</v>
      </c>
    </row>
    <row r="272" spans="1:60" x14ac:dyDescent="0.2">
      <c r="A272" s="151"/>
      <c r="B272" s="152" t="s">
        <v>31</v>
      </c>
      <c r="C272" s="192"/>
      <c r="D272" s="153"/>
      <c r="E272" s="154"/>
      <c r="F272" s="154"/>
      <c r="G272" s="185">
        <f>G8+G36+G48+G66+G72+G126+G138+G142+G166+G175+G211+G223+G241</f>
        <v>0</v>
      </c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AE272">
        <f>SUMIF(L7:L270,AE271,G7:G270)</f>
        <v>0</v>
      </c>
      <c r="AF272">
        <f>SUMIF(L7:L270,AF271,G7:G270)</f>
        <v>0</v>
      </c>
      <c r="AG272" t="s">
        <v>365</v>
      </c>
    </row>
    <row r="273" spans="1:33" x14ac:dyDescent="0.2">
      <c r="A273" s="3"/>
      <c r="B273" s="4"/>
      <c r="C273" s="191"/>
      <c r="D273" s="6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33" x14ac:dyDescent="0.2">
      <c r="A274" s="3"/>
      <c r="B274" s="4"/>
      <c r="C274" s="191"/>
      <c r="D274" s="6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33" x14ac:dyDescent="0.2">
      <c r="A275" s="262" t="s">
        <v>366</v>
      </c>
      <c r="B275" s="262"/>
      <c r="C275" s="263"/>
      <c r="D275" s="6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33" x14ac:dyDescent="0.2">
      <c r="A276" s="264"/>
      <c r="B276" s="265"/>
      <c r="C276" s="266"/>
      <c r="D276" s="265"/>
      <c r="E276" s="265"/>
      <c r="F276" s="265"/>
      <c r="G276" s="267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AG276" t="s">
        <v>367</v>
      </c>
    </row>
    <row r="277" spans="1:33" x14ac:dyDescent="0.2">
      <c r="A277" s="268"/>
      <c r="B277" s="269"/>
      <c r="C277" s="270"/>
      <c r="D277" s="269"/>
      <c r="E277" s="269"/>
      <c r="F277" s="269"/>
      <c r="G277" s="271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33" x14ac:dyDescent="0.2">
      <c r="A278" s="268"/>
      <c r="B278" s="269"/>
      <c r="C278" s="270"/>
      <c r="D278" s="269"/>
      <c r="E278" s="269"/>
      <c r="F278" s="269"/>
      <c r="G278" s="271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33" x14ac:dyDescent="0.2">
      <c r="A279" s="268"/>
      <c r="B279" s="269"/>
      <c r="C279" s="270"/>
      <c r="D279" s="269"/>
      <c r="E279" s="269"/>
      <c r="F279" s="269"/>
      <c r="G279" s="271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33" x14ac:dyDescent="0.2">
      <c r="A280" s="272"/>
      <c r="B280" s="273"/>
      <c r="C280" s="274"/>
      <c r="D280" s="273"/>
      <c r="E280" s="273"/>
      <c r="F280" s="273"/>
      <c r="G280" s="275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33" x14ac:dyDescent="0.2">
      <c r="A281" s="3"/>
      <c r="B281" s="4"/>
      <c r="C281" s="191"/>
      <c r="D281" s="6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33" x14ac:dyDescent="0.2">
      <c r="C282" s="193"/>
      <c r="D282" s="10"/>
      <c r="AG282" t="s">
        <v>368</v>
      </c>
    </row>
    <row r="283" spans="1:33" x14ac:dyDescent="0.2">
      <c r="D283" s="10"/>
    </row>
    <row r="284" spans="1:33" x14ac:dyDescent="0.2">
      <c r="D284" s="10"/>
    </row>
    <row r="285" spans="1:33" x14ac:dyDescent="0.2">
      <c r="D285" s="10"/>
    </row>
    <row r="286" spans="1:33" x14ac:dyDescent="0.2">
      <c r="D286" s="10"/>
    </row>
    <row r="287" spans="1:33" x14ac:dyDescent="0.2">
      <c r="D287" s="10"/>
    </row>
    <row r="288" spans="1:33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5">
    <mergeCell ref="A275:C275"/>
    <mergeCell ref="A276:G280"/>
    <mergeCell ref="C52:G52"/>
    <mergeCell ref="C63:G63"/>
    <mergeCell ref="C74:G74"/>
    <mergeCell ref="C78:G78"/>
    <mergeCell ref="C133:G133"/>
    <mergeCell ref="A1:G1"/>
    <mergeCell ref="C2:G2"/>
    <mergeCell ref="C3:G3"/>
    <mergeCell ref="C4:G4"/>
    <mergeCell ref="C81:G81"/>
    <mergeCell ref="C87:G87"/>
    <mergeCell ref="C93:G93"/>
    <mergeCell ref="C96:G96"/>
    <mergeCell ref="C103:G103"/>
    <mergeCell ref="C221:G221"/>
    <mergeCell ref="C141:G141"/>
    <mergeCell ref="C170:G170"/>
    <mergeCell ref="C173:G173"/>
    <mergeCell ref="C213:G213"/>
    <mergeCell ref="C214:G214"/>
    <mergeCell ref="C215:G215"/>
    <mergeCell ref="C216:G216"/>
    <mergeCell ref="C217:G217"/>
    <mergeCell ref="C218:G218"/>
    <mergeCell ref="C219:G219"/>
    <mergeCell ref="C220:G220"/>
    <mergeCell ref="C251:G251"/>
    <mergeCell ref="C222:G222"/>
    <mergeCell ref="C225:G225"/>
    <mergeCell ref="C228:G228"/>
    <mergeCell ref="C230:G230"/>
    <mergeCell ref="C232:G232"/>
    <mergeCell ref="C239:G23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SPURNÝ</dc:creator>
  <cp:lastModifiedBy>Jakub Burý</cp:lastModifiedBy>
  <cp:lastPrinted>2019-03-19T12:27:02Z</cp:lastPrinted>
  <dcterms:created xsi:type="dcterms:W3CDTF">2009-04-08T07:15:50Z</dcterms:created>
  <dcterms:modified xsi:type="dcterms:W3CDTF">2025-08-25T07:02:39Z</dcterms:modified>
</cp:coreProperties>
</file>