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\AA rozpočty\"/>
    </mc:Choice>
  </mc:AlternateContent>
  <bookViews>
    <workbookView xWindow="0" yWindow="0" windowWidth="0" windowHeight="0"/>
  </bookViews>
  <sheets>
    <sheet name="Rekapitulace stavby" sheetId="1" r:id="rId1"/>
    <sheet name="01.1 - Stavební část - uz..." sheetId="2" r:id="rId2"/>
    <sheet name="01.2 - Kamenické práce II..." sheetId="3" r:id="rId3"/>
    <sheet name="01.3 - Statické zajištění..." sheetId="4" r:id="rId4"/>
    <sheet name="01.9 - Vedlejší ropzpočto..." sheetId="5" r:id="rId5"/>
    <sheet name="02.1 - Stavební část - ne..." sheetId="6" r:id="rId6"/>
    <sheet name="02.2 - Elektroinstalace" sheetId="7" r:id="rId7"/>
    <sheet name="02.9 - Vedlejší ropzpočto...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'01.1 - Stavební část - uz...'!$C$141:$K$687</definedName>
    <definedName name="_xlnm.Print_Area" localSheetId="1">'01.1 - Stavební část - uz...'!$C$4:$J$76,'01.1 - Stavební část - uz...'!$C$82:$J$121,'01.1 - Stavební část - uz...'!$C$127:$K$687</definedName>
    <definedName name="_xlnm.Print_Titles" localSheetId="1">'01.1 - Stavební část - uz...'!$141:$141</definedName>
    <definedName name="_xlnm._FilterDatabase" localSheetId="2" hidden="1">'01.2 - Kamenické práce II...'!$C$121:$K$158</definedName>
    <definedName name="_xlnm.Print_Area" localSheetId="2">'01.2 - Kamenické práce II...'!$C$4:$J$76,'01.2 - Kamenické práce II...'!$C$82:$J$101,'01.2 - Kamenické práce II...'!$C$107:$K$158</definedName>
    <definedName name="_xlnm.Print_Titles" localSheetId="2">'01.2 - Kamenické práce II...'!$121:$121</definedName>
    <definedName name="_xlnm._FilterDatabase" localSheetId="3" hidden="1">'01.3 - Statické zajištění...'!$C$129:$K$264</definedName>
    <definedName name="_xlnm.Print_Area" localSheetId="3">'01.3 - Statické zajištění...'!$C$4:$J$76,'01.3 - Statické zajištění...'!$C$82:$J$109,'01.3 - Statické zajištění...'!$C$115:$K$264</definedName>
    <definedName name="_xlnm.Print_Titles" localSheetId="3">'01.3 - Statické zajištění...'!$129:$129</definedName>
    <definedName name="_xlnm._FilterDatabase" localSheetId="4" hidden="1">'01.9 - Vedlejší ropzpočto...'!$C$121:$K$125</definedName>
    <definedName name="_xlnm.Print_Area" localSheetId="4">'01.9 - Vedlejší ropzpočto...'!$C$4:$J$76,'01.9 - Vedlejší ropzpočto...'!$C$82:$J$101,'01.9 - Vedlejší ropzpočto...'!$C$107:$K$125</definedName>
    <definedName name="_xlnm.Print_Titles" localSheetId="4">'01.9 - Vedlejší ropzpočto...'!$121:$121</definedName>
    <definedName name="_xlnm._FilterDatabase" localSheetId="5" hidden="1">'02.1 - Stavební část - ne...'!$C$124:$K$174</definedName>
    <definedName name="_xlnm.Print_Area" localSheetId="5">'02.1 - Stavební část - ne...'!$C$4:$J$76,'02.1 - Stavební část - ne...'!$C$82:$J$104,'02.1 - Stavební část - ne...'!$C$110:$K$174</definedName>
    <definedName name="_xlnm.Print_Titles" localSheetId="5">'02.1 - Stavební část - ne...'!$124:$124</definedName>
    <definedName name="_xlnm._FilterDatabase" localSheetId="6" hidden="1">'02.2 - Elektroinstalace'!$C$127:$K$192</definedName>
    <definedName name="_xlnm.Print_Area" localSheetId="6">'02.2 - Elektroinstalace'!$C$4:$J$76,'02.2 - Elektroinstalace'!$C$82:$J$107,'02.2 - Elektroinstalace'!$C$113:$K$192</definedName>
    <definedName name="_xlnm.Print_Titles" localSheetId="6">'02.2 - Elektroinstalace'!$127:$127</definedName>
    <definedName name="_xlnm._FilterDatabase" localSheetId="7" hidden="1">'02.9 - Vedlejší ropzpočto...'!$C$125:$K$150</definedName>
    <definedName name="_xlnm.Print_Area" localSheetId="7">'02.9 - Vedlejší ropzpočto...'!$C$4:$J$76,'02.9 - Vedlejší ropzpočto...'!$C$82:$J$105,'02.9 - Vedlejší ropzpočto...'!$C$111:$K$150</definedName>
    <definedName name="_xlnm.Print_Titles" localSheetId="7">'02.9 - Vedlejší ropzpočto...'!$125:$125</definedName>
  </definedNames>
  <calcPr/>
</workbook>
</file>

<file path=xl/calcChain.xml><?xml version="1.0" encoding="utf-8"?>
<calcChain xmlns="http://schemas.openxmlformats.org/spreadsheetml/2006/main">
  <c i="8" l="1" r="J39"/>
  <c r="J38"/>
  <c i="1" r="AY103"/>
  <c i="8" r="J37"/>
  <c i="1" r="AX103"/>
  <c i="8" r="BI150"/>
  <c r="BH150"/>
  <c r="BG150"/>
  <c r="BF150"/>
  <c r="T150"/>
  <c r="T149"/>
  <c r="R150"/>
  <c r="R149"/>
  <c r="P150"/>
  <c r="P149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F120"/>
  <c r="E118"/>
  <c r="F91"/>
  <c r="E89"/>
  <c r="J26"/>
  <c r="E26"/>
  <c r="J94"/>
  <c r="J25"/>
  <c r="J23"/>
  <c r="E23"/>
  <c r="J93"/>
  <c r="J22"/>
  <c r="J20"/>
  <c r="E20"/>
  <c r="F123"/>
  <c r="J19"/>
  <c r="J17"/>
  <c r="E17"/>
  <c r="F93"/>
  <c r="J16"/>
  <c r="J14"/>
  <c r="J120"/>
  <c r="E7"/>
  <c r="E85"/>
  <c i="7" r="J39"/>
  <c r="J38"/>
  <c i="1" r="AY102"/>
  <c i="7" r="J37"/>
  <c i="1" r="AX102"/>
  <c i="7"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31"/>
  <c r="BH131"/>
  <c r="BG131"/>
  <c r="BF131"/>
  <c r="T131"/>
  <c r="R131"/>
  <c r="P131"/>
  <c r="F122"/>
  <c r="E120"/>
  <c r="F91"/>
  <c r="E89"/>
  <c r="J26"/>
  <c r="E26"/>
  <c r="J94"/>
  <c r="J25"/>
  <c r="J23"/>
  <c r="E23"/>
  <c r="J124"/>
  <c r="J22"/>
  <c r="J20"/>
  <c r="E20"/>
  <c r="F94"/>
  <c r="J19"/>
  <c r="J17"/>
  <c r="E17"/>
  <c r="F93"/>
  <c r="J16"/>
  <c r="J14"/>
  <c r="J91"/>
  <c r="E7"/>
  <c r="E85"/>
  <c i="6" r="J39"/>
  <c r="J38"/>
  <c i="1" r="AY101"/>
  <c i="6" r="J37"/>
  <c i="1" r="AX101"/>
  <c i="6" r="BI174"/>
  <c r="BH174"/>
  <c r="BG174"/>
  <c r="BF174"/>
  <c r="T174"/>
  <c r="R174"/>
  <c r="P174"/>
  <c r="BI173"/>
  <c r="BH173"/>
  <c r="BG173"/>
  <c r="BF173"/>
  <c r="T173"/>
  <c r="R173"/>
  <c r="P173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9"/>
  <c r="E117"/>
  <c r="F91"/>
  <c r="E89"/>
  <c r="J26"/>
  <c r="E26"/>
  <c r="J122"/>
  <c r="J25"/>
  <c r="J23"/>
  <c r="E23"/>
  <c r="J121"/>
  <c r="J22"/>
  <c r="J20"/>
  <c r="E20"/>
  <c r="F122"/>
  <c r="J19"/>
  <c r="J17"/>
  <c r="E17"/>
  <c r="F93"/>
  <c r="J16"/>
  <c r="J14"/>
  <c r="J119"/>
  <c r="E7"/>
  <c r="E85"/>
  <c i="5" r="J39"/>
  <c r="J38"/>
  <c i="1" r="AY99"/>
  <c i="5" r="J37"/>
  <c i="1" r="AX99"/>
  <c i="5" r="BI125"/>
  <c r="BH125"/>
  <c r="BG125"/>
  <c r="BF125"/>
  <c r="T125"/>
  <c r="T124"/>
  <c r="T123"/>
  <c r="T122"/>
  <c r="R125"/>
  <c r="R124"/>
  <c r="R123"/>
  <c r="R122"/>
  <c r="P125"/>
  <c r="P124"/>
  <c r="P123"/>
  <c r="P122"/>
  <c i="1" r="AU99"/>
  <c i="5" r="F116"/>
  <c r="E114"/>
  <c r="F91"/>
  <c r="E89"/>
  <c r="J26"/>
  <c r="E26"/>
  <c r="J119"/>
  <c r="J25"/>
  <c r="J23"/>
  <c r="E23"/>
  <c r="J118"/>
  <c r="J22"/>
  <c r="J20"/>
  <c r="E20"/>
  <c r="F94"/>
  <c r="J19"/>
  <c r="J17"/>
  <c r="E17"/>
  <c r="F93"/>
  <c r="J16"/>
  <c r="J14"/>
  <c r="J116"/>
  <c r="E7"/>
  <c r="E110"/>
  <c i="4" r="J39"/>
  <c r="J38"/>
  <c i="1" r="AY98"/>
  <c i="4" r="J37"/>
  <c i="1" r="AX98"/>
  <c i="4" r="BI259"/>
  <c r="BH259"/>
  <c r="BG259"/>
  <c r="BF259"/>
  <c r="T259"/>
  <c r="R259"/>
  <c r="P259"/>
  <c r="BI253"/>
  <c r="BH253"/>
  <c r="BG253"/>
  <c r="BF253"/>
  <c r="T253"/>
  <c r="R253"/>
  <c r="P253"/>
  <c r="BI247"/>
  <c r="BH247"/>
  <c r="BG247"/>
  <c r="BF247"/>
  <c r="T247"/>
  <c r="R247"/>
  <c r="P247"/>
  <c r="BI241"/>
  <c r="BH241"/>
  <c r="BG241"/>
  <c r="BF241"/>
  <c r="T241"/>
  <c r="R241"/>
  <c r="P241"/>
  <c r="BI235"/>
  <c r="BH235"/>
  <c r="BG235"/>
  <c r="BF235"/>
  <c r="T235"/>
  <c r="R235"/>
  <c r="P235"/>
  <c r="BI229"/>
  <c r="BH229"/>
  <c r="BG229"/>
  <c r="BF229"/>
  <c r="T229"/>
  <c r="R229"/>
  <c r="P229"/>
  <c r="BI223"/>
  <c r="BH223"/>
  <c r="BG223"/>
  <c r="BF223"/>
  <c r="T223"/>
  <c r="R223"/>
  <c r="P223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T208"/>
  <c r="R209"/>
  <c r="R208"/>
  <c r="P209"/>
  <c r="P208"/>
  <c r="BI205"/>
  <c r="BH205"/>
  <c r="BG205"/>
  <c r="BF205"/>
  <c r="T205"/>
  <c r="R205"/>
  <c r="P205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6"/>
  <c r="BH186"/>
  <c r="BG186"/>
  <c r="BF186"/>
  <c r="T186"/>
  <c r="T185"/>
  <c r="R186"/>
  <c r="R185"/>
  <c r="P186"/>
  <c r="P185"/>
  <c r="BI181"/>
  <c r="BH181"/>
  <c r="BG181"/>
  <c r="BF181"/>
  <c r="T181"/>
  <c r="T180"/>
  <c r="R181"/>
  <c r="R180"/>
  <c r="P181"/>
  <c r="P180"/>
  <c r="BI172"/>
  <c r="BH172"/>
  <c r="BG172"/>
  <c r="BF172"/>
  <c r="T172"/>
  <c r="T171"/>
  <c r="R172"/>
  <c r="R171"/>
  <c r="P172"/>
  <c r="P171"/>
  <c r="BI170"/>
  <c r="BH170"/>
  <c r="BG170"/>
  <c r="BF170"/>
  <c r="T170"/>
  <c r="R170"/>
  <c r="P170"/>
  <c r="BI164"/>
  <c r="BH164"/>
  <c r="BG164"/>
  <c r="BF164"/>
  <c r="T164"/>
  <c r="R164"/>
  <c r="P164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3"/>
  <c r="BH133"/>
  <c r="BG133"/>
  <c r="BF133"/>
  <c r="T133"/>
  <c r="R133"/>
  <c r="P133"/>
  <c r="F124"/>
  <c r="E122"/>
  <c r="F91"/>
  <c r="E89"/>
  <c r="J26"/>
  <c r="E26"/>
  <c r="J94"/>
  <c r="J25"/>
  <c r="J23"/>
  <c r="E23"/>
  <c r="J93"/>
  <c r="J22"/>
  <c r="J20"/>
  <c r="E20"/>
  <c r="F127"/>
  <c r="J19"/>
  <c r="J17"/>
  <c r="E17"/>
  <c r="F126"/>
  <c r="J16"/>
  <c r="J14"/>
  <c r="J124"/>
  <c r="E7"/>
  <c r="E85"/>
  <c i="3" r="J39"/>
  <c r="J38"/>
  <c i="1" r="AY97"/>
  <c i="3" r="J37"/>
  <c i="1" r="AX97"/>
  <c i="3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38"/>
  <c r="BH138"/>
  <c r="BG138"/>
  <c r="BF138"/>
  <c r="T138"/>
  <c r="R138"/>
  <c r="P138"/>
  <c r="BI126"/>
  <c r="BH126"/>
  <c r="BG126"/>
  <c r="BF126"/>
  <c r="T126"/>
  <c r="R126"/>
  <c r="P126"/>
  <c r="BI125"/>
  <c r="BH125"/>
  <c r="BG125"/>
  <c r="BF125"/>
  <c r="T125"/>
  <c r="R125"/>
  <c r="P125"/>
  <c r="F116"/>
  <c r="E114"/>
  <c r="F91"/>
  <c r="E89"/>
  <c r="J26"/>
  <c r="E26"/>
  <c r="J119"/>
  <c r="J25"/>
  <c r="J23"/>
  <c r="E23"/>
  <c r="J118"/>
  <c r="J22"/>
  <c r="J20"/>
  <c r="E20"/>
  <c r="F94"/>
  <c r="J19"/>
  <c r="J17"/>
  <c r="E17"/>
  <c r="F118"/>
  <c r="J16"/>
  <c r="J14"/>
  <c r="J91"/>
  <c r="E7"/>
  <c r="E85"/>
  <c i="2" r="J39"/>
  <c r="J38"/>
  <c i="1" r="AY96"/>
  <c i="2" r="J37"/>
  <c i="1" r="AX96"/>
  <c i="2" r="BI687"/>
  <c r="BH687"/>
  <c r="BG687"/>
  <c r="BF687"/>
  <c r="T687"/>
  <c r="T686"/>
  <c r="R687"/>
  <c r="R686"/>
  <c r="P687"/>
  <c r="P686"/>
  <c r="BI685"/>
  <c r="BH685"/>
  <c r="BG685"/>
  <c r="BF685"/>
  <c r="T685"/>
  <c r="R685"/>
  <c r="P685"/>
  <c r="BI662"/>
  <c r="BH662"/>
  <c r="BG662"/>
  <c r="BF662"/>
  <c r="T662"/>
  <c r="R662"/>
  <c r="P662"/>
  <c r="BI639"/>
  <c r="BH639"/>
  <c r="BG639"/>
  <c r="BF639"/>
  <c r="T639"/>
  <c r="R639"/>
  <c r="P639"/>
  <c r="BI630"/>
  <c r="BH630"/>
  <c r="BG630"/>
  <c r="BF630"/>
  <c r="T630"/>
  <c r="T629"/>
  <c r="R630"/>
  <c r="R629"/>
  <c r="P630"/>
  <c r="P629"/>
  <c r="BI628"/>
  <c r="BH628"/>
  <c r="BG628"/>
  <c r="BF628"/>
  <c r="T628"/>
  <c r="R628"/>
  <c r="P628"/>
  <c r="BI624"/>
  <c r="BH624"/>
  <c r="BG624"/>
  <c r="BF624"/>
  <c r="T624"/>
  <c r="R624"/>
  <c r="P624"/>
  <c r="BI621"/>
  <c r="BH621"/>
  <c r="BG621"/>
  <c r="BF621"/>
  <c r="T621"/>
  <c r="R621"/>
  <c r="P621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0"/>
  <c r="BH590"/>
  <c r="BG590"/>
  <c r="BF590"/>
  <c r="T590"/>
  <c r="R590"/>
  <c r="P590"/>
  <c r="BI589"/>
  <c r="BH589"/>
  <c r="BG589"/>
  <c r="BF589"/>
  <c r="T589"/>
  <c r="R589"/>
  <c r="P589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5"/>
  <c r="BH585"/>
  <c r="BG585"/>
  <c r="BF585"/>
  <c r="T585"/>
  <c r="R585"/>
  <c r="P585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0"/>
  <c r="BH570"/>
  <c r="BG570"/>
  <c r="BF570"/>
  <c r="T570"/>
  <c r="R570"/>
  <c r="P570"/>
  <c r="BI569"/>
  <c r="BH569"/>
  <c r="BG569"/>
  <c r="BF569"/>
  <c r="T569"/>
  <c r="R569"/>
  <c r="P569"/>
  <c r="BI567"/>
  <c r="BH567"/>
  <c r="BG567"/>
  <c r="BF567"/>
  <c r="T567"/>
  <c r="R567"/>
  <c r="P567"/>
  <c r="BI566"/>
  <c r="BH566"/>
  <c r="BG566"/>
  <c r="BF566"/>
  <c r="T566"/>
  <c r="R566"/>
  <c r="P566"/>
  <c r="BI565"/>
  <c r="BH565"/>
  <c r="BG565"/>
  <c r="BF565"/>
  <c r="T565"/>
  <c r="R565"/>
  <c r="P565"/>
  <c r="BI564"/>
  <c r="BH564"/>
  <c r="BG564"/>
  <c r="BF564"/>
  <c r="T564"/>
  <c r="R564"/>
  <c r="P564"/>
  <c r="BI563"/>
  <c r="BH563"/>
  <c r="BG563"/>
  <c r="BF563"/>
  <c r="T563"/>
  <c r="R563"/>
  <c r="P563"/>
  <c r="BI562"/>
  <c r="BH562"/>
  <c r="BG562"/>
  <c r="BF562"/>
  <c r="T562"/>
  <c r="R562"/>
  <c r="P562"/>
  <c r="BI559"/>
  <c r="BH559"/>
  <c r="BG559"/>
  <c r="BF559"/>
  <c r="T559"/>
  <c r="R559"/>
  <c r="P559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4"/>
  <c r="BH544"/>
  <c r="BG544"/>
  <c r="BF544"/>
  <c r="T544"/>
  <c r="R544"/>
  <c r="P544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1"/>
  <c r="BH521"/>
  <c r="BG521"/>
  <c r="BF521"/>
  <c r="T521"/>
  <c r="R521"/>
  <c r="P521"/>
  <c r="BI513"/>
  <c r="BH513"/>
  <c r="BG513"/>
  <c r="BF513"/>
  <c r="T513"/>
  <c r="R513"/>
  <c r="P513"/>
  <c r="BI510"/>
  <c r="BH510"/>
  <c r="BG510"/>
  <c r="BF510"/>
  <c r="T510"/>
  <c r="R510"/>
  <c r="P510"/>
  <c r="BI504"/>
  <c r="BH504"/>
  <c r="BG504"/>
  <c r="BF504"/>
  <c r="T504"/>
  <c r="R504"/>
  <c r="P504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T489"/>
  <c r="R490"/>
  <c r="R489"/>
  <c r="P490"/>
  <c r="P489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50"/>
  <c r="BH450"/>
  <c r="BG450"/>
  <c r="BF450"/>
  <c r="T450"/>
  <c r="R450"/>
  <c r="P450"/>
  <c r="BI433"/>
  <c r="BH433"/>
  <c r="BG433"/>
  <c r="BF433"/>
  <c r="T433"/>
  <c r="R433"/>
  <c r="P433"/>
  <c r="BI423"/>
  <c r="BH423"/>
  <c r="BG423"/>
  <c r="BF423"/>
  <c r="T423"/>
  <c r="R423"/>
  <c r="P423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9"/>
  <c r="BH389"/>
  <c r="BG389"/>
  <c r="BF389"/>
  <c r="T389"/>
  <c r="R389"/>
  <c r="P389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3"/>
  <c r="BH373"/>
  <c r="BG373"/>
  <c r="BF373"/>
  <c r="T373"/>
  <c r="R373"/>
  <c r="P373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2"/>
  <c r="BH362"/>
  <c r="BG362"/>
  <c r="BF362"/>
  <c r="T362"/>
  <c r="R362"/>
  <c r="P362"/>
  <c r="BI358"/>
  <c r="BH358"/>
  <c r="BG358"/>
  <c r="BF358"/>
  <c r="T358"/>
  <c r="R358"/>
  <c r="P358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5"/>
  <c r="BH345"/>
  <c r="BG345"/>
  <c r="BF345"/>
  <c r="T345"/>
  <c r="R345"/>
  <c r="P345"/>
  <c r="BI330"/>
  <c r="BH330"/>
  <c r="BG330"/>
  <c r="BF330"/>
  <c r="T330"/>
  <c r="R330"/>
  <c r="P330"/>
  <c r="BI326"/>
  <c r="BH326"/>
  <c r="BG326"/>
  <c r="BF326"/>
  <c r="T326"/>
  <c r="T319"/>
  <c r="R326"/>
  <c r="R319"/>
  <c r="P326"/>
  <c r="P319"/>
  <c r="BI320"/>
  <c r="BH320"/>
  <c r="BG320"/>
  <c r="BF320"/>
  <c r="T320"/>
  <c r="R320"/>
  <c r="P320"/>
  <c r="BI316"/>
  <c r="BH316"/>
  <c r="BG316"/>
  <c r="BF316"/>
  <c r="T316"/>
  <c r="R316"/>
  <c r="P316"/>
  <c r="BI296"/>
  <c r="BH296"/>
  <c r="BG296"/>
  <c r="BF296"/>
  <c r="T296"/>
  <c r="R296"/>
  <c r="P296"/>
  <c r="BI279"/>
  <c r="BH279"/>
  <c r="BG279"/>
  <c r="BF279"/>
  <c r="T279"/>
  <c r="R279"/>
  <c r="P279"/>
  <c r="BI263"/>
  <c r="BH263"/>
  <c r="BG263"/>
  <c r="BF263"/>
  <c r="T263"/>
  <c r="R263"/>
  <c r="P263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23"/>
  <c r="BH223"/>
  <c r="BG223"/>
  <c r="BF223"/>
  <c r="T223"/>
  <c r="R223"/>
  <c r="P223"/>
  <c r="BI221"/>
  <c r="BH221"/>
  <c r="BG221"/>
  <c r="BF221"/>
  <c r="T221"/>
  <c r="R221"/>
  <c r="P221"/>
  <c r="BI199"/>
  <c r="BH199"/>
  <c r="BG199"/>
  <c r="BF199"/>
  <c r="T199"/>
  <c r="R199"/>
  <c r="P199"/>
  <c r="BI188"/>
  <c r="BH188"/>
  <c r="BG188"/>
  <c r="BF188"/>
  <c r="T188"/>
  <c r="R188"/>
  <c r="P188"/>
  <c r="BI185"/>
  <c r="BH185"/>
  <c r="BG185"/>
  <c r="BF185"/>
  <c r="T185"/>
  <c r="R185"/>
  <c r="P185"/>
  <c r="BI177"/>
  <c r="BH177"/>
  <c r="BG177"/>
  <c r="BF177"/>
  <c r="T177"/>
  <c r="R177"/>
  <c r="P177"/>
  <c r="BI164"/>
  <c r="BH164"/>
  <c r="BG164"/>
  <c r="BF164"/>
  <c r="T164"/>
  <c r="R164"/>
  <c r="P164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F136"/>
  <c r="E134"/>
  <c r="F91"/>
  <c r="E89"/>
  <c r="J26"/>
  <c r="E26"/>
  <c r="J94"/>
  <c r="J25"/>
  <c r="J23"/>
  <c r="E23"/>
  <c r="J138"/>
  <c r="J22"/>
  <c r="J20"/>
  <c r="E20"/>
  <c r="F94"/>
  <c r="J19"/>
  <c r="J17"/>
  <c r="E17"/>
  <c r="F93"/>
  <c r="J16"/>
  <c r="J14"/>
  <c r="J136"/>
  <c r="E7"/>
  <c r="E85"/>
  <c i="1" r="L90"/>
  <c r="AM90"/>
  <c r="AM89"/>
  <c r="L89"/>
  <c r="AM87"/>
  <c r="L87"/>
  <c r="L85"/>
  <c r="L84"/>
  <c i="2" r="BK579"/>
  <c r="J369"/>
  <c r="J584"/>
  <c r="J390"/>
  <c r="BK490"/>
  <c r="J617"/>
  <c r="J607"/>
  <c i="3" r="BK156"/>
  <c i="4" r="J253"/>
  <c r="J138"/>
  <c r="BK223"/>
  <c i="8" r="BK143"/>
  <c i="2" r="J544"/>
  <c r="BK393"/>
  <c r="J550"/>
  <c r="J358"/>
  <c r="J685"/>
  <c r="J615"/>
  <c r="BK542"/>
  <c r="J532"/>
  <c r="BK621"/>
  <c r="J566"/>
  <c r="J403"/>
  <c r="BK345"/>
  <c r="BK603"/>
  <c r="BK510"/>
  <c r="BK188"/>
  <c r="J504"/>
  <c i="4" r="BK137"/>
  <c i="6" r="J147"/>
  <c r="BK168"/>
  <c r="BK166"/>
  <c r="BK163"/>
  <c r="BK159"/>
  <c r="BK127"/>
  <c i="7" r="BK165"/>
  <c r="J177"/>
  <c r="BK181"/>
  <c r="J179"/>
  <c r="J167"/>
  <c r="J131"/>
  <c r="BK144"/>
  <c r="BK171"/>
  <c r="J144"/>
  <c r="BK131"/>
  <c r="BK156"/>
  <c i="8" r="BK132"/>
  <c r="BK134"/>
  <c i="2" r="BK600"/>
  <c r="J534"/>
  <c r="J399"/>
  <c r="BK330"/>
  <c r="BK602"/>
  <c r="BK562"/>
  <c r="BK381"/>
  <c r="BK199"/>
  <c r="BK619"/>
  <c r="J600"/>
  <c r="J485"/>
  <c r="J578"/>
  <c r="BK362"/>
  <c r="J630"/>
  <c r="J565"/>
  <c r="BK544"/>
  <c r="J385"/>
  <c r="J349"/>
  <c r="BK685"/>
  <c r="J611"/>
  <c r="J542"/>
  <c r="J379"/>
  <c r="BK580"/>
  <c r="J373"/>
  <c r="J296"/>
  <c r="BK596"/>
  <c r="BK383"/>
  <c r="J596"/>
  <c r="J396"/>
  <c i="1" r="AS95"/>
  <c i="2" r="BK601"/>
  <c r="J602"/>
  <c r="J521"/>
  <c i="3" r="J155"/>
  <c r="J125"/>
  <c i="4" r="BK253"/>
  <c i="7" r="BK159"/>
  <c r="BK192"/>
  <c r="BK190"/>
  <c r="J155"/>
  <c r="BK174"/>
  <c r="BK183"/>
  <c r="BK163"/>
  <c r="BK173"/>
  <c r="J181"/>
  <c r="J148"/>
  <c i="8" r="BK129"/>
  <c r="J129"/>
  <c i="2" r="J493"/>
  <c r="J148"/>
  <c r="BK592"/>
  <c r="J547"/>
  <c r="BK346"/>
  <c r="J628"/>
  <c r="J613"/>
  <c r="BK532"/>
  <c r="BK379"/>
  <c r="BK529"/>
  <c r="J221"/>
  <c r="J593"/>
  <c r="BK531"/>
  <c r="BK628"/>
  <c r="J606"/>
  <c r="BK587"/>
  <c r="J433"/>
  <c r="J582"/>
  <c r="J362"/>
  <c r="BK263"/>
  <c r="BK593"/>
  <c r="BK556"/>
  <c r="J352"/>
  <c r="BK607"/>
  <c r="BK570"/>
  <c r="BK433"/>
  <c r="BK615"/>
  <c r="J484"/>
  <c i="3" r="J158"/>
  <c r="J138"/>
  <c i="4" r="BK212"/>
  <c r="J241"/>
  <c r="J195"/>
  <c r="J137"/>
  <c r="BK216"/>
  <c r="J170"/>
  <c r="BK154"/>
  <c r="BK181"/>
  <c i="5" r="J125"/>
  <c i="6" r="BK173"/>
  <c r="BK174"/>
  <c r="J174"/>
  <c r="BK167"/>
  <c r="BK151"/>
  <c r="J128"/>
  <c i="7" r="BK182"/>
  <c r="BK155"/>
  <c r="J153"/>
  <c r="J187"/>
  <c r="J169"/>
  <c r="BK176"/>
  <c r="BK179"/>
  <c r="J168"/>
  <c r="BK153"/>
  <c i="8" r="J132"/>
  <c r="BK138"/>
  <c i="2" r="BK547"/>
  <c r="BK164"/>
  <c r="BK594"/>
  <c r="BK485"/>
  <c r="BK296"/>
  <c r="J618"/>
  <c r="J587"/>
  <c r="J393"/>
  <c r="J531"/>
  <c r="J570"/>
  <c r="J490"/>
  <c r="BK279"/>
  <c r="J624"/>
  <c r="BK565"/>
  <c r="J346"/>
  <c r="BK585"/>
  <c r="BK387"/>
  <c r="BK245"/>
  <c r="BK423"/>
  <c r="J605"/>
  <c r="J245"/>
  <c r="BK599"/>
  <c r="J496"/>
  <c r="J247"/>
  <c r="J612"/>
  <c i="3" r="J156"/>
  <c r="J126"/>
  <c i="4" r="BK205"/>
  <c r="J247"/>
  <c r="BK164"/>
  <c r="BK235"/>
  <c r="J199"/>
  <c r="J181"/>
  <c r="BK145"/>
  <c r="J133"/>
  <c i="6" r="J168"/>
  <c r="BK147"/>
  <c r="J162"/>
  <c r="BK129"/>
  <c i="7" r="BK186"/>
  <c r="BK162"/>
  <c r="BK160"/>
  <c r="BK191"/>
  <c r="BK158"/>
  <c r="J141"/>
  <c r="BK169"/>
  <c r="J154"/>
  <c r="BK154"/>
  <c i="8" r="J141"/>
  <c r="J143"/>
  <c i="2" r="J556"/>
  <c r="J389"/>
  <c r="J616"/>
  <c r="BK586"/>
  <c r="BK534"/>
  <c r="J263"/>
  <c r="BK617"/>
  <c r="BK606"/>
  <c r="BK396"/>
  <c r="BK152"/>
  <c r="J541"/>
  <c r="BK223"/>
  <c r="BK605"/>
  <c r="BK563"/>
  <c r="J423"/>
  <c r="BK243"/>
  <c r="J619"/>
  <c r="BK541"/>
  <c r="J185"/>
  <c r="J583"/>
  <c r="J223"/>
  <c r="BK385"/>
  <c r="J614"/>
  <c r="J177"/>
  <c r="BK583"/>
  <c r="BK450"/>
  <c r="J537"/>
  <c r="J599"/>
  <c i="3" r="BK157"/>
  <c i="4" r="BK201"/>
  <c r="BK170"/>
  <c r="J201"/>
  <c r="BK139"/>
  <c r="BK229"/>
  <c r="J205"/>
  <c r="BK191"/>
  <c r="BK138"/>
  <c r="BK150"/>
  <c i="5" r="F36"/>
  <c i="1" r="BA99"/>
  <c i="6" r="BK157"/>
  <c r="J151"/>
  <c r="J157"/>
  <c r="J131"/>
  <c r="J161"/>
  <c i="7" r="BK185"/>
  <c r="J156"/>
  <c r="J192"/>
  <c r="BK168"/>
  <c r="J161"/>
  <c r="BK170"/>
  <c r="J165"/>
  <c r="J174"/>
  <c i="2" r="J585"/>
  <c r="BK380"/>
  <c r="J662"/>
  <c r="BK577"/>
  <c r="BK365"/>
  <c r="J188"/>
  <c r="BK604"/>
  <c r="J486"/>
  <c r="BK564"/>
  <c r="BK389"/>
  <c r="J639"/>
  <c r="J562"/>
  <c r="BK537"/>
  <c r="BK369"/>
  <c r="BK687"/>
  <c r="BK613"/>
  <c r="J540"/>
  <c r="J152"/>
  <c r="J510"/>
  <c r="BK358"/>
  <c r="J279"/>
  <c r="J164"/>
  <c r="BK569"/>
  <c i="1" r="AS100"/>
  <c i="2" r="J588"/>
  <c r="BK493"/>
  <c r="BK221"/>
  <c r="BK513"/>
  <c r="BK540"/>
  <c i="3" r="J154"/>
  <c r="BK138"/>
  <c i="4" r="J229"/>
  <c r="J259"/>
  <c r="J235"/>
  <c r="J154"/>
  <c r="BK259"/>
  <c r="BK209"/>
  <c r="BK195"/>
  <c r="J164"/>
  <c r="J158"/>
  <c i="5" r="F38"/>
  <c i="1" r="BC99"/>
  <c i="6" r="BK165"/>
  <c r="J173"/>
  <c r="J159"/>
  <c r="J166"/>
  <c i="7" r="J171"/>
  <c r="BK175"/>
  <c r="J170"/>
  <c r="BK178"/>
  <c r="J180"/>
  <c r="J160"/>
  <c r="J175"/>
  <c r="J158"/>
  <c i="8" r="BK141"/>
  <c r="BK150"/>
  <c i="2" r="BK550"/>
  <c r="BK403"/>
  <c r="J316"/>
  <c r="J603"/>
  <c r="BK566"/>
  <c r="J383"/>
  <c r="J345"/>
  <c r="BK662"/>
  <c r="BK612"/>
  <c r="J589"/>
  <c r="J450"/>
  <c r="J199"/>
  <c r="BK390"/>
  <c r="J687"/>
  <c r="J580"/>
  <c r="BK553"/>
  <c r="BK521"/>
  <c r="BK373"/>
  <c r="BK316"/>
  <c r="BK618"/>
  <c r="BK595"/>
  <c r="J382"/>
  <c r="J586"/>
  <c r="J386"/>
  <c r="BK320"/>
  <c r="J145"/>
  <c r="BK386"/>
  <c r="BK145"/>
  <c r="J553"/>
  <c r="J592"/>
  <c r="J567"/>
  <c r="BK349"/>
  <c r="J488"/>
  <c r="BK590"/>
  <c i="3" r="J157"/>
  <c r="BK154"/>
  <c r="BK126"/>
  <c i="4" r="BK158"/>
  <c r="J209"/>
  <c r="BK172"/>
  <c r="BK133"/>
  <c r="J223"/>
  <c r="BK200"/>
  <c r="J186"/>
  <c r="BK186"/>
  <c r="J139"/>
  <c i="5" r="BK125"/>
  <c r="F37"/>
  <c i="1" r="BB99"/>
  <c i="6" r="J167"/>
  <c r="BK144"/>
  <c r="J144"/>
  <c r="J129"/>
  <c r="J127"/>
  <c r="BK131"/>
  <c i="7" r="BK187"/>
  <c r="J163"/>
  <c r="BK180"/>
  <c r="J190"/>
  <c r="J183"/>
  <c r="J162"/>
  <c r="J176"/>
  <c r="J185"/>
  <c r="J178"/>
  <c r="J159"/>
  <c r="J182"/>
  <c r="BK141"/>
  <c i="8" r="J150"/>
  <c i="2" r="J577"/>
  <c r="BK488"/>
  <c r="J372"/>
  <c r="J595"/>
  <c r="J559"/>
  <c r="BK352"/>
  <c r="BK630"/>
  <c r="J597"/>
  <c r="J380"/>
  <c r="J563"/>
  <c r="BK185"/>
  <c r="J598"/>
  <c r="J569"/>
  <c r="J513"/>
  <c r="BK177"/>
  <c r="BK616"/>
  <c r="BK588"/>
  <c r="BK247"/>
  <c r="BK559"/>
  <c r="J330"/>
  <c r="J604"/>
  <c r="BK382"/>
  <c r="BK486"/>
  <c r="BK598"/>
  <c r="J564"/>
  <c r="J381"/>
  <c r="BK614"/>
  <c r="BK581"/>
  <c i="3" r="BK158"/>
  <c i="4" r="BK241"/>
  <c r="J146"/>
  <c r="J200"/>
  <c i="7" r="BK145"/>
  <c r="BK167"/>
  <c r="J173"/>
  <c i="8" r="J138"/>
  <c i="2" r="J590"/>
  <c r="BK496"/>
  <c r="BK624"/>
  <c r="BK567"/>
  <c r="BK399"/>
  <c r="J320"/>
  <c r="BK639"/>
  <c r="J581"/>
  <c r="J601"/>
  <c r="BK326"/>
  <c r="BK611"/>
  <c r="BK578"/>
  <c r="J529"/>
  <c r="BK372"/>
  <c r="J621"/>
  <c r="BK597"/>
  <c r="BK484"/>
  <c r="BK589"/>
  <c r="J326"/>
  <c r="J243"/>
  <c r="BK584"/>
  <c r="J365"/>
  <c r="BK504"/>
  <c r="BK148"/>
  <c r="J579"/>
  <c r="J387"/>
  <c r="J594"/>
  <c r="BK582"/>
  <c i="3" r="BK155"/>
  <c r="BK125"/>
  <c i="4" r="BK199"/>
  <c r="J216"/>
  <c r="J145"/>
  <c r="BK247"/>
  <c r="J212"/>
  <c r="J191"/>
  <c r="J172"/>
  <c r="J150"/>
  <c r="BK146"/>
  <c i="5" r="F39"/>
  <c i="1" r="BD99"/>
  <c i="6" r="BK128"/>
  <c r="J165"/>
  <c r="BK161"/>
  <c r="J163"/>
  <c r="BK162"/>
  <c i="7" r="BK177"/>
  <c r="J188"/>
  <c r="J191"/>
  <c r="BK188"/>
  <c r="J164"/>
  <c r="J186"/>
  <c r="J145"/>
  <c r="BK148"/>
  <c r="BK164"/>
  <c r="BK161"/>
  <c i="8" r="J134"/>
  <c i="2" l="1" r="R184"/>
  <c r="R361"/>
  <c r="T492"/>
  <c r="BK568"/>
  <c r="J568"/>
  <c r="J113"/>
  <c r="T591"/>
  <c r="R620"/>
  <c i="3" r="R124"/>
  <c r="R123"/>
  <c r="R122"/>
  <c i="4" r="BK211"/>
  <c r="J211"/>
  <c r="J107"/>
  <c i="6" r="R172"/>
  <c r="R171"/>
  <c i="7" r="T130"/>
  <c r="R166"/>
  <c r="P189"/>
  <c i="2" r="P184"/>
  <c r="T361"/>
  <c r="P483"/>
  <c r="T483"/>
  <c r="P530"/>
  <c r="R576"/>
  <c r="BK638"/>
  <c r="J638"/>
  <c r="J119"/>
  <c i="3" r="P124"/>
  <c r="P123"/>
  <c r="P122"/>
  <c i="1" r="AU97"/>
  <c i="4" r="T132"/>
  <c r="T211"/>
  <c i="7" r="BK152"/>
  <c r="J152"/>
  <c r="J101"/>
  <c r="BK172"/>
  <c r="J172"/>
  <c r="J104"/>
  <c r="BK189"/>
  <c r="J189"/>
  <c r="J106"/>
  <c i="2" r="T184"/>
  <c r="P329"/>
  <c r="P361"/>
  <c r="R492"/>
  <c r="T530"/>
  <c r="P576"/>
  <c r="P638"/>
  <c i="4" r="BK190"/>
  <c r="J190"/>
  <c r="J104"/>
  <c r="R211"/>
  <c i="7" r="R152"/>
  <c r="T172"/>
  <c i="2" r="BK151"/>
  <c r="J151"/>
  <c r="J101"/>
  <c r="T384"/>
  <c r="P533"/>
  <c r="BK591"/>
  <c r="J591"/>
  <c r="J115"/>
  <c r="R610"/>
  <c r="T620"/>
  <c i="3" r="BK124"/>
  <c r="J124"/>
  <c r="J100"/>
  <c i="8" r="BK133"/>
  <c r="J133"/>
  <c r="J101"/>
  <c i="2" r="BK184"/>
  <c r="J184"/>
  <c r="J102"/>
  <c r="R329"/>
  <c r="BK492"/>
  <c r="J492"/>
  <c r="J110"/>
  <c r="R530"/>
  <c r="P568"/>
  <c r="R591"/>
  <c r="T610"/>
  <c i="4" r="R190"/>
  <c i="6" r="BK143"/>
  <c r="J143"/>
  <c r="J101"/>
  <c i="7" r="BK130"/>
  <c r="J130"/>
  <c r="J100"/>
  <c r="P152"/>
  <c r="P172"/>
  <c r="T189"/>
  <c i="8" r="T133"/>
  <c i="2" r="P144"/>
  <c r="R144"/>
  <c r="BK384"/>
  <c r="J384"/>
  <c r="J106"/>
  <c r="R533"/>
  <c r="T576"/>
  <c r="BK610"/>
  <c r="J610"/>
  <c r="J116"/>
  <c r="BK620"/>
  <c r="J620"/>
  <c r="J117"/>
  <c i="4" r="BK132"/>
  <c r="J132"/>
  <c r="J100"/>
  <c r="T190"/>
  <c r="P211"/>
  <c i="6" r="P143"/>
  <c r="P126"/>
  <c r="P125"/>
  <c i="1" r="AU101"/>
  <c i="7" r="P157"/>
  <c r="BK166"/>
  <c r="J166"/>
  <c r="J103"/>
  <c r="T184"/>
  <c i="8" r="P133"/>
  <c i="2" r="R151"/>
  <c r="T329"/>
  <c r="P492"/>
  <c i="4" r="P190"/>
  <c i="6" r="R143"/>
  <c r="R126"/>
  <c r="R125"/>
  <c i="7" r="P130"/>
  <c r="R157"/>
  <c r="T166"/>
  <c r="P184"/>
  <c i="4" r="P132"/>
  <c r="P131"/>
  <c r="T222"/>
  <c i="6" r="T143"/>
  <c r="T126"/>
  <c i="7" r="R130"/>
  <c r="T157"/>
  <c r="BK184"/>
  <c r="J184"/>
  <c r="J105"/>
  <c i="8" r="R133"/>
  <c i="2" r="P151"/>
  <c r="R384"/>
  <c r="BK533"/>
  <c r="J533"/>
  <c r="J112"/>
  <c r="R568"/>
  <c r="P591"/>
  <c r="P610"/>
  <c r="P620"/>
  <c i="4" r="R222"/>
  <c i="6" r="P172"/>
  <c r="P171"/>
  <c i="7" r="BK157"/>
  <c r="J157"/>
  <c r="J102"/>
  <c r="P166"/>
  <c r="R184"/>
  <c i="8" r="BK128"/>
  <c r="J128"/>
  <c r="J100"/>
  <c r="T128"/>
  <c r="T127"/>
  <c r="T126"/>
  <c i="2" r="BK144"/>
  <c r="J144"/>
  <c r="J100"/>
  <c r="T144"/>
  <c r="P384"/>
  <c r="T533"/>
  <c r="T568"/>
  <c r="R638"/>
  <c i="3" r="T124"/>
  <c r="T123"/>
  <c r="T122"/>
  <c i="4" r="R132"/>
  <c r="R131"/>
  <c r="BK222"/>
  <c r="J222"/>
  <c r="J108"/>
  <c i="6" r="T172"/>
  <c r="T171"/>
  <c i="8" r="R128"/>
  <c r="R127"/>
  <c r="R126"/>
  <c i="2" r="T151"/>
  <c r="BK329"/>
  <c r="J329"/>
  <c r="J104"/>
  <c r="BK361"/>
  <c r="J361"/>
  <c r="J105"/>
  <c r="BK483"/>
  <c r="J483"/>
  <c r="J107"/>
  <c r="R483"/>
  <c r="BK530"/>
  <c r="J530"/>
  <c r="J111"/>
  <c r="BK576"/>
  <c r="J576"/>
  <c r="J114"/>
  <c r="T638"/>
  <c i="4" r="P222"/>
  <c i="6" r="BK172"/>
  <c r="J172"/>
  <c r="J103"/>
  <c i="7" r="T152"/>
  <c r="R172"/>
  <c r="R189"/>
  <c i="8" r="P128"/>
  <c r="P127"/>
  <c r="P126"/>
  <c i="1" r="AU103"/>
  <c i="2" r="BK686"/>
  <c r="J686"/>
  <c r="J120"/>
  <c i="4" r="BK185"/>
  <c r="J185"/>
  <c r="J103"/>
  <c r="BK208"/>
  <c r="J208"/>
  <c r="J105"/>
  <c r="BK171"/>
  <c r="J171"/>
  <c r="J101"/>
  <c i="2" r="BK629"/>
  <c r="J629"/>
  <c r="J118"/>
  <c i="4" r="BK180"/>
  <c r="J180"/>
  <c r="J102"/>
  <c i="2" r="BK319"/>
  <c r="J319"/>
  <c r="J103"/>
  <c i="8" r="BK142"/>
  <c r="J142"/>
  <c r="J103"/>
  <c i="5" r="BK124"/>
  <c r="J124"/>
  <c r="J100"/>
  <c i="8" r="BK140"/>
  <c r="J140"/>
  <c r="J102"/>
  <c r="BK149"/>
  <c r="J149"/>
  <c r="J104"/>
  <c i="6" r="BK130"/>
  <c r="J130"/>
  <c r="J100"/>
  <c i="2" r="BK489"/>
  <c r="J489"/>
  <c r="J108"/>
  <c i="8" r="J91"/>
  <c r="F94"/>
  <c r="F122"/>
  <c r="J122"/>
  <c r="BE132"/>
  <c r="BE141"/>
  <c r="E114"/>
  <c r="J123"/>
  <c r="BE129"/>
  <c r="BE134"/>
  <c r="BE138"/>
  <c r="BE143"/>
  <c r="BE150"/>
  <c i="6" r="BK126"/>
  <c i="7" r="E116"/>
  <c r="J125"/>
  <c r="BE176"/>
  <c r="BE179"/>
  <c r="BE160"/>
  <c r="BE164"/>
  <c r="BE145"/>
  <c r="BE161"/>
  <c r="BE167"/>
  <c r="BE177"/>
  <c r="F125"/>
  <c r="BE171"/>
  <c r="BE155"/>
  <c r="BE159"/>
  <c r="BE163"/>
  <c r="J93"/>
  <c r="J122"/>
  <c r="BE131"/>
  <c r="BE158"/>
  <c r="BE162"/>
  <c r="BE170"/>
  <c r="BE181"/>
  <c r="BE186"/>
  <c i="6" r="BK171"/>
  <c r="J171"/>
  <c r="J102"/>
  <c i="7" r="F124"/>
  <c r="BE180"/>
  <c r="BE183"/>
  <c r="BE153"/>
  <c r="BE154"/>
  <c r="BE165"/>
  <c r="BE169"/>
  <c r="BE173"/>
  <c r="BE174"/>
  <c r="BE178"/>
  <c r="BE182"/>
  <c r="BE185"/>
  <c r="BE191"/>
  <c r="BE144"/>
  <c r="BE188"/>
  <c r="BE190"/>
  <c r="BE192"/>
  <c r="BE156"/>
  <c r="BE187"/>
  <c r="BE141"/>
  <c r="BE148"/>
  <c r="BE168"/>
  <c r="BE175"/>
  <c i="6" r="F121"/>
  <c r="E113"/>
  <c r="J91"/>
  <c r="BE131"/>
  <c r="BE144"/>
  <c r="BE157"/>
  <c r="J94"/>
  <c r="BE128"/>
  <c r="BE163"/>
  <c r="BE165"/>
  <c r="J93"/>
  <c r="BE129"/>
  <c r="BE147"/>
  <c r="BE159"/>
  <c r="BE162"/>
  <c r="BE167"/>
  <c r="F94"/>
  <c r="BE151"/>
  <c r="BE161"/>
  <c r="BE173"/>
  <c r="BE127"/>
  <c r="BE166"/>
  <c r="BE168"/>
  <c r="BE174"/>
  <c i="4" r="BK210"/>
  <c r="J210"/>
  <c r="J106"/>
  <c i="5" r="J91"/>
  <c r="J93"/>
  <c r="J94"/>
  <c r="F118"/>
  <c r="E85"/>
  <c r="F119"/>
  <c r="BE125"/>
  <c i="4" r="J126"/>
  <c r="BE139"/>
  <c r="BE145"/>
  <c r="BE181"/>
  <c i="3" r="BK123"/>
  <c r="BK122"/>
  <c r="J122"/>
  <c i="4" r="F93"/>
  <c r="J127"/>
  <c r="BE154"/>
  <c r="F94"/>
  <c r="BE146"/>
  <c r="BE172"/>
  <c r="E118"/>
  <c r="BE137"/>
  <c r="J91"/>
  <c r="BE164"/>
  <c r="BE199"/>
  <c r="BE200"/>
  <c r="BE216"/>
  <c r="BE241"/>
  <c r="BE253"/>
  <c r="BE138"/>
  <c r="BE170"/>
  <c r="BE191"/>
  <c r="BE195"/>
  <c r="BE205"/>
  <c r="BE247"/>
  <c r="BE259"/>
  <c r="BE133"/>
  <c r="BE150"/>
  <c r="BE186"/>
  <c r="BE201"/>
  <c r="BE223"/>
  <c r="BE158"/>
  <c r="BE209"/>
  <c r="BE212"/>
  <c r="BE229"/>
  <c r="BE235"/>
  <c i="2" r="BK143"/>
  <c i="3" r="F93"/>
  <c r="J93"/>
  <c r="E110"/>
  <c r="J116"/>
  <c r="F119"/>
  <c r="BE126"/>
  <c r="BE154"/>
  <c r="J94"/>
  <c r="BE155"/>
  <c r="BE156"/>
  <c r="BE158"/>
  <c r="BE125"/>
  <c r="BE138"/>
  <c r="BE157"/>
  <c i="2" r="BE504"/>
  <c r="BE529"/>
  <c r="BE534"/>
  <c r="BE583"/>
  <c r="BE587"/>
  <c r="BE588"/>
  <c r="BE600"/>
  <c r="BE605"/>
  <c r="F139"/>
  <c r="BE279"/>
  <c r="BE316"/>
  <c r="BE345"/>
  <c r="BE386"/>
  <c r="BE393"/>
  <c r="BE490"/>
  <c r="BE532"/>
  <c r="BE542"/>
  <c r="BE602"/>
  <c r="BE607"/>
  <c r="BE687"/>
  <c r="J91"/>
  <c r="BE177"/>
  <c r="BE223"/>
  <c r="BE263"/>
  <c r="BE296"/>
  <c r="BE396"/>
  <c r="BE486"/>
  <c r="BE488"/>
  <c r="BE510"/>
  <c r="BE521"/>
  <c r="BE556"/>
  <c r="BE584"/>
  <c r="BE612"/>
  <c r="J93"/>
  <c r="BE145"/>
  <c r="BE152"/>
  <c r="BE326"/>
  <c r="BE346"/>
  <c r="BE352"/>
  <c r="BE385"/>
  <c r="BE433"/>
  <c r="BE531"/>
  <c r="BE559"/>
  <c r="BE578"/>
  <c r="E130"/>
  <c r="BE330"/>
  <c r="BE387"/>
  <c r="BE562"/>
  <c r="BE566"/>
  <c r="BE570"/>
  <c r="BE586"/>
  <c r="F138"/>
  <c r="BE349"/>
  <c r="BE399"/>
  <c r="BE403"/>
  <c r="BE565"/>
  <c r="BE199"/>
  <c r="BE380"/>
  <c r="BE383"/>
  <c r="BE485"/>
  <c r="BE547"/>
  <c r="BE569"/>
  <c r="BE577"/>
  <c r="BE639"/>
  <c r="BE164"/>
  <c r="BE247"/>
  <c r="BE358"/>
  <c r="BE362"/>
  <c r="BE365"/>
  <c r="BE379"/>
  <c r="BE390"/>
  <c r="BE496"/>
  <c r="BE540"/>
  <c r="BE550"/>
  <c r="BE567"/>
  <c r="BE579"/>
  <c r="BE595"/>
  <c r="BE603"/>
  <c r="BE604"/>
  <c r="BE613"/>
  <c r="BE615"/>
  <c r="BE616"/>
  <c r="BE617"/>
  <c r="BE624"/>
  <c r="BE662"/>
  <c r="BE245"/>
  <c r="BE372"/>
  <c r="BE381"/>
  <c r="BE513"/>
  <c r="BE544"/>
  <c r="J139"/>
  <c r="BE389"/>
  <c r="BE541"/>
  <c r="BE596"/>
  <c r="BE621"/>
  <c r="BE148"/>
  <c r="BE185"/>
  <c r="BE221"/>
  <c r="BE369"/>
  <c r="BE484"/>
  <c r="BE493"/>
  <c r="BE537"/>
  <c r="BE553"/>
  <c r="BE563"/>
  <c r="BE564"/>
  <c r="BE580"/>
  <c r="BE585"/>
  <c r="BE589"/>
  <c r="BE590"/>
  <c r="BE593"/>
  <c r="BE597"/>
  <c r="BE599"/>
  <c r="BE601"/>
  <c r="BE614"/>
  <c r="BE618"/>
  <c r="BE619"/>
  <c r="BE628"/>
  <c r="BE630"/>
  <c r="BE685"/>
  <c r="BE188"/>
  <c r="BE243"/>
  <c r="BE320"/>
  <c r="BE373"/>
  <c r="BE382"/>
  <c r="BE423"/>
  <c r="BE450"/>
  <c r="BE581"/>
  <c r="BE582"/>
  <c r="BE592"/>
  <c r="BE594"/>
  <c r="BE598"/>
  <c r="BE606"/>
  <c r="BE611"/>
  <c i="4" r="F36"/>
  <c i="1" r="BA98"/>
  <c i="7" r="J36"/>
  <c i="1" r="AW102"/>
  <c i="8" r="F36"/>
  <c i="1" r="BA103"/>
  <c i="3" r="F37"/>
  <c i="1" r="BB97"/>
  <c i="4" r="F38"/>
  <c i="1" r="BC98"/>
  <c i="6" r="F38"/>
  <c i="1" r="BC101"/>
  <c i="8" r="J36"/>
  <c i="1" r="AW103"/>
  <c i="8" r="F38"/>
  <c i="1" r="BC103"/>
  <c i="2" r="F36"/>
  <c i="1" r="BA96"/>
  <c i="2" r="F38"/>
  <c i="1" r="BC96"/>
  <c r="AS94"/>
  <c i="3" r="F39"/>
  <c i="1" r="BD97"/>
  <c i="4" r="F37"/>
  <c i="1" r="BB98"/>
  <c i="6" r="F39"/>
  <c i="1" r="BD101"/>
  <c i="7" r="F38"/>
  <c i="1" r="BC102"/>
  <c i="8" r="F37"/>
  <c i="1" r="BB103"/>
  <c i="3" r="F38"/>
  <c i="1" r="BC97"/>
  <c i="4" r="F39"/>
  <c i="1" r="BD98"/>
  <c i="7" r="F37"/>
  <c i="1" r="BB102"/>
  <c i="2" r="J36"/>
  <c i="1" r="AW96"/>
  <c i="3" r="F36"/>
  <c i="1" r="BA97"/>
  <c i="3" r="J32"/>
  <c i="5" r="J36"/>
  <c i="1" r="AW99"/>
  <c i="5" r="F35"/>
  <c i="1" r="AZ99"/>
  <c i="6" r="J36"/>
  <c i="1" r="AW101"/>
  <c i="6" r="F37"/>
  <c i="1" r="BB101"/>
  <c i="7" r="F39"/>
  <c i="1" r="BD102"/>
  <c i="2" r="F37"/>
  <c i="1" r="BB96"/>
  <c i="2" r="F39"/>
  <c i="1" r="BD96"/>
  <c i="3" r="J36"/>
  <c i="1" r="AW97"/>
  <c i="4" r="J36"/>
  <c i="1" r="AW98"/>
  <c i="6" r="F36"/>
  <c i="1" r="BA101"/>
  <c i="7" r="F36"/>
  <c i="1" r="BA102"/>
  <c i="8" r="F39"/>
  <c i="1" r="BD103"/>
  <c i="7" l="1" r="P129"/>
  <c r="P128"/>
  <c i="1" r="AU102"/>
  <c i="2" r="R491"/>
  <c i="7" r="R129"/>
  <c r="R128"/>
  <c i="4" r="T131"/>
  <c i="2" r="P143"/>
  <c r="P491"/>
  <c r="R143"/>
  <c r="R142"/>
  <c i="4" r="R210"/>
  <c r="R130"/>
  <c i="2" r="T143"/>
  <c i="6" r="T125"/>
  <c i="4" r="P210"/>
  <c r="P130"/>
  <c i="1" r="AU98"/>
  <c i="4" r="T210"/>
  <c i="2" r="T491"/>
  <c i="7" r="T129"/>
  <c r="T128"/>
  <c i="5" r="BK123"/>
  <c r="J123"/>
  <c r="J99"/>
  <c i="4" r="BK131"/>
  <c r="J131"/>
  <c r="J99"/>
  <c i="8" r="BK127"/>
  <c r="BK126"/>
  <c r="J126"/>
  <c r="J98"/>
  <c i="7" r="BK129"/>
  <c r="J129"/>
  <c r="J99"/>
  <c i="2" r="BK491"/>
  <c r="J491"/>
  <c r="J109"/>
  <c i="6" r="BK125"/>
  <c r="J125"/>
  <c r="J98"/>
  <c r="J126"/>
  <c r="J99"/>
  <c i="1" r="AG97"/>
  <c i="3" r="J123"/>
  <c r="J99"/>
  <c r="J98"/>
  <c i="2" r="J143"/>
  <c r="J99"/>
  <c i="1" r="AU100"/>
  <c r="BA95"/>
  <c r="AW95"/>
  <c i="6" r="J35"/>
  <c i="1" r="AV101"/>
  <c r="AT101"/>
  <c r="BB100"/>
  <c r="AX100"/>
  <c i="4" r="F35"/>
  <c i="1" r="AZ98"/>
  <c i="3" r="J35"/>
  <c i="1" r="AV97"/>
  <c r="AT97"/>
  <c r="AN97"/>
  <c i="7" r="J35"/>
  <c i="1" r="AV102"/>
  <c r="AT102"/>
  <c i="2" r="F35"/>
  <c i="1" r="AZ96"/>
  <c i="3" r="F35"/>
  <c i="1" r="AZ97"/>
  <c i="6" r="F35"/>
  <c i="1" r="AZ101"/>
  <c r="BD100"/>
  <c i="2" r="J35"/>
  <c i="1" r="AV96"/>
  <c r="AT96"/>
  <c i="5" r="J35"/>
  <c i="1" r="AV99"/>
  <c r="AT99"/>
  <c i="8" r="F35"/>
  <c i="1" r="AZ103"/>
  <c r="BD95"/>
  <c i="8" r="J35"/>
  <c i="1" r="AV103"/>
  <c r="AT103"/>
  <c r="BB95"/>
  <c r="BA100"/>
  <c r="AW100"/>
  <c i="4" r="J35"/>
  <c i="1" r="AV98"/>
  <c r="AT98"/>
  <c r="BC95"/>
  <c r="AY95"/>
  <c r="BC100"/>
  <c r="AY100"/>
  <c i="7" r="F35"/>
  <c i="1" r="AZ102"/>
  <c i="2" l="1" r="T142"/>
  <c r="P142"/>
  <c i="1" r="AU96"/>
  <c i="4" r="T130"/>
  <c i="5" r="BK122"/>
  <c r="J122"/>
  <c r="J98"/>
  <c i="2" r="BK142"/>
  <c r="J142"/>
  <c i="8" r="J127"/>
  <c r="J99"/>
  <c i="7" r="BK128"/>
  <c r="J128"/>
  <c i="4" r="BK130"/>
  <c r="J130"/>
  <c r="J98"/>
  <c i="3" r="J41"/>
  <c i="8" r="J32"/>
  <c i="1" r="AG103"/>
  <c i="6" r="J32"/>
  <c i="1" r="AG101"/>
  <c r="BB94"/>
  <c r="W31"/>
  <c r="BD94"/>
  <c r="W33"/>
  <c r="AU95"/>
  <c r="AU94"/>
  <c i="2" r="J32"/>
  <c i="1" r="AG96"/>
  <c i="7" r="J32"/>
  <c i="1" r="AG102"/>
  <c r="AZ95"/>
  <c r="AV95"/>
  <c r="AT95"/>
  <c r="BA94"/>
  <c r="W30"/>
  <c r="AX95"/>
  <c r="AZ100"/>
  <c r="AV100"/>
  <c r="AT100"/>
  <c r="BC94"/>
  <c r="AY94"/>
  <c i="8" l="1" r="J41"/>
  <c i="2" r="J41"/>
  <c i="7" r="J41"/>
  <c r="J98"/>
  <c i="2" r="J98"/>
  <c i="6" r="J41"/>
  <c i="1" r="AN101"/>
  <c r="AN102"/>
  <c r="AN96"/>
  <c r="AN103"/>
  <c r="AG100"/>
  <c i="4" r="J32"/>
  <c i="1" r="AG98"/>
  <c r="AN98"/>
  <c r="AX94"/>
  <c r="AW94"/>
  <c r="AK30"/>
  <c i="5" r="J32"/>
  <c i="1" r="AG99"/>
  <c r="AZ94"/>
  <c r="W29"/>
  <c r="W32"/>
  <c l="1" r="AN100"/>
  <c i="5" r="J41"/>
  <c i="4" r="J41"/>
  <c i="1" r="AN99"/>
  <c r="AG95"/>
  <c r="AV94"/>
  <c r="AK29"/>
  <c l="1" r="AN95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<sst xmlns="http://schemas.openxmlformats.org/spreadsheetml/2006/main">
  <si>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</si>
  <si>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</si>
  <si>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</si>
  <si>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</si>
  <si>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{d0be020a-4c16-4cf7-a90b-0e3dfc81b8db}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</si>
  <si>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</si>
  <si>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</si>
  <si>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</si>
  <si>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</si>
  <si>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</si>
  <si>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</si>
  <si>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</si>
  <si>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</si>
  <si>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</si>
  <si>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Klementova09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</si>
  <si>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</si>
  <si>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</si>
  <si>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radniční věže, Velké nám. 115/1, Kroměříž</t>
  </si>
  <si>
    <t>KSO:</t>
  </si>
  <si>
    <t>CC-CZ:</t>
  </si>
  <si>
    <t>Místo:</t>
  </si>
  <si>
    <t xml:space="preserve"> </t>
  </si>
  <si>
    <t>Datum:</t>
  </si>
  <si>
    <t>25. 8. 2025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</si>
  <si>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</si>
  <si>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</si>
  <si>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</si>
  <si>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</si>
  <si>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</si>
  <si>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</si>
  <si>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</si>
  <si>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</si>
  <si>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</si>
  <si>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</si>
  <si>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</si>
  <si>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</si>
  <si>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</si>
  <si>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</si>
  <si>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</si>
  <si>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</si>
  <si>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</si>
  <si>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</si>
  <si>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</si>
  <si>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</si>
  <si>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</si>
  <si>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</si>
  <si>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</si>
  <si>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</si>
  <si>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</si>
  <si>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</si>
  <si>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</si>
  <si>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</si>
  <si>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</si>
  <si>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</si>
  <si>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</si>
  <si>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</si>
  <si>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</si>
  <si>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</si>
  <si>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</si>
  <si>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</si>
  <si>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</si>
  <si>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</si>
  <si>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</si>
  <si>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</si>
  <si>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</si>
  <si>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</si>
  <si>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</si>
  <si>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</si>
  <si>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</si>
  <si>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</si>
  <si>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</si>
  <si>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</si>
  <si>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</si>
  <si>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</si>
  <si>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</si>
  <si>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</si>
  <si>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</si>
  <si>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</si>
  <si>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Uznatelné</t>
  </si>
  <si>
    <t>STA</t>
  </si>
  <si>
    <t>1</t>
  </si>
  <si>
    <t>{43c91488-1cf9-421c-a296-a9e697f1731b}</t>
  </si>
  <si>
    <t>2</t>
  </si>
  <si>
    <t>/</t>
  </si>
  <si>
    <t>01.1</t>
  </si>
  <si>
    <t>Stavební část - uznatelné</t>
  </si>
  <si>
    <t>Soupis</t>
  </si>
  <si>
    <t>{80a217d0-2081-4e6b-98e6-cc9aeb8c3a9b}</t>
  </si>
  <si>
    <t>01.2</t>
  </si>
  <si>
    <t>Kamenické práce II.etapa - uznatelné</t>
  </si>
  <si>
    <t>{05a2281c-5ac9-458a-b01b-fee12991a973}</t>
  </si>
  <si>
    <t>01.3</t>
  </si>
  <si>
    <t>Statické zajištění objektu</t>
  </si>
  <si>
    <t>{4d43806f-53ef-4912-8214-26c64a1f34f8}</t>
  </si>
  <si>
    <t>01.9</t>
  </si>
  <si>
    <t>Vedlejší ropzpočtové náklady - uznatelné</t>
  </si>
  <si>
    <t>{25a11087-e4f0-4c79-a469-a584ad1b605a}</t>
  </si>
  <si>
    <t>02</t>
  </si>
  <si>
    <t>Neuznatelné</t>
  </si>
  <si>
    <t>{dd7e1ff3-6497-4ca7-8c9c-19c03ccbdf3b}</t>
  </si>
  <si>
    <t>02.1</t>
  </si>
  <si>
    <t>Stavební část - neuznatelné</t>
  </si>
  <si>
    <t>{c5b5c406-25c7-4d51-8505-de5a6d576e2c}</t>
  </si>
  <si>
    <t>02.2</t>
  </si>
  <si>
    <t>Elektroinstalace</t>
  </si>
  <si>
    <t>{8b2170de-393f-44ed-89fc-12b0b8618892}</t>
  </si>
  <si>
    <t>02.9</t>
  </si>
  <si>
    <t>Vedlejší ropzpočtové náklady - neuznatelné</t>
  </si>
  <si>
    <t>{adbc8c87-6bac-4b79-b413-be094d3bc6e9}</t>
  </si>
  <si>
    <t>KRYCÍ LIST SOUPISU PRACÍ</t>
  </si>
  <si>
    <t>Objekt:</t>
  </si>
  <si>
    <t>01 - Uznatelné</t>
  </si>
  <si>
    <t>Soupis:</t>
  </si>
  <si>
    <t>01.1 - Stavební část - 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</si>
  <si>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</si>
  <si>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</si>
  <si>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</si>
  <si>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</si>
  <si>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</si>
  <si>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</si>
  <si>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</si>
  <si>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</si>
  <si>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</si>
  <si>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</si>
  <si>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9 - Ostatní konstrukce a práce, bourání</t>
  </si>
  <si>
    <t xml:space="preserve">    94 - Lešení 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</si>
  <si>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</si>
  <si>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</si>
  <si>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</si>
  <si>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</si>
  <si>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</si>
  <si>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7621 - Oprava krovu</t>
  </si>
  <si>
    <t xml:space="preserve">    764 - Konstrukce klempířské</t>
  </si>
  <si>
    <t xml:space="preserve">    7641 - Oprava kované špice s korouhví</t>
  </si>
  <si>
    <t xml:space="preserve">    766 - Konstrukce truhlářské</t>
  </si>
  <si>
    <t xml:space="preserve">    767 - Konstrukce zámečnické</t>
  </si>
  <si>
    <t xml:space="preserve">    7721 - Kamenické výrobky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</si>
  <si>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</si>
  <si>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</si>
  <si>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</si>
  <si>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 xml:space="preserve">    800 - Oprava věžních hodin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</si>
  <si>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</si>
  <si>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</si>
  <si>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</si>
  <si>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</si>
  <si>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</si>
  <si>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</si>
  <si>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</si>
  <si>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</si>
  <si>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</si>
  <si>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</si>
  <si>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</si>
  <si>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</si>
  <si>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</si>
  <si>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</si>
  <si>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</si>
  <si>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</si>
  <si>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</si>
  <si>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</si>
  <si>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</si>
  <si>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434231111</t>
  </si>
  <si>
    <t>Schodišťové stupně přímé z cihel dl 290 mm na stojato</t>
  </si>
  <si>
    <t>m</t>
  </si>
  <si>
    <t>CS ÚRS 2025 02</t>
  </si>
  <si>
    <t>-2013769205</t>
  </si>
  <si>
    <t>VV</t>
  </si>
  <si>
    <t>mč.2.2 - 50% výměna</t>
  </si>
  <si>
    <t>2,25*2/2</t>
  </si>
  <si>
    <t>43500-001</t>
  </si>
  <si>
    <t>Napuštění cihelných konstrukcí ochranným konzervačním přípravkem na organokřemičité bázi</t>
  </si>
  <si>
    <t>m2</t>
  </si>
  <si>
    <t>-1051634845</t>
  </si>
  <si>
    <t>mč.2.2 - stupně</t>
  </si>
  <si>
    <t>2,25*(0,22+0,35+0,22+0,35)</t>
  </si>
  <si>
    <t>61</t>
  </si>
  <si>
    <t>Úprava povrchů vnitřních</t>
  </si>
  <si>
    <t>3</t>
  </si>
  <si>
    <t>611325421</t>
  </si>
  <si>
    <t>Oprava vnitřní vápenocementové štukové omítky tl jádrové omítky do 20 mm a tl štuku do 3 mm stropů v rozsahu plochy do 10 %</t>
  </si>
  <si>
    <t>-265746618</t>
  </si>
  <si>
    <t>mč.3.1</t>
  </si>
  <si>
    <t>9,98+0,28</t>
  </si>
  <si>
    <t>mč.4.1+4.2</t>
  </si>
  <si>
    <t>7,65+2,23</t>
  </si>
  <si>
    <t>mč.5.1</t>
  </si>
  <si>
    <t>10,21</t>
  </si>
  <si>
    <t>mč.6.1</t>
  </si>
  <si>
    <t>1,97</t>
  </si>
  <si>
    <t>mč.6.2</t>
  </si>
  <si>
    <t>5,99</t>
  </si>
  <si>
    <t>Součet</t>
  </si>
  <si>
    <t>612325421</t>
  </si>
  <si>
    <t>Oprava vnitřní vápenocementové štukové omítky tl jádrové omítky do 20 mm a tl štuku do 3 mm stěn v rozsahu plochy do 10 %</t>
  </si>
  <si>
    <t>-1192126168</t>
  </si>
  <si>
    <t>(3,845+2,6+0,45+0,55+0,5)*2*3,385+(1,2*3,14*2-1,2)*3,385-1,1*1,58+(1,1+1,58)*2*0,3</t>
  </si>
  <si>
    <t>(4,25+2,595+0,45)*2*3,473-0,7*1,9-1,1*1,58+(1,1+1,58)*2*0,3</t>
  </si>
  <si>
    <t>(4,05+3+0,335+0,32+0,32)*2*3,363+(0,8+0,8)*2*0,265+(0,7+0,7)*2*0,1</t>
  </si>
  <si>
    <t>(0,8+0,8)*2*0,27+(1,2+1,2)*2*0,45</t>
  </si>
  <si>
    <t>(0,82+2,395)*2*3,96-0,8*1,9</t>
  </si>
  <si>
    <t>(2,5+2,395)*2*3,147-0,8*1,86</t>
  </si>
  <si>
    <t>5</t>
  </si>
  <si>
    <t>619991005</t>
  </si>
  <si>
    <t>Zakrytí stěny PE fólií</t>
  </si>
  <si>
    <t>-1410764189</t>
  </si>
  <si>
    <t>okna</t>
  </si>
  <si>
    <t>3.np</t>
  </si>
  <si>
    <t>1,05*1,58*2+1,1*1,58</t>
  </si>
  <si>
    <t>4.np</t>
  </si>
  <si>
    <t>1,15*1,58</t>
  </si>
  <si>
    <t>62</t>
  </si>
  <si>
    <t>Úprava povrchů vnějších</t>
  </si>
  <si>
    <t>6</t>
  </si>
  <si>
    <t>622151011</t>
  </si>
  <si>
    <t>Penetrační silikátový nátěr vnějších pastovitých tenkovrstvých omítek stěn</t>
  </si>
  <si>
    <t>-1488862782</t>
  </si>
  <si>
    <t>pod sjednocující omítku</t>
  </si>
  <si>
    <t>321,357</t>
  </si>
  <si>
    <t>7</t>
  </si>
  <si>
    <t>6223161x1</t>
  </si>
  <si>
    <t xml:space="preserve">Omítka vápenná j vnějších stěn nanášená ručně,  použita maltová směs z vysoce hydraulického vápna, zrno 0-0,6mm s armovacím vláknem</t>
  </si>
  <si>
    <t>888613267</t>
  </si>
  <si>
    <t>plocha otlučených omítek</t>
  </si>
  <si>
    <t>pohled JZ</t>
  </si>
  <si>
    <t>5,7*(5,3+4,1+5,3)/3+1,6*0,8*3,14*2</t>
  </si>
  <si>
    <t>pohled JV</t>
  </si>
  <si>
    <t>2*0,8/2+2*1,1/2+(2,2+2,5)/2*0,6</t>
  </si>
  <si>
    <t>pohled SV</t>
  </si>
  <si>
    <t>(3,4+1,8)/2*0,5+(6,6+5,4)/2*1</t>
  </si>
  <si>
    <t>pohled SZ</t>
  </si>
  <si>
    <t>(6,7+5,6)/2*(0,6+0,9)/2+2,1*(0,9+0,7)/2+(2,2+2,6)/2*1,7+1,6*0,9*3,14/2*0,67</t>
  </si>
  <si>
    <t>8</t>
  </si>
  <si>
    <t>62232540x3</t>
  </si>
  <si>
    <t>Oprava vnější vápenné štukové omítky členitosti 3 v rozsahu přes 20 do 30 %, na opravu použita maltová směs z vysoce hydraulického vápna, zrno 0-0,6mm s armovacím vláknem, drobné defekty opravit silikát.tmelem-stěrková hmota na bázi silikátu</t>
  </si>
  <si>
    <t>206747779</t>
  </si>
  <si>
    <t>5,7*(5,3+4,1+5,3)/3+1,6*0,9*3,14/2</t>
  </si>
  <si>
    <t>4,4*21,5+1,6*0,9*3,14/2-1,05*1,58-1,06*2+(1,06+2*2)*0,9-2,3*4,8</t>
  </si>
  <si>
    <t>5,8*21,511+1,6*0,6*3,14/2-1,1*1,58*2-(2,3*2,3+1,15*0,7*3,14/2)</t>
  </si>
  <si>
    <t>(2,3*2+2,3*3,14/2)*0,9</t>
  </si>
  <si>
    <t>schodiště</t>
  </si>
  <si>
    <t>6,6*0,4+(6,6+1,9)/2*2,8-(1,535*2+0,77*0,55*3,14/2)+(2*2+1,535*3,14/2)*0,545</t>
  </si>
  <si>
    <t>věž</t>
  </si>
  <si>
    <t>2,65*12,7+4,295*5,9+1,6*0,9*3,14/2-1,05*1,58-1,06*2+(1,06+2*2)*0,3</t>
  </si>
  <si>
    <t>odečet otlučení 100%</t>
  </si>
  <si>
    <t>-58,465</t>
  </si>
  <si>
    <t>odečet kámen reliéfu</t>
  </si>
  <si>
    <t>-1*2,15</t>
  </si>
  <si>
    <t>odečet restaurátorské opravy omítek historických ciferníků</t>
  </si>
  <si>
    <t>-1,55*1,55*3,14*4</t>
  </si>
  <si>
    <t>ochoz</t>
  </si>
  <si>
    <t>(2,895+4,02)*2*3-0,8*1,9</t>
  </si>
  <si>
    <t>9</t>
  </si>
  <si>
    <t>62232-x001</t>
  </si>
  <si>
    <t>Restaurátorská oprava omítek historických ciferníků</t>
  </si>
  <si>
    <t>1314804065</t>
  </si>
  <si>
    <t>1,55*1,55*3,14*4</t>
  </si>
  <si>
    <t>10</t>
  </si>
  <si>
    <t>6225210x2</t>
  </si>
  <si>
    <t>Tenkovrstvá silikátová omítka zrnitost 0,5 mm vnějších stěn s obsahem armovacího vlákna</t>
  </si>
  <si>
    <t>-705360890</t>
  </si>
  <si>
    <t>11</t>
  </si>
  <si>
    <t>629991011</t>
  </si>
  <si>
    <t>Zakrytí výplní otvorů a svislých ploch fólií přilepenou lepící páskou</t>
  </si>
  <si>
    <t>-1746261219</t>
  </si>
  <si>
    <t>1,05*1,58*2+1,1*1,58*2</t>
  </si>
  <si>
    <t>6299920x0</t>
  </si>
  <si>
    <t>Ochrana kamenného reliéfu na fasádě</t>
  </si>
  <si>
    <t>-1550124270</t>
  </si>
  <si>
    <t>1*2,15</t>
  </si>
  <si>
    <t>13</t>
  </si>
  <si>
    <t>629995101</t>
  </si>
  <si>
    <t>Očištění vnějších ploch tlakovou vodou</t>
  </si>
  <si>
    <t>-1400649163</t>
  </si>
  <si>
    <t>14</t>
  </si>
  <si>
    <t>985131311</t>
  </si>
  <si>
    <t>Ruční dočištění ploch stěn, rubu kleneb a podlah ocelových kartáči</t>
  </si>
  <si>
    <t>-224058061</t>
  </si>
  <si>
    <t>15</t>
  </si>
  <si>
    <t>7838266x5</t>
  </si>
  <si>
    <t xml:space="preserve">Hydrofobizační transparentní  nátěr omítek stupně členitosti 3</t>
  </si>
  <si>
    <t>-1851226758</t>
  </si>
  <si>
    <t>(1,05+1,58*2)*0,5*2+(1,1+1,58*2)*0,5*2</t>
  </si>
  <si>
    <t>spodní část špalet</t>
  </si>
  <si>
    <t>(1,05*2+1,1*2)*0,5</t>
  </si>
  <si>
    <t>výstupky</t>
  </si>
  <si>
    <t>kamenný reliéf</t>
  </si>
  <si>
    <t>ostění vstupů</t>
  </si>
  <si>
    <t>(1,06+2*2)*0,9+(1,06+2*2)*0,3+(2,3*2+2,3*3,14/2)*0,9</t>
  </si>
  <si>
    <t>(2*2+1,535*3,14/2)*0,5455</t>
  </si>
  <si>
    <t>sokl</t>
  </si>
  <si>
    <t>(9,3*2+6,6+9,3*2)*0,4</t>
  </si>
  <si>
    <t>(2,895+4,02)*2*0,4-0,8*0,4</t>
  </si>
  <si>
    <t>16</t>
  </si>
  <si>
    <t>783827424</t>
  </si>
  <si>
    <t>Krycí dvojnásobný sol-silikátový nátěr omítek stupně členitosti 1 a 2</t>
  </si>
  <si>
    <t>507877443</t>
  </si>
  <si>
    <t>17</t>
  </si>
  <si>
    <t>634911112</t>
  </si>
  <si>
    <t>Řezání dilatačních spár š 5 mm hl přes 10 do 20 mm v čerstvé betonové mazanině</t>
  </si>
  <si>
    <t>-1013836396</t>
  </si>
  <si>
    <t>zaříznutí omítky na ochoze oriti vzlínání vody</t>
  </si>
  <si>
    <t>(2,895+4,02)*2</t>
  </si>
  <si>
    <t>63</t>
  </si>
  <si>
    <t>Podlahy a podlahové konstrukce</t>
  </si>
  <si>
    <t>18</t>
  </si>
  <si>
    <t>622631001</t>
  </si>
  <si>
    <t>Spárování spárovací maltou vnějších pohledových ploch stěn z cihel</t>
  </si>
  <si>
    <t>82830506</t>
  </si>
  <si>
    <t>mč.2.2 - cihelné schodišťové stupně</t>
  </si>
  <si>
    <t>mč.3.1 - podlaha P3</t>
  </si>
  <si>
    <t>5,8</t>
  </si>
  <si>
    <t>19</t>
  </si>
  <si>
    <t>636211111</t>
  </si>
  <si>
    <t>Dlažba z cihel pálených dl 290 mm do malty naplocho</t>
  </si>
  <si>
    <t>-1428830413</t>
  </si>
  <si>
    <t xml:space="preserve">mč.3.1 - podlaha P3  10%</t>
  </si>
  <si>
    <t>5,8*0,1</t>
  </si>
  <si>
    <t>Ostatní konstrukce a práce, bourání</t>
  </si>
  <si>
    <t>20</t>
  </si>
  <si>
    <t>952901111</t>
  </si>
  <si>
    <t>Vyčištění budov bytové a občanské výstavby při výšce podlaží do 4 m</t>
  </si>
  <si>
    <t>1227712645</t>
  </si>
  <si>
    <t>před kolaudací</t>
  </si>
  <si>
    <t>1.np</t>
  </si>
  <si>
    <t>7,44+15,12+12,12+14,92+1,796</t>
  </si>
  <si>
    <t>2.np</t>
  </si>
  <si>
    <t>14,92+17,96+12,9+2,8+1,57</t>
  </si>
  <si>
    <t>9,98+0,58</t>
  </si>
  <si>
    <t>7,65+2,23+1</t>
  </si>
  <si>
    <t>5.np</t>
  </si>
  <si>
    <t>10,21+5,99+7,52</t>
  </si>
  <si>
    <t>6.np</t>
  </si>
  <si>
    <t>1,97+5,99+7,52</t>
  </si>
  <si>
    <t>95000-001</t>
  </si>
  <si>
    <t xml:space="preserve">Výměna trubky kabeláže ve 3.np, která vede do zasedací místnosti </t>
  </si>
  <si>
    <t>kus</t>
  </si>
  <si>
    <t>-168416372</t>
  </si>
  <si>
    <t>22</t>
  </si>
  <si>
    <t>95000-002</t>
  </si>
  <si>
    <t>Ochrana zařízení slaboporudu (bedny) proti prachu a poškození</t>
  </si>
  <si>
    <t>1392164549</t>
  </si>
  <si>
    <t>23</t>
  </si>
  <si>
    <t>952903006</t>
  </si>
  <si>
    <t>Čištění budov odstranění ptačího nebo netopýřího trusu z trámů</t>
  </si>
  <si>
    <t>1217895990</t>
  </si>
  <si>
    <t>krov</t>
  </si>
  <si>
    <t>24</t>
  </si>
  <si>
    <t>952903008</t>
  </si>
  <si>
    <t>Čištění budov odstranění ptačího nebo netopýřího trusu z těžko přístupných míst</t>
  </si>
  <si>
    <t>1716816956</t>
  </si>
  <si>
    <t>podlaha podkroví</t>
  </si>
  <si>
    <t>5,74*4,28</t>
  </si>
  <si>
    <t>ostatní</t>
  </si>
  <si>
    <t>25</t>
  </si>
  <si>
    <t>985311314</t>
  </si>
  <si>
    <t>Reprofilace rubu kleneb a podlah cementovou sanační maltou tl přes 30 do 40 mm</t>
  </si>
  <si>
    <t>1512964233</t>
  </si>
  <si>
    <t>ochoz - podlaha P8</t>
  </si>
  <si>
    <t>7,52</t>
  </si>
  <si>
    <t>94</t>
  </si>
  <si>
    <t xml:space="preserve">Lešení </t>
  </si>
  <si>
    <t>26</t>
  </si>
  <si>
    <t>941311112</t>
  </si>
  <si>
    <t>Montáž lešení řadového modulového lehkého zatížení do 200 kg/m2 š od 0,6 do 0,9 m v přes 10 do 25 m</t>
  </si>
  <si>
    <t>-1934650185</t>
  </si>
  <si>
    <t>fasádní lešení</t>
  </si>
  <si>
    <t>550</t>
  </si>
  <si>
    <t>27</t>
  </si>
  <si>
    <t>941311113</t>
  </si>
  <si>
    <t>Montáž lešení řadového modulového lehkého zatížení do 200 kg/m2 š od 0,6 do 0,9 m v přes 25 do 40 m</t>
  </si>
  <si>
    <t>-1664525762</t>
  </si>
  <si>
    <t>lešení kolem věže</t>
  </si>
  <si>
    <t>570</t>
  </si>
  <si>
    <t>28</t>
  </si>
  <si>
    <t>941311812</t>
  </si>
  <si>
    <t>Demontáž lešení řadového modulového lehkého zatížení do 200 kg/m2 š od 0,6 do 0,9 m v přes 10 do 25 m</t>
  </si>
  <si>
    <t>400430306</t>
  </si>
  <si>
    <t>29</t>
  </si>
  <si>
    <t>941311813</t>
  </si>
  <si>
    <t>Demontáž lešení řadového modulového lehkého zatížení do 200 kg/m2 š od 0,6 do 0,9 m v přes 25 do 40 m</t>
  </si>
  <si>
    <t>1259593201</t>
  </si>
  <si>
    <t>30</t>
  </si>
  <si>
    <t>944511111</t>
  </si>
  <si>
    <t>Montáž ochranné sítě z textilie z umělých vláken</t>
  </si>
  <si>
    <t>1545821943</t>
  </si>
  <si>
    <t>31</t>
  </si>
  <si>
    <t>944511811</t>
  </si>
  <si>
    <t>Demontáž ochranné sítě z textilie z umělých vláken</t>
  </si>
  <si>
    <t>-879244395</t>
  </si>
  <si>
    <t>32</t>
  </si>
  <si>
    <t>94490-001</t>
  </si>
  <si>
    <t>Konzoly SRU - montáž</t>
  </si>
  <si>
    <t>1082325989</t>
  </si>
  <si>
    <t>33</t>
  </si>
  <si>
    <t>94490-003</t>
  </si>
  <si>
    <t>Konzoly SRU - demontáž</t>
  </si>
  <si>
    <t>-805811948</t>
  </si>
  <si>
    <t>34</t>
  </si>
  <si>
    <t>94490-101</t>
  </si>
  <si>
    <t>Příhradové nosníky - montáž</t>
  </si>
  <si>
    <t>-1105865407</t>
  </si>
  <si>
    <t>35</t>
  </si>
  <si>
    <t>94490-103</t>
  </si>
  <si>
    <t>Příhradové nosníky - demontáž</t>
  </si>
  <si>
    <t>-482311012</t>
  </si>
  <si>
    <t>96</t>
  </si>
  <si>
    <t>Bourání konstrukcí</t>
  </si>
  <si>
    <t>36</t>
  </si>
  <si>
    <t>96100-001</t>
  </si>
  <si>
    <t>Demontáž kamenných kuželk o průměru 180-160mm výšky 1000mm, vč. odvozu a ekologické likvidace</t>
  </si>
  <si>
    <t>110830536</t>
  </si>
  <si>
    <t>37</t>
  </si>
  <si>
    <t>96100-002</t>
  </si>
  <si>
    <t>Demontáž kamenného pilířku 300x300mm výšky 1000mm, vč. odvozu a ekologické likvidace</t>
  </si>
  <si>
    <t>1597861574</t>
  </si>
  <si>
    <t>38</t>
  </si>
  <si>
    <t>96100-003</t>
  </si>
  <si>
    <t>Demontáž kamenného madla 350/160mm, vč. odvozu a ekologické likvidace</t>
  </si>
  <si>
    <t>1759000032</t>
  </si>
  <si>
    <t>4*2,75</t>
  </si>
  <si>
    <t>39</t>
  </si>
  <si>
    <t>96100-101</t>
  </si>
  <si>
    <t>Demontáž železných háku a nosníků z luceren vč. odvozu a ekologické likvidace</t>
  </si>
  <si>
    <t>soub</t>
  </si>
  <si>
    <t>1177956959</t>
  </si>
  <si>
    <t>40</t>
  </si>
  <si>
    <t>963032819</t>
  </si>
  <si>
    <t>Bourání schodišťových stupňů cihelných</t>
  </si>
  <si>
    <t>-2141845815</t>
  </si>
  <si>
    <t>41</t>
  </si>
  <si>
    <t>965031131</t>
  </si>
  <si>
    <t>Bourání podlah z cihel kladených na plocho pl přes 1 m2</t>
  </si>
  <si>
    <t>774500752</t>
  </si>
  <si>
    <t>42</t>
  </si>
  <si>
    <t>965046111</t>
  </si>
  <si>
    <t>Broušení stávajících betonových podlah úběr do 3 mm</t>
  </si>
  <si>
    <t>251260187</t>
  </si>
  <si>
    <t>43</t>
  </si>
  <si>
    <t>965046119</t>
  </si>
  <si>
    <t>Příplatek k broušení stávajících betonových podlah za každý další 1 mm úběru</t>
  </si>
  <si>
    <t>451552735</t>
  </si>
  <si>
    <t>celkem odbroušení 40mm</t>
  </si>
  <si>
    <t>7,52*(40-3)</t>
  </si>
  <si>
    <t>44</t>
  </si>
  <si>
    <t>978015341</t>
  </si>
  <si>
    <t>Otlučení (osekání) vnější vápenné nebo vápenocementové omítky stupně členitosti 1 a 2 v rozsahu přes 20 do 30 %</t>
  </si>
  <si>
    <t>625114216</t>
  </si>
  <si>
    <t>45</t>
  </si>
  <si>
    <t>978015391</t>
  </si>
  <si>
    <t>Otlučení (osekání) vnější vápenné nebo vápenocementové omítky stupně členitosti 1 a 2 v rozsahu přes 80 do 100 %</t>
  </si>
  <si>
    <t>-831748002</t>
  </si>
  <si>
    <t>46</t>
  </si>
  <si>
    <t>978023411</t>
  </si>
  <si>
    <t>Vyškrabání spár zdiva cihelného mimo komínového</t>
  </si>
  <si>
    <t>-1358273317</t>
  </si>
  <si>
    <t>otloukané omítky</t>
  </si>
  <si>
    <t>Mezisoučet</t>
  </si>
  <si>
    <t>mč.2.2 - stupně schodišťové</t>
  </si>
  <si>
    <t>47</t>
  </si>
  <si>
    <t>421044036</t>
  </si>
  <si>
    <t>strop</t>
  </si>
  <si>
    <t>mč.2.1</t>
  </si>
  <si>
    <t>11,7</t>
  </si>
  <si>
    <t>stěny</t>
  </si>
  <si>
    <t>6.np - komín</t>
  </si>
  <si>
    <t>997</t>
  </si>
  <si>
    <t>Doprava suti a vybouraných hmot</t>
  </si>
  <si>
    <t>48</t>
  </si>
  <si>
    <t>997013217</t>
  </si>
  <si>
    <t>Vnitrostaveništní doprava suti a vybouraných hmot pro budovy v přes 21 do 24 m ručně</t>
  </si>
  <si>
    <t>t</t>
  </si>
  <si>
    <t>-986191775</t>
  </si>
  <si>
    <t>49</t>
  </si>
  <si>
    <t>997013509</t>
  </si>
  <si>
    <t>Příplatek k odvozu suti a vybouraných hmot na skládku ZKD 1 km přes 1 km</t>
  </si>
  <si>
    <t>1707106210</t>
  </si>
  <si>
    <t>50</t>
  </si>
  <si>
    <t>997013511</t>
  </si>
  <si>
    <t>Odvoz suti a vybouraných hmot z meziskládky na skládku do 1 km s naložením a se složením</t>
  </si>
  <si>
    <t>1397734301</t>
  </si>
  <si>
    <t>9,932*9 'Přepočtené koeficientem množství</t>
  </si>
  <si>
    <t>51</t>
  </si>
  <si>
    <t>997013871</t>
  </si>
  <si>
    <t>Poplatek za uložení stavebního odpadu na recyklační skládce (skládkovné) směsného stavebního a demoličního kód odpadu 17 09 04</t>
  </si>
  <si>
    <t>1142413521</t>
  </si>
  <si>
    <t>998</t>
  </si>
  <si>
    <t>Přesun hmot</t>
  </si>
  <si>
    <t>52</t>
  </si>
  <si>
    <t>998018003</t>
  </si>
  <si>
    <t>Přesun hmot pro budovy ruční pro budovy v přes 12 do 24 m</t>
  </si>
  <si>
    <t>1852464582</t>
  </si>
  <si>
    <t>PSV</t>
  </si>
  <si>
    <t>Práce a dodávky PSV</t>
  </si>
  <si>
    <t>762</t>
  </si>
  <si>
    <t>Konstrukce tesařské</t>
  </si>
  <si>
    <t>53</t>
  </si>
  <si>
    <t>762215812</t>
  </si>
  <si>
    <t>Demontáž schodiště žebříkového z fošen š do 1,0 m</t>
  </si>
  <si>
    <t>514179520</t>
  </si>
  <si>
    <t>schodiště do krovu</t>
  </si>
  <si>
    <t>3,8</t>
  </si>
  <si>
    <t>54</t>
  </si>
  <si>
    <t>762521812</t>
  </si>
  <si>
    <t>Demontáž podlah bez polštářů z prken nebo fošen tloušťky přes 32 mm</t>
  </si>
  <si>
    <t>-1838299115</t>
  </si>
  <si>
    <t xml:space="preserve">3.np  mč.3.1 - podlaha P2</t>
  </si>
  <si>
    <t>9,98/2</t>
  </si>
  <si>
    <t>4.np mč. 4.1 - podlaha P4</t>
  </si>
  <si>
    <t>5.np mč. 5.1 - podlaha P5</t>
  </si>
  <si>
    <t>2,6</t>
  </si>
  <si>
    <t>55</t>
  </si>
  <si>
    <t>762523108</t>
  </si>
  <si>
    <t>Položení podlahy z hoblovaných fošen na sraz</t>
  </si>
  <si>
    <t>2073113386</t>
  </si>
  <si>
    <t>56</t>
  </si>
  <si>
    <t>762524108</t>
  </si>
  <si>
    <t>Položení podlahy z hoblovaných fošen na pero a drážku</t>
  </si>
  <si>
    <t>-952052428</t>
  </si>
  <si>
    <t>57</t>
  </si>
  <si>
    <t>M</t>
  </si>
  <si>
    <t>60511022</t>
  </si>
  <si>
    <t>řezivo jehličnaté středové smrk tl 33-100mm dl 2-3,5m</t>
  </si>
  <si>
    <t>m3</t>
  </si>
  <si>
    <t>644134072</t>
  </si>
  <si>
    <t>9,98/2*0,04*1,1</t>
  </si>
  <si>
    <t>2*0,04*1,1</t>
  </si>
  <si>
    <t>2,6*0,04*1,1</t>
  </si>
  <si>
    <t>58</t>
  </si>
  <si>
    <t>762595001</t>
  </si>
  <si>
    <t>Spojovací prostředky pro položení dřevěných podlah a zakrytí kanálů</t>
  </si>
  <si>
    <t>-1579025969</t>
  </si>
  <si>
    <t>9,98/2*0,04</t>
  </si>
  <si>
    <t>2*0,04</t>
  </si>
  <si>
    <t>2,6*0,04</t>
  </si>
  <si>
    <t>59</t>
  </si>
  <si>
    <t>998762123</t>
  </si>
  <si>
    <t>Přesun hmot tonážní pro kce tesařské ruční v objektech v přes 12 do 24 m</t>
  </si>
  <si>
    <t>-449830438</t>
  </si>
  <si>
    <t>7621</t>
  </si>
  <si>
    <t>Oprava krovu</t>
  </si>
  <si>
    <t>60</t>
  </si>
  <si>
    <t>76200-001</t>
  </si>
  <si>
    <t>Konstrukce krovu z dubu, pozednice z modřínu: šetrná výměna napadených prvků, oprava povolených nefungujících spojů, postřik proti dřevokazným houbám a hmyzu</t>
  </si>
  <si>
    <t>-1323883426</t>
  </si>
  <si>
    <t>76200-002</t>
  </si>
  <si>
    <t>Příplatek k opravě krovu za přístup otvorem 500x600mm, velmi stísněný pprostor ( pouze pro velmi subtilního pracovníka), omezený pohyb v prostoru hraničící s nemožností opravy</t>
  </si>
  <si>
    <t>1344199592</t>
  </si>
  <si>
    <t>764</t>
  </si>
  <si>
    <t>Konstrukce klempířské</t>
  </si>
  <si>
    <t>764001871</t>
  </si>
  <si>
    <t>Demontáž nároží s větrací mřížkou nebo nárožním plechem do suti</t>
  </si>
  <si>
    <t>-575306560</t>
  </si>
  <si>
    <t>nároží žlabu</t>
  </si>
  <si>
    <t>0,5*4</t>
  </si>
  <si>
    <t>764002841</t>
  </si>
  <si>
    <t>Demontáž oplechování horních ploch zdí a nadezdívek do suti</t>
  </si>
  <si>
    <t>1904723707</t>
  </si>
  <si>
    <t>kamenné madlo na ochozu</t>
  </si>
  <si>
    <t>20,9</t>
  </si>
  <si>
    <t>64</t>
  </si>
  <si>
    <t>764002861</t>
  </si>
  <si>
    <t>Demontáž oplechování říms a ozdobných prvků do suti</t>
  </si>
  <si>
    <t>-1335006254</t>
  </si>
  <si>
    <t>65</t>
  </si>
  <si>
    <t>764004801</t>
  </si>
  <si>
    <t>Demontáž podokapního žlabu do suti</t>
  </si>
  <si>
    <t>1313585972</t>
  </si>
  <si>
    <t>66</t>
  </si>
  <si>
    <t>764004861</t>
  </si>
  <si>
    <t>Demontáž svodu do suti</t>
  </si>
  <si>
    <t>278248173</t>
  </si>
  <si>
    <t>9*2</t>
  </si>
  <si>
    <t>67</t>
  </si>
  <si>
    <t>764231445</t>
  </si>
  <si>
    <t>Oplechování nevětraného nároží s nárožním plechem z Cu plechu rš 400 mm</t>
  </si>
  <si>
    <t>-1709059491</t>
  </si>
  <si>
    <t>68</t>
  </si>
  <si>
    <t>764234406</t>
  </si>
  <si>
    <t>Oplechování horních ploch a nadezdívek (atik) bez rohů z Cu plechu mechanicky kotvené rš 500 mm</t>
  </si>
  <si>
    <t>1961876148</t>
  </si>
  <si>
    <t>Kl 4</t>
  </si>
  <si>
    <t>69</t>
  </si>
  <si>
    <t>764238404</t>
  </si>
  <si>
    <t>Oplechování římsy rovné mechanicky kotvené z Cu plechu rš 330 mm</t>
  </si>
  <si>
    <t>1145279151</t>
  </si>
  <si>
    <t>Kl 5</t>
  </si>
  <si>
    <t>23,8</t>
  </si>
  <si>
    <t>70</t>
  </si>
  <si>
    <t>764531404</t>
  </si>
  <si>
    <t>Žlab podokapní půlkruhový z Cu plechu rš 330 mm</t>
  </si>
  <si>
    <t>-1790067555</t>
  </si>
  <si>
    <t>Kl 3</t>
  </si>
  <si>
    <t>71</t>
  </si>
  <si>
    <t>764531446</t>
  </si>
  <si>
    <t>Kotlík oválný (trychtýřový) pro podokapní žlaby z Cu plechu 400/150 mm</t>
  </si>
  <si>
    <t>-1343510284</t>
  </si>
  <si>
    <t>Kl 2</t>
  </si>
  <si>
    <t>72</t>
  </si>
  <si>
    <t>764538424</t>
  </si>
  <si>
    <t>Svody kruhové včetně objímek, kolen, odskoků z Cu plechu průměru 150 mm</t>
  </si>
  <si>
    <t>-1642433354</t>
  </si>
  <si>
    <t>Kl 1</t>
  </si>
  <si>
    <t>73</t>
  </si>
  <si>
    <t>76400-001</t>
  </si>
  <si>
    <t xml:space="preserve">Měděná krytina. Provedení detailní revize klempířských prvků střešního pláště, zejména falcovaných a pájených spojů, měděných hřebů, nahrazení železných spojovacích prvků za měděné, atd. </t>
  </si>
  <si>
    <t>1163483422</t>
  </si>
  <si>
    <t>74</t>
  </si>
  <si>
    <t>76400-002</t>
  </si>
  <si>
    <t>Měděná krytina. Doplnění chybějících měděných prvků dle zachovalých předloh (profilované římsy, oplechování vnějších a vnitřních částí luceren). Předpoklad 10 samostatných klempířských drobných prvků.</t>
  </si>
  <si>
    <t>452997081</t>
  </si>
  <si>
    <t>75</t>
  </si>
  <si>
    <t>76400-003</t>
  </si>
  <si>
    <t xml:space="preserve">Měděná krytina. Eliminace vodivých spojů mezi měděným oplechováním a kovanými železnými prvky například vložením teflonové pásky a aplikace vhodné povrchové úpravy na železné kované prvky. </t>
  </si>
  <si>
    <t>-450488698</t>
  </si>
  <si>
    <t>76</t>
  </si>
  <si>
    <t>76400-004</t>
  </si>
  <si>
    <t>Kovaná špice. Restaurování kované špice dle restaurátorského záměru. Položka zahrnuje kompletní demontáž prvku, zpracování stratigrafického průzkumu barevnosti železných prvků, očištění a stabilizace povrchu kovových prvků, doplnění chybějících částí řeme</t>
  </si>
  <si>
    <t>-1309011015</t>
  </si>
  <si>
    <t>77</t>
  </si>
  <si>
    <t>76459-903</t>
  </si>
  <si>
    <t>M+D sítě proti holubům, síť s oky 50x50mm, kotvení nerez</t>
  </si>
  <si>
    <t>731054704</t>
  </si>
  <si>
    <t>78</t>
  </si>
  <si>
    <t>998764123</t>
  </si>
  <si>
    <t>Přesun hmot tonážní pro konstrukce klempířské ruční v objektech v přes 12 do 24 m</t>
  </si>
  <si>
    <t>-543573299</t>
  </si>
  <si>
    <t>7641</t>
  </si>
  <si>
    <t>Oprava kované špice s korouhví</t>
  </si>
  <si>
    <t>79</t>
  </si>
  <si>
    <t>76410-001</t>
  </si>
  <si>
    <t>Oprava kované špice s korouhví, makovicí a hvězdicí - demontáž, odvoz do dílny, ošetření, replika makovice d 500mm, zlacení, zpětná montáž</t>
  </si>
  <si>
    <t>-1781667125</t>
  </si>
  <si>
    <t>80</t>
  </si>
  <si>
    <t>76410-002</t>
  </si>
  <si>
    <t>Jeřáb</t>
  </si>
  <si>
    <t>hod</t>
  </si>
  <si>
    <t>-266903550</t>
  </si>
  <si>
    <t>demontáž</t>
  </si>
  <si>
    <t>montáž</t>
  </si>
  <si>
    <t>766</t>
  </si>
  <si>
    <t>Konstrukce truhlářské</t>
  </si>
  <si>
    <t>81</t>
  </si>
  <si>
    <t>76600-001</t>
  </si>
  <si>
    <t>T1 Dřevěné vstupní dveře 900x1900mm, oprava: 3 spodní řady prken budou nahrazeny novými (buk nebo modřín), spasování, očištění, nová zámková vložka, přetmelení, přebroušení, nový nátěr ve stejném odstínu jako stávající</t>
  </si>
  <si>
    <t>273246937</t>
  </si>
  <si>
    <t>82</t>
  </si>
  <si>
    <t>76600-002</t>
  </si>
  <si>
    <t xml:space="preserve">T2 Dřevěné dveře  800x1900mm, oprava: citlivá repase s ponecháním autentických nápisů, během stavby vysadit a ochránit před poškozením, bez povrchové úpravy, očištění a trepase pantů, závěsů, štítků, klik</t>
  </si>
  <si>
    <t>-1068717353</t>
  </si>
  <si>
    <t>83</t>
  </si>
  <si>
    <t>76600-003</t>
  </si>
  <si>
    <t>T3 Skříň hodinového stroje, 1200x650x1800mm, demontáž, odvoz do dílny hodináře, repase, dovoz a zpětná montáž</t>
  </si>
  <si>
    <t>-1591495849</t>
  </si>
  <si>
    <t>84</t>
  </si>
  <si>
    <t>76600-004</t>
  </si>
  <si>
    <t>T4 Skříň hodinových vahadel, 1250x650x2200mm, očistit, vyspravit doplnit novými hoblinami, při boční kratší straně umístit 2 police pro čistící prostředky a nářadí hodináře</t>
  </si>
  <si>
    <t>-1208108665</t>
  </si>
  <si>
    <t>85</t>
  </si>
  <si>
    <t>76600-005</t>
  </si>
  <si>
    <t>T5 Okno otevíravé 2křídlé, 1100x1580mm, vysadit, behěm stavby nahradit dřev.okenicemi, rám ochránit proti poškození, po dokončení stavby okno ošetřit a zpětně osadit</t>
  </si>
  <si>
    <t>-925112233</t>
  </si>
  <si>
    <t>86</t>
  </si>
  <si>
    <t>76600-006</t>
  </si>
  <si>
    <t>T6 Dřevěné okno, 700x450mm, očištění, repase okna vč. kování a rámu</t>
  </si>
  <si>
    <t>-2138271961</t>
  </si>
  <si>
    <t>87</t>
  </si>
  <si>
    <t>76600-007</t>
  </si>
  <si>
    <t>T7 stávající vnitřní žebírkové schodiště z 5.np do 6.np, očistit, natřít olejovým nátěrem</t>
  </si>
  <si>
    <t>641230260</t>
  </si>
  <si>
    <t>88</t>
  </si>
  <si>
    <t>76600-008</t>
  </si>
  <si>
    <t>T8 historické dřevěné svlakové dveře 800x1860mm v dřevěné rámové zárubni, oprava dveří i kování - citlivá repase</t>
  </si>
  <si>
    <t>-1318555189</t>
  </si>
  <si>
    <t>89</t>
  </si>
  <si>
    <t>76600-009</t>
  </si>
  <si>
    <t xml:space="preserve">T9  Dřev.vstup.dveře otevíravé na ochoz 800x1900mm,oprava rám.zárubně+očištění,přetmelení,přebroušení,nové dveř.křídlo-rám.kce,vnější plášť z prken tl.22mm (buk,modřín,dub),povrch.úprava 2x olejovoskový krycí nátěr,selská barva,odst.2205,kování stávající</t>
  </si>
  <si>
    <t>566287573</t>
  </si>
  <si>
    <t>90</t>
  </si>
  <si>
    <t>76600-010</t>
  </si>
  <si>
    <t xml:space="preserve">T10  Montáž+dodávka žebříkové schodnicové schodiště do krovu, délka 3,8m, š.500mm (buk, modřín), u výlezu do krovu uložení trámků lemující výlez pro umožnění osazení poklopu, povrchová úprava  2x olejovoskový krycí nátěr, selská barva, odstín 2205</t>
  </si>
  <si>
    <t>-1436739014</t>
  </si>
  <si>
    <t>91</t>
  </si>
  <si>
    <t>76600-011</t>
  </si>
  <si>
    <t xml:space="preserve">T11  M+D dřevěný poklop 500x600mm pro uzavření krovu (buk, modřín), otevírání do krovu, povrchová úprava  2x olejovoskový krycí nátěr, selská barva, odstín 2205</t>
  </si>
  <si>
    <t>-296857000</t>
  </si>
  <si>
    <t>92</t>
  </si>
  <si>
    <t>766-103.1</t>
  </si>
  <si>
    <t>Dřevěné prvky ochozu. Kompletní sejmutí stávajícího souvrství povrchových úprav až na povrch dřeva (pilířky, podhled, profilovaná římsa) a šetrné přebroušení povrchu.</t>
  </si>
  <si>
    <t>kpl</t>
  </si>
  <si>
    <t>-485200906</t>
  </si>
  <si>
    <t>134</t>
  </si>
  <si>
    <t>766-103.2</t>
  </si>
  <si>
    <t xml:space="preserve">Dřevěné prvky ochozu. Řemeslná oprava truhlářských prvků ochozu (pilířky, podhled, profilovaná římsa), zahrnující sklížení a vyšpánování prasklin, konsolidaci dřevní hmoty, nezbytné doplnění profilovaných lišt a vytmelení drobných defektů. Předpokládá se </t>
  </si>
  <si>
    <t>-1474573185</t>
  </si>
  <si>
    <t>135</t>
  </si>
  <si>
    <t>766-103.3</t>
  </si>
  <si>
    <t xml:space="preserve">Dřevěné prvky ochozu. Aplikace nové povrchové úpravy na truhlářské prvky ochozu (pilířky, podhled, profilovaná římsa). Použití 2-3 vrstvého systému olejo-voskových krycích emailů nebo 2 vrstvého alkydového emailu aplikovaného na vrstvu základové alkydové </t>
  </si>
  <si>
    <t>-975448461</t>
  </si>
  <si>
    <t>767</t>
  </si>
  <si>
    <t>Konstrukce zámečnické</t>
  </si>
  <si>
    <t>93</t>
  </si>
  <si>
    <t>76700-001</t>
  </si>
  <si>
    <t xml:space="preserve">Z1  Pomocné madlo u hlavního vstupu v 1.np, očíštění, opatření krycím nátěrem - kovářská čerň</t>
  </si>
  <si>
    <t>-1218933406</t>
  </si>
  <si>
    <t>76700-002</t>
  </si>
  <si>
    <t xml:space="preserve">Z2  Krycí skříňka rozváděče, 800x500mm, očištění. opatření krycím nátěrem v barvě fasády</t>
  </si>
  <si>
    <t>282265774</t>
  </si>
  <si>
    <t>95</t>
  </si>
  <si>
    <t>76700-003</t>
  </si>
  <si>
    <t xml:space="preserve">Z3  Krycí skříňka rozváděče, 520x560mm, očištění. opatření krycím nátěrem v barvě fasády</t>
  </si>
  <si>
    <t>-104930611</t>
  </si>
  <si>
    <t>76700-004</t>
  </si>
  <si>
    <t xml:space="preserve">Z4  Krycí žaluzie větracího otvoru, 800x500mm, očištění. opatření krycím nátěrem v barvě fasády</t>
  </si>
  <si>
    <t>1303471346</t>
  </si>
  <si>
    <t>97</t>
  </si>
  <si>
    <t>76700-005</t>
  </si>
  <si>
    <t xml:space="preserve">Z5  Krycí mřížka, 200x200mm, očištění. opatření krycím nátěrem v barvě fasády</t>
  </si>
  <si>
    <t>163172770</t>
  </si>
  <si>
    <t>98</t>
  </si>
  <si>
    <t>76700-006</t>
  </si>
  <si>
    <t xml:space="preserve">Z6  Zábradlí venkovního schodiště, výška 1050mm, očištění. opatření krycím nátěrem kovářská čerň</t>
  </si>
  <si>
    <t>-1380067545</t>
  </si>
  <si>
    <t>99</t>
  </si>
  <si>
    <t>76700-007</t>
  </si>
  <si>
    <t xml:space="preserve">Z7  Zábradlí balkonu ve 2.np, výška 1050mm, očištění. opatření krycím nátěrem kovářská čerň</t>
  </si>
  <si>
    <t>-2087757334</t>
  </si>
  <si>
    <t>100</t>
  </si>
  <si>
    <t>76700-008</t>
  </si>
  <si>
    <t xml:space="preserve">Z8  Vlajkové nosiče, 200/250mm , očištění. opatření krycím nátěrem kovářská čerň</t>
  </si>
  <si>
    <t>-1766328533</t>
  </si>
  <si>
    <t>101</t>
  </si>
  <si>
    <t>76700-009</t>
  </si>
  <si>
    <t xml:space="preserve">Z9  Kovaná mříž vstupního portálu do zádveří 2.np, 1060x2000mm, očištění. opatření krycím nátěrem kovářská čerň</t>
  </si>
  <si>
    <t>1127225525</t>
  </si>
  <si>
    <t>102</t>
  </si>
  <si>
    <t>76700-010</t>
  </si>
  <si>
    <t xml:space="preserve">Z10  Vstupní vřetenové schodiště, ocelové vřeteno d 160mm dl.8100mm, uložené na ocel.patce, dřevěné stupnice tl.24mm-44ks, očištění. ocel.prvky opatřit krycím nátěrem kovářská čerň, dřevěné stupnice olejový nátěr</t>
  </si>
  <si>
    <t>272276232</t>
  </si>
  <si>
    <t>103</t>
  </si>
  <si>
    <t>76700-011</t>
  </si>
  <si>
    <t xml:space="preserve">Z11  Vstupní vřetenové schodiště, ocelové vřeteno d 140mm dl.8000mm, dřevěné stupnice tl.18mm-18ks, očištění. ocel.prvky opatřit krycím nátěrem kovářská čerň, dřevěné stupnice olejový nátěr</t>
  </si>
  <si>
    <t>-1497088885</t>
  </si>
  <si>
    <t>104</t>
  </si>
  <si>
    <t>76700-012</t>
  </si>
  <si>
    <t xml:space="preserve">Z12  Vstupní vřetenové schodiště, ocelové vřeteno d 140mm dl.8000mm, dřevěné stupnice tl.18mm-21ks, očištění. ocel.prvky opatřit krycím nátěrem kovářská čerň, dřevěné stupnice olejový nátěr</t>
  </si>
  <si>
    <t>-1743321533</t>
  </si>
  <si>
    <t>105</t>
  </si>
  <si>
    <t>76700-013</t>
  </si>
  <si>
    <t xml:space="preserve">Z13  Stávající poklop výlezu do 6.np, 560/580mm , očištění. opatření krycím nátěrem kovářská čerň</t>
  </si>
  <si>
    <t>-1051636445</t>
  </si>
  <si>
    <t>106</t>
  </si>
  <si>
    <t>76700-014</t>
  </si>
  <si>
    <t xml:space="preserve">Z14  Krycí větrací mřížka na fasádě, 300x300mm, doplnění síťky proti hmyzu na vnitřní straně, očištění. opatření krycím nátěrem v barvě fasády</t>
  </si>
  <si>
    <t>672430975</t>
  </si>
  <si>
    <t>107</t>
  </si>
  <si>
    <t>76700-015</t>
  </si>
  <si>
    <t xml:space="preserve">Z15  Krycí větrací mřížka na fasádě, 150x300mm, doplnění síťky proti hmyzu na vnitřní straně, očištění. opatření krycím nátěrem v barvě fasády</t>
  </si>
  <si>
    <t>1129162834</t>
  </si>
  <si>
    <t>108</t>
  </si>
  <si>
    <t>HZS2132</t>
  </si>
  <si>
    <t>Hodinová zúčtovací sazba zámečník odborný</t>
  </si>
  <si>
    <t>478941778</t>
  </si>
  <si>
    <t xml:space="preserve">statické zabezpečení  točitého vřetenového schodiště</t>
  </si>
  <si>
    <t>7721</t>
  </si>
  <si>
    <t>Kamenické výrobky</t>
  </si>
  <si>
    <t>112</t>
  </si>
  <si>
    <t>77210-004</t>
  </si>
  <si>
    <t xml:space="preserve">K4  Soklové kamenné desky-sanace biologického napadení, celoplošný nástřik, čištění tlakovou vodou, plastická retuš-lokální oprava chybějícího spárování, barevná retuš, fixace povrchu hydrofobním prostředkem</t>
  </si>
  <si>
    <t>524472556</t>
  </si>
  <si>
    <t>118</t>
  </si>
  <si>
    <t>77210-010.1</t>
  </si>
  <si>
    <t>K10.1 kamenná kuželka o d 160-180mm v=1000mm, čištění povrchu a odstranění krust vodou a párou,zamezit zatékání do podlahy ochozu,konsolidace povrchu organokřemičitým tmelem, plastická retuš-lokální oprava, barevná retuš,fixace povrchu hydrofobním nátěrem</t>
  </si>
  <si>
    <t>-2030652016</t>
  </si>
  <si>
    <t>119</t>
  </si>
  <si>
    <t>77210-010.2</t>
  </si>
  <si>
    <t xml:space="preserve">K10.2  M+D replika kamenná kuželka o průměru 160-180mm v=1000mm, zamezit zatékání do podlahy ochozu, fixace povrchu hydrofobním nátěremí</t>
  </si>
  <si>
    <t>-68526241</t>
  </si>
  <si>
    <t>120</t>
  </si>
  <si>
    <t>77210-011</t>
  </si>
  <si>
    <t xml:space="preserve">K11  repase středový kamenný sloupek 240x240x1000mm se dvěma vloženými polokuželkami</t>
  </si>
  <si>
    <t>-1739264656</t>
  </si>
  <si>
    <t>121</t>
  </si>
  <si>
    <t>77210-012.1</t>
  </si>
  <si>
    <t xml:space="preserve">K12.1  repase kamenný pilířek rohový 300x300x1000mm se dvěma vloženými polokuželkami</t>
  </si>
  <si>
    <t>1272679807</t>
  </si>
  <si>
    <t>122</t>
  </si>
  <si>
    <t>77210-012.2</t>
  </si>
  <si>
    <t xml:space="preserve">K12.2  replika kamenný pilířek rohový 300x300x1000mm se dvěma vloženými polokuželkami</t>
  </si>
  <si>
    <t>-582650564</t>
  </si>
  <si>
    <t>123</t>
  </si>
  <si>
    <t>77210-013</t>
  </si>
  <si>
    <t xml:space="preserve">K13  repase kamenný pilířek středový 300x300x1000mm se dvěma bočními vloženými polokuželkami</t>
  </si>
  <si>
    <t>-1996063686</t>
  </si>
  <si>
    <t>124</t>
  </si>
  <si>
    <t>77210-014.1</t>
  </si>
  <si>
    <t xml:space="preserve">K14.1  repase kamenné madlo 350/160mm se zdobnou profilací na vnější straně délka 2-3m</t>
  </si>
  <si>
    <t>-109536005</t>
  </si>
  <si>
    <t>125</t>
  </si>
  <si>
    <t>77210-014.2</t>
  </si>
  <si>
    <t xml:space="preserve">K14.2  replika kamenné madlo 350/160mm se zdobnou profilací na vnější straně délka 2-3m</t>
  </si>
  <si>
    <t>666352966</t>
  </si>
  <si>
    <t>777</t>
  </si>
  <si>
    <t>Podlahy lité</t>
  </si>
  <si>
    <t>126</t>
  </si>
  <si>
    <t>777131101</t>
  </si>
  <si>
    <t>Penetrační epoxidový nátěr podlahy na suchý a vyzrálý podklad</t>
  </si>
  <si>
    <t>-163173521</t>
  </si>
  <si>
    <t>127</t>
  </si>
  <si>
    <t>777511125</t>
  </si>
  <si>
    <t>Krycí epoxidová stěrka tloušťky přes 2 do 3 mm průmyslové lité podlahy</t>
  </si>
  <si>
    <t>343173397</t>
  </si>
  <si>
    <t>epoxicementová stěrka</t>
  </si>
  <si>
    <t>128</t>
  </si>
  <si>
    <t>998777123</t>
  </si>
  <si>
    <t>Přesun hmot tonážní pro podlahy lité ruční v objektech v přes 12 do 24 m</t>
  </si>
  <si>
    <t>1667737189</t>
  </si>
  <si>
    <t>783</t>
  </si>
  <si>
    <t>Dokončovací práce - nátěry</t>
  </si>
  <si>
    <t>129</t>
  </si>
  <si>
    <t>783168101</t>
  </si>
  <si>
    <t>Lazurovací jednonásobný olejový nátěr truhlářských konstrukcí</t>
  </si>
  <si>
    <t>1963174068</t>
  </si>
  <si>
    <t>9,98</t>
  </si>
  <si>
    <t>7,65</t>
  </si>
  <si>
    <t>784</t>
  </si>
  <si>
    <t>Dokončovací práce - malby a tapety</t>
  </si>
  <si>
    <t>130</t>
  </si>
  <si>
    <t>784121001</t>
  </si>
  <si>
    <t>Oškrabání malby v místnostech v do 3,80 m</t>
  </si>
  <si>
    <t>-1287443746</t>
  </si>
  <si>
    <t>131</t>
  </si>
  <si>
    <t>784181001</t>
  </si>
  <si>
    <t>Jednonásobné pačokování v místnostech v do 3,80 m</t>
  </si>
  <si>
    <t>508764878</t>
  </si>
  <si>
    <t>132</t>
  </si>
  <si>
    <t>784312021</t>
  </si>
  <si>
    <t>Dvojnásobné bílé vápenné malby v místnostech v do 3,80 m</t>
  </si>
  <si>
    <t>-816014301</t>
  </si>
  <si>
    <t>800</t>
  </si>
  <si>
    <t>Oprava věžních hodin</t>
  </si>
  <si>
    <t>133</t>
  </si>
  <si>
    <t>80000-001</t>
  </si>
  <si>
    <t>2103276878</t>
  </si>
  <si>
    <t>01.2 - Kamenické práce II.etapa - uznatelné</t>
  </si>
  <si>
    <t>109</t>
  </si>
  <si>
    <t>77210-001</t>
  </si>
  <si>
    <t xml:space="preserve">K1  vstup.kamenný portál pod věží,odsolení spodních partií soklu dvěma cykly kompresních zábalů buničinou+destil.vodou,čištění párou,lokální doplnění kamenné hmoty organokřemičitými konsolidanty,lokální plastická retuš korodovaných míst ,barevná retuš</t>
  </si>
  <si>
    <t>-1018040539</t>
  </si>
  <si>
    <t>110</t>
  </si>
  <si>
    <t>77210-002</t>
  </si>
  <si>
    <t xml:space="preserve">K2  Vstupní schodiště-sanace biologického napadení, celoplošný nástřik, čištění tlakovou vodou, plastická retuš-lokální oprava chybějícího spárování, fixace povrchu hydrofobním prostředkem</t>
  </si>
  <si>
    <t>664769954</t>
  </si>
  <si>
    <t>stupně</t>
  </si>
  <si>
    <t>2,5*(0,275+0,03+0,05)*5</t>
  </si>
  <si>
    <t>2,05*(0,275+0,03+0,05)*22</t>
  </si>
  <si>
    <t>podstupnice</t>
  </si>
  <si>
    <t>2,5*0,13*5</t>
  </si>
  <si>
    <t>2,05*0,13*21</t>
  </si>
  <si>
    <t>kamenná deska madla</t>
  </si>
  <si>
    <t>8,5*(0,05+0,03+0,28+0,03+0,05)</t>
  </si>
  <si>
    <t>(0,275*(5+22)*2+0,13*(5+21)*2)*0,1</t>
  </si>
  <si>
    <t>111</t>
  </si>
  <si>
    <t>77210-003</t>
  </si>
  <si>
    <t xml:space="preserve">K3  Vstupní schodiště se dvěma rameny a podestou-sanace biologického napadení, celoplošný nástřik, čištění tlakovou vodou, plastická retuš-lokální oprava chybějícího spárování, fixace povrchu hydrofobním prostředkem</t>
  </si>
  <si>
    <t>1360224050</t>
  </si>
  <si>
    <t>1,85*(0,275+0,03+0,05)*19</t>
  </si>
  <si>
    <t>1,59*(0,275+0,03+0,05)*11</t>
  </si>
  <si>
    <t>1,85*0,13*18</t>
  </si>
  <si>
    <t>1,59*0,13*10</t>
  </si>
  <si>
    <t>mezipodesta</t>
  </si>
  <si>
    <t>2,72*1,68</t>
  </si>
  <si>
    <t>5,55*(0,05+0,03+0,395+0,03+0,05)</t>
  </si>
  <si>
    <t>(5,55+1,9)*(0,05+0,03+0,4+0,03+0,05)</t>
  </si>
  <si>
    <t>(3,76+0,6)*(0,05+0,03+0,585+0,03+0,05)</t>
  </si>
  <si>
    <t>(0,275*(19+11)*2+0,13*(18+10)*2+2,72+1,59+2,72-1,85)*0,1</t>
  </si>
  <si>
    <t>113</t>
  </si>
  <si>
    <t>77210-005</t>
  </si>
  <si>
    <t>K5 Vstupní portály do předprostoru obřad.síně (dvojice profilovaných portálů v bočních stěnách věže),1500/2200mm-sanace biologického napadení,celoplošný nástřik,čištění tlakovou vodou,plastická retuš-lokální oprava spárování,barevná retuš, hydrofob.fixyce</t>
  </si>
  <si>
    <t>36360051</t>
  </si>
  <si>
    <t>114</t>
  </si>
  <si>
    <t>77210-006</t>
  </si>
  <si>
    <t xml:space="preserve">K6  Kamenná deska balkonu 2640x740x180mm-sanace biologického napadení, celoplošný nástřik, čištění tlakovou vodou, plastická retuš-lokální oprava chybějícího spárování, barevná retuš, fixace povrchu hydrofobním prostředkem</t>
  </si>
  <si>
    <t>-435240263</t>
  </si>
  <si>
    <t>115</t>
  </si>
  <si>
    <t>77210-007</t>
  </si>
  <si>
    <t xml:space="preserve">K7  Vstupní kamenný portál do vřetenového schodiště věže, 1160/2140mm-sanace biologického napadení, celoplošný nástřik, čištění tlakovou vodou, plastocká retuš-lokální oprava chybějícího spárování, barevná retuš, fixace povrchu hydrofobním prostředkem</t>
  </si>
  <si>
    <t>-796832074</t>
  </si>
  <si>
    <t>116</t>
  </si>
  <si>
    <t>77210-008</t>
  </si>
  <si>
    <t xml:space="preserve">K8  kamenný portál u vstupu z vřetenového schodiště do úrovně 4.np, 900/2140mm-čištění prachových depozitů párou, plastická retuš-lokální oprava chybějícího spárování, barevná retuš, lokální doplnění monochromního vápenného nátěru</t>
  </si>
  <si>
    <t>-1959902044</t>
  </si>
  <si>
    <t>117</t>
  </si>
  <si>
    <t>77210-009</t>
  </si>
  <si>
    <t xml:space="preserve">K9  kamenný rám s polodrážkou umístěný v podlaze horizontálně výlez do 6.np, 1090x860/730x500mm-čištění prachových depozitů párou, plastická retuš-lokální oprava chybějícího spárování, barevná retuš, lokální doplnění</t>
  </si>
  <si>
    <t>-1538395478</t>
  </si>
  <si>
    <t>01.3 - Statické zajištění objektu</t>
  </si>
  <si>
    <t xml:space="preserve">    2 - Základy,zvláštní zakládání</t>
  </si>
  <si>
    <t xml:space="preserve">    3 - Svislé a kompletní konstrukce</t>
  </si>
  <si>
    <t xml:space="preserve">    61 - Upravy povrchů vnitřní</t>
  </si>
  <si>
    <t xml:space="preserve">    97 - Prorážení otvorů</t>
  </si>
  <si>
    <t xml:space="preserve">    99 - Staveništní přesun hmot</t>
  </si>
  <si>
    <t>Základy,zvláštní zakládání</t>
  </si>
  <si>
    <t>262303172R00</t>
  </si>
  <si>
    <t>Vrty povrchové do 56 mm, 4°, 25 m, hor.3</t>
  </si>
  <si>
    <t>Pro tyčová táhla</t>
  </si>
  <si>
    <t>4*0,65+2*0,8+2*0,9</t>
  </si>
  <si>
    <t>262308122R00</t>
  </si>
  <si>
    <t>Přípl.za vrty šikmé D 56,90°,25 m h.3</t>
  </si>
  <si>
    <t>262308142R00</t>
  </si>
  <si>
    <t>Přípl.za vrty přesné D 56 mm,hl.25 m h.3</t>
  </si>
  <si>
    <t>289901111R00</t>
  </si>
  <si>
    <t>Vyčištění trhlin do 3 cm hl. do 15 cm</t>
  </si>
  <si>
    <t>Zdivo ciferníků</t>
  </si>
  <si>
    <t>3*5</t>
  </si>
  <si>
    <t>Zdivo točitého schodiště</t>
  </si>
  <si>
    <t>2*10</t>
  </si>
  <si>
    <t>289471111R00</t>
  </si>
  <si>
    <t>Sanace trhlin hl.spárováním š.3 cm, hl.15 cm</t>
  </si>
  <si>
    <t>285947211R00</t>
  </si>
  <si>
    <t>Opěrné desky z oceli nad 20/20 do 30/30 cm tl.do 3</t>
  </si>
  <si>
    <t>Tyčová táhla pod stropem 5.NP</t>
  </si>
  <si>
    <t>4*2</t>
  </si>
  <si>
    <t>285377112R00</t>
  </si>
  <si>
    <t>Ztužující táhla z oceli průměru do 28 mm</t>
  </si>
  <si>
    <t>2*(5,75+4,3)</t>
  </si>
  <si>
    <t>285947311R00</t>
  </si>
  <si>
    <t>Napnutí trnu z bet. oceli únosnosti do 0,20 MN</t>
  </si>
  <si>
    <t>2*4</t>
  </si>
  <si>
    <t>285175111R00</t>
  </si>
  <si>
    <t>Osazení ocelové roznášecí konstrukce do 40 kg</t>
  </si>
  <si>
    <t>kg</t>
  </si>
  <si>
    <t>Ztužení madla balustrády 150x6</t>
  </si>
  <si>
    <t>2*(4,5+5,6)*7,07</t>
  </si>
  <si>
    <t>Spojovací prostředky</t>
  </si>
  <si>
    <t>142,814*0,2</t>
  </si>
  <si>
    <t>285175112R00</t>
  </si>
  <si>
    <t>Osazení ocelové roznášecí konstrukce do 200 kg</t>
  </si>
  <si>
    <t>3 ztužující rámy 100x100x3</t>
  </si>
  <si>
    <t>3*2*(5,5+6,5)*9,5</t>
  </si>
  <si>
    <t>684*0,2</t>
  </si>
  <si>
    <t>285175121R00</t>
  </si>
  <si>
    <t>Rozebrání ocelové roznášecí konstrukce do 200 kg</t>
  </si>
  <si>
    <t>Svislé a kompletní konstrukce</t>
  </si>
  <si>
    <t>380941112R00</t>
  </si>
  <si>
    <t>Výztuž helikální 1x d 6 mm, drážka, cihelné zdivo</t>
  </si>
  <si>
    <t>Rub zdiva ciferníků</t>
  </si>
  <si>
    <t>2*3*(6+4,5)</t>
  </si>
  <si>
    <t>Točité schodiště fasáda</t>
  </si>
  <si>
    <t>14*2,5</t>
  </si>
  <si>
    <t>Točité schodiště interiér</t>
  </si>
  <si>
    <t>14*3</t>
  </si>
  <si>
    <t>413231231RT2</t>
  </si>
  <si>
    <t>Zazdívka zhlaví stropních trámů průřez nad 400cm2, s použitím suché maltové směsi</t>
  </si>
  <si>
    <t>Stropní trámy</t>
  </si>
  <si>
    <t>Upravy povrchů vnitřní</t>
  </si>
  <si>
    <t>612401291R00</t>
  </si>
  <si>
    <t>Omítka malých ploch stěn do 0,25 m2</t>
  </si>
  <si>
    <t>Kotvy tyčových táhel</t>
  </si>
  <si>
    <t>Prorážení otvorů</t>
  </si>
  <si>
    <t>973031334R00</t>
  </si>
  <si>
    <t>Vysekání kapes zeď cih, MVC pl. 0,16 m2, hl. 15 cm</t>
  </si>
  <si>
    <t>Pro kotvy tyčových táhel</t>
  </si>
  <si>
    <t>973031336R00</t>
  </si>
  <si>
    <t>Vysekání kapes zeď cih. MVC pl. 0,16 m2, hl. 45 cm</t>
  </si>
  <si>
    <t>Pro stropní trámy</t>
  </si>
  <si>
    <t>979082111R00</t>
  </si>
  <si>
    <t>Vnitrostaveništní doprava suti do 10 m</t>
  </si>
  <si>
    <t>979011211R00</t>
  </si>
  <si>
    <t>Svislá doprava suti a vybour. hmot za 2.NP nošením</t>
  </si>
  <si>
    <t>979011219R00</t>
  </si>
  <si>
    <t>Přípl.k svislé dopr.suti za každé další NP nošením</t>
  </si>
  <si>
    <t>+4 podlaží</t>
  </si>
  <si>
    <t>4*0,64</t>
  </si>
  <si>
    <t>975073141R00</t>
  </si>
  <si>
    <t>Podchycení střechy do 3,5m,nad 2500 kg/m</t>
  </si>
  <si>
    <t>8*3</t>
  </si>
  <si>
    <t>Staveništní přesun hmot</t>
  </si>
  <si>
    <t>999281113R00</t>
  </si>
  <si>
    <t>Přesun hmot pro opravy a údržbu do výšky 48 m</t>
  </si>
  <si>
    <t>762340110RAC</t>
  </si>
  <si>
    <t>Bednění z prken obalené molitanem</t>
  </si>
  <si>
    <t>Ochrana balustrády</t>
  </si>
  <si>
    <t>2*1,5*(5,5+6,5)</t>
  </si>
  <si>
    <t>762822140RT2</t>
  </si>
  <si>
    <t>Montáž stropnic hraněných pl. do 540 cm2, včetně dodávky řeziva, hranoly 19/23</t>
  </si>
  <si>
    <t>3.NP</t>
  </si>
  <si>
    <t>4.NP</t>
  </si>
  <si>
    <t>4,25</t>
  </si>
  <si>
    <t>767995105R00</t>
  </si>
  <si>
    <t>Výroba a montáž kov. atypických konstr. do 100 kg</t>
  </si>
  <si>
    <t>13326026R</t>
  </si>
  <si>
    <t>Tyč ocelová plochá S235JR, rozměr 150 x 6 mm</t>
  </si>
  <si>
    <t>2*(4,5+5,6)*0,00707</t>
  </si>
  <si>
    <t>0,14281*0,2</t>
  </si>
  <si>
    <t>767951113R00</t>
  </si>
  <si>
    <t>Pozinkování ocelových výrobků, hmotnost do 100 kg</t>
  </si>
  <si>
    <t>767995106R00</t>
  </si>
  <si>
    <t>Výroba a montáž kov. atypických konstr. do 250 kg</t>
  </si>
  <si>
    <t>13318110R</t>
  </si>
  <si>
    <t>Tyč ocelová jekl 100x100x3</t>
  </si>
  <si>
    <t>3*2*(5,5+6,5)*0,0095</t>
  </si>
  <si>
    <t>0,684*0,2</t>
  </si>
  <si>
    <t>341941013R00</t>
  </si>
  <si>
    <t>Tupý nosný svar</t>
  </si>
  <si>
    <t>Ztužující rámy</t>
  </si>
  <si>
    <t>3*4*2</t>
  </si>
  <si>
    <t>Ztužení madla balustrády</t>
  </si>
  <si>
    <t>4*3</t>
  </si>
  <si>
    <t>767996801R00</t>
  </si>
  <si>
    <t>Demontáž atypických ocelových konstr. do 50 kg</t>
  </si>
  <si>
    <t>Táhla D10</t>
  </si>
  <si>
    <t>0,617*(4,5+5,6)</t>
  </si>
  <si>
    <t>Pásovina 50x5</t>
  </si>
  <si>
    <t>1,962*4*0,3</t>
  </si>
  <si>
    <t>01.9 - Vedlejší ropzpočtové náklady - uznatelné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</si>
  <si>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</si>
  <si>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</si>
  <si>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</si>
  <si>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</si>
  <si>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</si>
  <si>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</si>
  <si>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031002000</t>
  </si>
  <si>
    <t>Zařízení staveniště 3,5%</t>
  </si>
  <si>
    <t>…</t>
  </si>
  <si>
    <t>1024</t>
  </si>
  <si>
    <t>1909158678</t>
  </si>
  <si>
    <t>02 - Neuznatelné</t>
  </si>
  <si>
    <t>02.1 - Stavební část - neuznatelné</t>
  </si>
  <si>
    <t xml:space="preserve">    94 - Lešení a stavební výtahy</t>
  </si>
  <si>
    <t>M - Práce a dodávky M</t>
  </si>
  <si>
    <t xml:space="preserve">    21-M - Elektromontáže</t>
  </si>
  <si>
    <t>90000-001</t>
  </si>
  <si>
    <t>Městská policie - přesunutí na lešení a po dokončení stavby zpětná montáž na radniční věž: antény 3 ks, paraboly 2ks, směrová anténa 1ks</t>
  </si>
  <si>
    <t>1679828925</t>
  </si>
  <si>
    <t>90000-002</t>
  </si>
  <si>
    <t>Město Kroměříž - přesunutí na lešení a po dokončení stavby zpětná montáž na radniční věž: antény 4 ks, vnitřní pracovní stanice 2ks</t>
  </si>
  <si>
    <t>-840745738</t>
  </si>
  <si>
    <t>90000-003</t>
  </si>
  <si>
    <t xml:space="preserve">Nordic Telecom - přesunutí na lešení a po dokončení stavby zpětná montáž na radniční věž:  ostatní vysílače a paraboly</t>
  </si>
  <si>
    <t>-174006799</t>
  </si>
  <si>
    <t>952902041</t>
  </si>
  <si>
    <t>Čištění budov drhnutí hladkých podlah s chemickými prostředky</t>
  </si>
  <si>
    <t>1505375089</t>
  </si>
  <si>
    <t>mč.1.1</t>
  </si>
  <si>
    <t>7,44</t>
  </si>
  <si>
    <t>mč.1.2</t>
  </si>
  <si>
    <t>15,12</t>
  </si>
  <si>
    <t>mč.1.3</t>
  </si>
  <si>
    <t>12,12</t>
  </si>
  <si>
    <t>12,9</t>
  </si>
  <si>
    <t>mč.2.2</t>
  </si>
  <si>
    <t>2,8+1,58/2</t>
  </si>
  <si>
    <t>Lešení a stavební výtahy</t>
  </si>
  <si>
    <t>941311212</t>
  </si>
  <si>
    <t>Příplatek k lešení řadovému modulovému lehkému do 200 kg/m2 š od 0,6 do 0,9 m v přes 10 do 25 m za každý den použití</t>
  </si>
  <si>
    <t>-2048916186</t>
  </si>
  <si>
    <t>550*360</t>
  </si>
  <si>
    <t>941311213</t>
  </si>
  <si>
    <t>Příplatek k lešení řadovému modulovému lehkému do 200 kg/m2 š od 0,6 do 0,9 m v přes 25 do 40 m za každý den použití</t>
  </si>
  <si>
    <t>1561579203</t>
  </si>
  <si>
    <t>570*360</t>
  </si>
  <si>
    <t>944511211</t>
  </si>
  <si>
    <t>Příplatek k ochranné síti za každý den použití</t>
  </si>
  <si>
    <t>-1977659272</t>
  </si>
  <si>
    <t>94490-002</t>
  </si>
  <si>
    <t>Konzoly SRU - příplatek za každý den použití</t>
  </si>
  <si>
    <t>-1404783975</t>
  </si>
  <si>
    <t>8*360</t>
  </si>
  <si>
    <t>94490-102</t>
  </si>
  <si>
    <t>Příhradové nosníky - příplatek za každý den použití</t>
  </si>
  <si>
    <t>236012185</t>
  </si>
  <si>
    <t>10*360</t>
  </si>
  <si>
    <t>94490-901</t>
  </si>
  <si>
    <t>Doprava lešení, konzol a příhrad.vazníků</t>
  </si>
  <si>
    <t>1223207063</t>
  </si>
  <si>
    <t>94490-902</t>
  </si>
  <si>
    <t>Technická podpora</t>
  </si>
  <si>
    <t>846737743</t>
  </si>
  <si>
    <t>94490-903</t>
  </si>
  <si>
    <t>Síť s potiskem</t>
  </si>
  <si>
    <t>745496579</t>
  </si>
  <si>
    <t>550+570</t>
  </si>
  <si>
    <t>94490-904</t>
  </si>
  <si>
    <t>Grafický návrh</t>
  </si>
  <si>
    <t>-1974804706</t>
  </si>
  <si>
    <t>94490-905</t>
  </si>
  <si>
    <t>Jednorázová ochranná síť na fasádní lešení</t>
  </si>
  <si>
    <t>1907679347</t>
  </si>
  <si>
    <t>94490-906</t>
  </si>
  <si>
    <t>Jednorázová ochranná síť na fasádní lešení kolem věže</t>
  </si>
  <si>
    <t>-1956355178</t>
  </si>
  <si>
    <t>HZS1341</t>
  </si>
  <si>
    <t>Hodinová zúčtovací sazba lešenář</t>
  </si>
  <si>
    <t>1212978048</t>
  </si>
  <si>
    <t>nespecifikované práce</t>
  </si>
  <si>
    <t>Práce a dodávky M</t>
  </si>
  <si>
    <t>21-M</t>
  </si>
  <si>
    <t>Elektromontáže</t>
  </si>
  <si>
    <t>2210-02</t>
  </si>
  <si>
    <t>Montáž zvoknového tabla (pro 4 účastníky) vč. kabeláže</t>
  </si>
  <si>
    <t>-573801390</t>
  </si>
  <si>
    <t>125600</t>
  </si>
  <si>
    <t xml:space="preserve">SP1  zvonkové tablo 150x330x100mm, nerez deska+Al rámeček, pro 4 účastníky</t>
  </si>
  <si>
    <t>256</t>
  </si>
  <si>
    <t>1254027411</t>
  </si>
  <si>
    <t>02.2 - Elektroinstalace</t>
  </si>
  <si>
    <t xml:space="preserve">    101 - Svítidla</t>
  </si>
  <si>
    <t xml:space="preserve">    301 - Silnoproud  - materiál</t>
  </si>
  <si>
    <t xml:space="preserve">    302 - Silnoproud  - montáž</t>
  </si>
  <si>
    <t xml:space="preserve">    401 - Rrozvodnice pro osvětlení</t>
  </si>
  <si>
    <t xml:space="preserve">    501 - Hromosvod - materiál</t>
  </si>
  <si>
    <t xml:space="preserve">    502 - Hromosvod - montážní práce</t>
  </si>
  <si>
    <t xml:space="preserve">    601 - Ostatní</t>
  </si>
  <si>
    <t>Svítidla</t>
  </si>
  <si>
    <t>S4</t>
  </si>
  <si>
    <t>Osvětlovací lišta, pro osvětlení stěny ochozu radniční věže,</t>
  </si>
  <si>
    <t>sada</t>
  </si>
  <si>
    <t>-760197372</t>
  </si>
  <si>
    <t>položena na podlaze ochozu těsně u zábradlí, svítí vzhůru pod úhlem 30°</t>
  </si>
  <si>
    <t>od svislé roviny, Al profil šikmý 30°, průřez 44,6x27,2 mm,</t>
  </si>
  <si>
    <t>difuzor opál, upevněn na profilu JÄCKEL 50x20x2 mm, nerez,</t>
  </si>
  <si>
    <t>tvar obdélník, velikost cca 5x4 m, celková délka cca 18 m,</t>
  </si>
  <si>
    <t>LED 4 W/m (Σ 72 W), 3000 K, 360 lm/m (Σ 6480 lm), 24V,</t>
  </si>
  <si>
    <t>zalito opálovým silikonem, driver 230/24V, 150 W, uložen v plastovém</t>
  </si>
  <si>
    <t>IP boxu v interiéru věžě</t>
  </si>
  <si>
    <t>S5.1</t>
  </si>
  <si>
    <t>Svítidlo přisazené, venkovní, upevněno na podlaze spodní lucerny věže, svítí vzhůru, korpus ABS, barva antracit, difuzor PC opál, Ø 300 mm, v=93 mm, 2x E27, 2x12 W max, IP65</t>
  </si>
  <si>
    <t>-262415099</t>
  </si>
  <si>
    <t>S5.2</t>
  </si>
  <si>
    <t>Svítidlo přisazené, venkovní, upevněno na podlaze spodní lucerny věže, svítí vzhůru, korpus ABS, barva antracit, difuzor PC opál, Ø 300 mm, sv. zdroj LED, E27, 10W, 2700 K, 1055 lm</t>
  </si>
  <si>
    <t>2130002209</t>
  </si>
  <si>
    <t>S6.1</t>
  </si>
  <si>
    <t>Svítidlo přisazené, venkovní, upevněno na podlaze horní lucerny věže, svítí vzhůru, korpus ABS, barva antracit, difuzor PC opál, Ø 260 mm, v=93 mm, 1x E27, 1x12 W max, IP65</t>
  </si>
  <si>
    <t>890372535</t>
  </si>
  <si>
    <t>S6.2</t>
  </si>
  <si>
    <t>Svítidlo přisazené, venkovní, upevněno na podlaze horní lucerny věže, svítí vzhůru, korpus ABS, barva antracit, difuzor PC opál, Ø 260 mm, sv. zdroj LED, E27, 10W, 2700 K, 1055 lm</t>
  </si>
  <si>
    <t>-156406365</t>
  </si>
  <si>
    <t>svítí vzhůru, korpus ABS, barva antracit, difuzor PC opál, O 260 mm, sv. zdroj LED, E27, 10W, 2700 K, 1055 lm</t>
  </si>
  <si>
    <t>301</t>
  </si>
  <si>
    <t xml:space="preserve">Silnoproud  - materiál</t>
  </si>
  <si>
    <t>301-01</t>
  </si>
  <si>
    <t>Elektroinstalační krabice odbočná, v uravřeném provedení s průchodkami IP55, povrchová montáž, včetně svorek</t>
  </si>
  <si>
    <t>ks</t>
  </si>
  <si>
    <t>1468199818</t>
  </si>
  <si>
    <t>301-02</t>
  </si>
  <si>
    <t>KABEL CYKY-J 3x1.5</t>
  </si>
  <si>
    <t>-518720493</t>
  </si>
  <si>
    <t>301-03</t>
  </si>
  <si>
    <t>Zásuvka domovní zapuštěná pro montáž do krabice, 2P+PE 230V/16A, včetně krytky a rámečku - bílá barva</t>
  </si>
  <si>
    <t>1265267363</t>
  </si>
  <si>
    <t>301-04</t>
  </si>
  <si>
    <t xml:space="preserve">Zásuvka pro přisazenou montáž, (do vlhka IP 44),  230V/16A</t>
  </si>
  <si>
    <t>-345311802</t>
  </si>
  <si>
    <t>302</t>
  </si>
  <si>
    <t xml:space="preserve">Silnoproud  - montáž</t>
  </si>
  <si>
    <t>741112111</t>
  </si>
  <si>
    <t>Montáž krabice nástěnná plastová čtyřhranná do 100x100 mm v uzavřeném provedení s průchodkami IP55, včetně svorek</t>
  </si>
  <si>
    <t>663140207</t>
  </si>
  <si>
    <t>741122015</t>
  </si>
  <si>
    <t>-1216260293</t>
  </si>
  <si>
    <t>741210001</t>
  </si>
  <si>
    <t>Montáž rozvodnice oceloplechová nebo plastová běžná do 20 kg</t>
  </si>
  <si>
    <t>473190165</t>
  </si>
  <si>
    <t>741313042</t>
  </si>
  <si>
    <t>Montáž zásuvka (polo)zapuštěná šroubové připojení 2P+PE dvojí zapojení - průběžná se zapojením vodičů</t>
  </si>
  <si>
    <t>-149159225</t>
  </si>
  <si>
    <t>741313073</t>
  </si>
  <si>
    <t>90740853</t>
  </si>
  <si>
    <t>741372066</t>
  </si>
  <si>
    <t>"S5" - Montáž svítidlo LED exteriérové přisazené nástěnné bez pohybového čidla se zapojením vodičů</t>
  </si>
  <si>
    <t>-1957183059</t>
  </si>
  <si>
    <t>741372066.1</t>
  </si>
  <si>
    <t>"S6" - Montáž svítidlo LED exteriérové přisazené nástěnné bez pohybového čidla se zapojením vodičů</t>
  </si>
  <si>
    <t>-746838645</t>
  </si>
  <si>
    <t>741372125</t>
  </si>
  <si>
    <t>"S4" - Montáž svítidlo LED exteriérové stěnové páskové se zapojením vodičů</t>
  </si>
  <si>
    <t>1376348505</t>
  </si>
  <si>
    <t>401</t>
  </si>
  <si>
    <t>Rrozvodnice pro osvětlení</t>
  </si>
  <si>
    <t>741210003</t>
  </si>
  <si>
    <t xml:space="preserve">Rozvodnice nástěnná IP65/18M, Mistral65 vč. N/PE, povrchová montáž, IP65 1SLM006502A1203  Rozměry (Š x V x H) v mm: 430x250x155</t>
  </si>
  <si>
    <t>790657285</t>
  </si>
  <si>
    <t>741320105</t>
  </si>
  <si>
    <t xml:space="preserve">Jistič jednopólový 6B/1, 6A,  10kA</t>
  </si>
  <si>
    <t>424128963</t>
  </si>
  <si>
    <t>741322072</t>
  </si>
  <si>
    <t xml:space="preserve">Kombinovaná přepěť. ochrana  SPD  typ T1+T2 (25 kA), 100 kA/25kA</t>
  </si>
  <si>
    <t>315898643</t>
  </si>
  <si>
    <t>741330804</t>
  </si>
  <si>
    <t xml:space="preserve">Hodiny spínací  ASTRO Nova city digitální (LCD)  2 kanálové s astronomickým programem</t>
  </si>
  <si>
    <t>-1252627867</t>
  </si>
  <si>
    <t>R-401</t>
  </si>
  <si>
    <t>Svorkovnice vývodová</t>
  </si>
  <si>
    <t>1449382754</t>
  </si>
  <si>
    <t>501</t>
  </si>
  <si>
    <t>Hromosvod - materiál</t>
  </si>
  <si>
    <t>501-01</t>
  </si>
  <si>
    <t xml:space="preserve">UZ.VED. AlMgSi d=8mm,  0.135 kg/m</t>
  </si>
  <si>
    <t>200753515</t>
  </si>
  <si>
    <t>501-02</t>
  </si>
  <si>
    <t>Stojan pro jímací tyč - tříramenný stativ FeZn. Podstavce 6× 19 kg, pro maximální délku AlMgSi jímače 4 m</t>
  </si>
  <si>
    <t>-448901958</t>
  </si>
  <si>
    <t>501-03</t>
  </si>
  <si>
    <t xml:space="preserve">Jímací tyč s rovným koncem,  JR 2,5   délka 2500mm</t>
  </si>
  <si>
    <t>1300673333</t>
  </si>
  <si>
    <t>501-04</t>
  </si>
  <si>
    <t>Stříška ochranná OS1 d=20mm</t>
  </si>
  <si>
    <t>-309799699</t>
  </si>
  <si>
    <t>501-05</t>
  </si>
  <si>
    <t>Podstavec betonový 19kg</t>
  </si>
  <si>
    <t>101033105</t>
  </si>
  <si>
    <t>501-06</t>
  </si>
  <si>
    <t>Podložka PB plastová černá</t>
  </si>
  <si>
    <t>1455303677</t>
  </si>
  <si>
    <t>501-07</t>
  </si>
  <si>
    <t xml:space="preserve">Podpěra vedení do zdiva  PV17</t>
  </si>
  <si>
    <t>2097724051</t>
  </si>
  <si>
    <t>501-08</t>
  </si>
  <si>
    <t>Svorka k hrom. tyči SJ01 DO20mm</t>
  </si>
  <si>
    <t>740750155</t>
  </si>
  <si>
    <t>501-09</t>
  </si>
  <si>
    <t xml:space="preserve">Svorka hrom. prop. SP 1  nerez</t>
  </si>
  <si>
    <t>-246737044</t>
  </si>
  <si>
    <t>501-10</t>
  </si>
  <si>
    <t>SS Svorka spojovací nerez</t>
  </si>
  <si>
    <t>-1282248447</t>
  </si>
  <si>
    <t>501-11</t>
  </si>
  <si>
    <t>SK Svorka křížová nerez</t>
  </si>
  <si>
    <t>-1853056311</t>
  </si>
  <si>
    <t>502</t>
  </si>
  <si>
    <t>Hromosvod - montážní práce</t>
  </si>
  <si>
    <t>741420001</t>
  </si>
  <si>
    <t>Svodový vodič do 10mm včetně podpěr</t>
  </si>
  <si>
    <t>-490010544</t>
  </si>
  <si>
    <t>741420021</t>
  </si>
  <si>
    <t>Svorka hromosvodová do dvou šroubů</t>
  </si>
  <si>
    <t>1302091309</t>
  </si>
  <si>
    <t>741420022</t>
  </si>
  <si>
    <t>Svorka hromosvodová tři a více šroubů</t>
  </si>
  <si>
    <t>-1721550117</t>
  </si>
  <si>
    <t>741430005</t>
  </si>
  <si>
    <t>Montáž tyč jímací délky do 3 m na stojan</t>
  </si>
  <si>
    <t>1352964069</t>
  </si>
  <si>
    <t>601</t>
  </si>
  <si>
    <t>Ostatní</t>
  </si>
  <si>
    <t>60100-001</t>
  </si>
  <si>
    <t>Revize</t>
  </si>
  <si>
    <t>1450665274</t>
  </si>
  <si>
    <t>60100-002</t>
  </si>
  <si>
    <t>PPV</t>
  </si>
  <si>
    <t>37916124</t>
  </si>
  <si>
    <t>60100-003</t>
  </si>
  <si>
    <t>Projektová dokumentace skutečného provedení</t>
  </si>
  <si>
    <t>-2068360392</t>
  </si>
  <si>
    <t>02.9 - Vedlejší ropzpočtové náklady - neuznatelné</t>
  </si>
  <si>
    <t xml:space="preserve">    VRN1 - Průzkumné, zeměměřičské a projektové práce</t>
  </si>
  <si>
    <t xml:space="preserve">    VRN4 - Inženýrská činnost</t>
  </si>
  <si>
    <t xml:space="preserve">    VRN5 - Finanční náklady</t>
  </si>
  <si>
    <t xml:space="preserve">    VRN9 - Ostatní náklady</t>
  </si>
  <si>
    <t>VRN1</t>
  </si>
  <si>
    <t>Průzkumné, zeměměřičské a projektové práce</t>
  </si>
  <si>
    <t>013274000</t>
  </si>
  <si>
    <t>Pasportizace objektu před započetím prací</t>
  </si>
  <si>
    <t>1282623860</t>
  </si>
  <si>
    <t>klempířské konstrukce</t>
  </si>
  <si>
    <t>013284000</t>
  </si>
  <si>
    <t>Pasportizace objektu po provedení prací</t>
  </si>
  <si>
    <t>-1707336178</t>
  </si>
  <si>
    <t>031303000</t>
  </si>
  <si>
    <t>Náklady na zábor (1 rok)</t>
  </si>
  <si>
    <t>-427675575</t>
  </si>
  <si>
    <t>28*(3,93+5,52)/2+(17+10,03)/2*(2,6+6)/2+17*4,3/2+(8,59+2,65)/2*2,6</t>
  </si>
  <si>
    <t>(7,6+5)/2*2</t>
  </si>
  <si>
    <t>034703000</t>
  </si>
  <si>
    <t>Dočasné oplocení (doprava, montáž pronájem 1rok, demontáž, odvoz)</t>
  </si>
  <si>
    <t>-1769728038</t>
  </si>
  <si>
    <t>3,93+28+10,03+8,59+3,29+5+2</t>
  </si>
  <si>
    <t>VRN4</t>
  </si>
  <si>
    <t>Inženýrská činnost</t>
  </si>
  <si>
    <t>049303000</t>
  </si>
  <si>
    <t>Náklady vzniklé v souvislosti s předáním stavby</t>
  </si>
  <si>
    <t>1556605891</t>
  </si>
  <si>
    <t>VRN5</t>
  </si>
  <si>
    <t>Finanční náklady</t>
  </si>
  <si>
    <t>059002000</t>
  </si>
  <si>
    <t xml:space="preserve">Vyloučení dopravy - uzavírka komunikace pro demontáž a zpětnou montáž   špice s korouhví</t>
  </si>
  <si>
    <t>den</t>
  </si>
  <si>
    <t>-1559560333</t>
  </si>
  <si>
    <t>VRN9</t>
  </si>
  <si>
    <t>Ostatní náklady</t>
  </si>
  <si>
    <t>09090030</t>
  </si>
  <si>
    <t>Dočasné dopravní značení, zřízení, nájem, odstraněná</t>
  </si>
  <si>
    <t>-1387444620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</si>
</sst>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21</v>
      </c>
      <c r="AK11" s="32" t="s">
        <v>26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27</v>
      </c>
      <c r="AK13" s="32" t="s">
        <v>25</v>
      </c>
      <c r="AN13" s="34" t="s">
        <v>28</v>
      </c>
      <c r="AR13" s="22"/>
      <c r="BE13" s="31"/>
      <c r="BS13" s="19" t="s">
        <v>6</v>
      </c>
    </row>
    <row r="14">
      <c r="B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N14" s="34" t="s">
        <v>28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29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21</v>
      </c>
      <c r="AK17" s="32" t="s">
        <v>26</v>
      </c>
      <c r="AN17" s="27" t="s">
        <v>1</v>
      </c>
      <c r="AR17" s="22"/>
      <c r="BE17" s="31"/>
      <c r="BS17" s="19" t="s">
        <v>30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31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21</v>
      </c>
      <c r="AK20" s="32" t="s">
        <v>26</v>
      </c>
      <c r="AN20" s="27" t="s">
        <v>1</v>
      </c>
      <c r="AR20" s="22"/>
      <c r="BE20" s="31"/>
      <c r="BS20" s="19" t="s">
        <v>30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32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37</v>
      </c>
      <c r="E29" s="3"/>
      <c r="F29" s="32" t="s">
        <v>38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39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40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41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42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47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48</v>
      </c>
      <c r="AI60" s="41"/>
      <c r="AJ60" s="41"/>
      <c r="AK60" s="41"/>
      <c r="AL60" s="41"/>
      <c r="AM60" s="58" t="s">
        <v>49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51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48</v>
      </c>
      <c r="AI75" s="41"/>
      <c r="AJ75" s="41"/>
      <c r="AK75" s="41"/>
      <c r="AL75" s="41"/>
      <c r="AM75" s="58" t="s">
        <v>49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Klementova09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Oprava radniční věže, Velké nám. 115/1, Kroměříž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25. 8. 2025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29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53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31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54</v>
      </c>
      <c r="D92" s="80"/>
      <c r="E92" s="80"/>
      <c r="F92" s="80"/>
      <c r="G92" s="80"/>
      <c r="H92" s="81"/>
      <c r="I92" s="82" t="s">
        <v>55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56</v>
      </c>
      <c r="AH92" s="80"/>
      <c r="AI92" s="80"/>
      <c r="AJ92" s="80"/>
      <c r="AK92" s="80"/>
      <c r="AL92" s="80"/>
      <c r="AM92" s="80"/>
      <c r="AN92" s="82" t="s">
        <v>57</v>
      </c>
      <c r="AO92" s="80"/>
      <c r="AP92" s="84"/>
      <c r="AQ92" s="85" t="s">
        <v>58</v>
      </c>
      <c r="AR92" s="39"/>
      <c r="AS92" s="86" t="s">
        <v>59</v>
      </c>
      <c r="AT92" s="87" t="s">
        <v>60</v>
      </c>
      <c r="AU92" s="87" t="s">
        <v>61</v>
      </c>
      <c r="AV92" s="87" t="s">
        <v>62</v>
      </c>
      <c r="AW92" s="87" t="s">
        <v>63</v>
      </c>
      <c r="AX92" s="87" t="s">
        <v>64</v>
      </c>
      <c r="AY92" s="87" t="s">
        <v>65</v>
      </c>
      <c r="AZ92" s="87" t="s">
        <v>66</v>
      </c>
      <c r="BA92" s="87" t="s">
        <v>67</v>
      </c>
      <c r="BB92" s="87" t="s">
        <v>68</v>
      </c>
      <c r="BC92" s="87" t="s">
        <v>69</v>
      </c>
      <c r="BD92" s="88" t="s">
        <v>70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71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ROUND(AG95+AG100,2)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ROUND(AS95+AS100,2)</f>
        <v>0</v>
      </c>
      <c r="AT94" s="99">
        <f>ROUND(SUM(AV94:AW94),2)</f>
        <v>0</v>
      </c>
      <c r="AU94" s="100">
        <f>ROUND(AU95+AU100,5)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ROUND(AZ95+AZ100,2)</f>
        <v>0</v>
      </c>
      <c r="BA94" s="99">
        <f>ROUND(BA95+BA100,2)</f>
        <v>0</v>
      </c>
      <c r="BB94" s="99">
        <f>ROUND(BB95+BB100,2)</f>
        <v>0</v>
      </c>
      <c r="BC94" s="99">
        <f>ROUND(BC95+BC100,2)</f>
        <v>0</v>
      </c>
      <c r="BD94" s="101">
        <f>ROUND(BD95+BD100,2)</f>
        <v>0</v>
      </c>
      <c r="BE94" s="6"/>
      <c r="BS94" s="102" t="s">
        <v>72</v>
      </c>
      <c r="BT94" s="102" t="s">
        <v>73</v>
      </c>
      <c r="BU94" s="103" t="s">
        <v>74</v>
      </c>
      <c r="BV94" s="102" t="s">
        <v>75</v>
      </c>
      <c r="BW94" s="102" t="s">
        <v>4</v>
      </c>
      <c r="BX94" s="102" t="s">
        <v>76</v>
      </c>
      <c r="CL94" s="102" t="s">
        <v>1</v>
      </c>
    </row>
    <row r="95" s="7" customFormat="1" ht="16.5" customHeight="1">
      <c r="A95" s="7"/>
      <c r="B95" s="104"/>
      <c r="C95" s="105"/>
      <c r="D95" s="106" t="s">
        <v>77</v>
      </c>
      <c r="E95" s="106"/>
      <c r="F95" s="106"/>
      <c r="G95" s="106"/>
      <c r="H95" s="106"/>
      <c r="I95" s="107"/>
      <c r="J95" s="106" t="s">
        <v>78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ROUND(SUM(AG96:AG99),2)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79</v>
      </c>
      <c r="AR95" s="104"/>
      <c r="AS95" s="111">
        <f>ROUND(SUM(AS96:AS99),2)</f>
        <v>0</v>
      </c>
      <c r="AT95" s="112">
        <f>ROUND(SUM(AV95:AW95),2)</f>
        <v>0</v>
      </c>
      <c r="AU95" s="113">
        <f>ROUND(SUM(AU96:AU99),5)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ROUND(SUM(AZ96:AZ99),2)</f>
        <v>0</v>
      </c>
      <c r="BA95" s="112">
        <f>ROUND(SUM(BA96:BA99),2)</f>
        <v>0</v>
      </c>
      <c r="BB95" s="112">
        <f>ROUND(SUM(BB96:BB99),2)</f>
        <v>0</v>
      </c>
      <c r="BC95" s="112">
        <f>ROUND(SUM(BC96:BC99),2)</f>
        <v>0</v>
      </c>
      <c r="BD95" s="114">
        <f>ROUND(SUM(BD96:BD99),2)</f>
        <v>0</v>
      </c>
      <c r="BE95" s="7"/>
      <c r="BS95" s="115" t="s">
        <v>72</v>
      </c>
      <c r="BT95" s="115" t="s">
        <v>80</v>
      </c>
      <c r="BU95" s="115" t="s">
        <v>74</v>
      </c>
      <c r="BV95" s="115" t="s">
        <v>75</v>
      </c>
      <c r="BW95" s="115" t="s">
        <v>81</v>
      </c>
      <c r="BX95" s="115" t="s">
        <v>4</v>
      </c>
      <c r="CL95" s="115" t="s">
        <v>1</v>
      </c>
      <c r="CM95" s="115" t="s">
        <v>82</v>
      </c>
    </row>
    <row r="96" s="4" customFormat="1" ht="16.5" customHeight="1">
      <c r="A96" s="116" t="s">
        <v>83</v>
      </c>
      <c r="B96" s="64"/>
      <c r="C96" s="10"/>
      <c r="D96" s="10"/>
      <c r="E96" s="117" t="s">
        <v>84</v>
      </c>
      <c r="F96" s="117"/>
      <c r="G96" s="117"/>
      <c r="H96" s="117"/>
      <c r="I96" s="117"/>
      <c r="J96" s="10"/>
      <c r="K96" s="117" t="s">
        <v>85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'01.1 - Stavební část - uz...'!J32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86</v>
      </c>
      <c r="AR96" s="64"/>
      <c r="AS96" s="120">
        <v>0</v>
      </c>
      <c r="AT96" s="121">
        <f>ROUND(SUM(AV96:AW96),2)</f>
        <v>0</v>
      </c>
      <c r="AU96" s="122">
        <f>'01.1 - Stavební část - uz...'!P142</f>
        <v>0</v>
      </c>
      <c r="AV96" s="121">
        <f>'01.1 - Stavební část - uz...'!J35</f>
        <v>0</v>
      </c>
      <c r="AW96" s="121">
        <f>'01.1 - Stavební část - uz...'!J36</f>
        <v>0</v>
      </c>
      <c r="AX96" s="121">
        <f>'01.1 - Stavební část - uz...'!J37</f>
        <v>0</v>
      </c>
      <c r="AY96" s="121">
        <f>'01.1 - Stavební část - uz...'!J38</f>
        <v>0</v>
      </c>
      <c r="AZ96" s="121">
        <f>'01.1 - Stavební část - uz...'!F35</f>
        <v>0</v>
      </c>
      <c r="BA96" s="121">
        <f>'01.1 - Stavební část - uz...'!F36</f>
        <v>0</v>
      </c>
      <c r="BB96" s="121">
        <f>'01.1 - Stavební část - uz...'!F37</f>
        <v>0</v>
      </c>
      <c r="BC96" s="121">
        <f>'01.1 - Stavební část - uz...'!F38</f>
        <v>0</v>
      </c>
      <c r="BD96" s="123">
        <f>'01.1 - Stavební část - uz...'!F39</f>
        <v>0</v>
      </c>
      <c r="BE96" s="4"/>
      <c r="BT96" s="27" t="s">
        <v>82</v>
      </c>
      <c r="BV96" s="27" t="s">
        <v>75</v>
      </c>
      <c r="BW96" s="27" t="s">
        <v>87</v>
      </c>
      <c r="BX96" s="27" t="s">
        <v>81</v>
      </c>
      <c r="CL96" s="27" t="s">
        <v>1</v>
      </c>
    </row>
    <row r="97" s="4" customFormat="1" ht="16.5" customHeight="1">
      <c r="A97" s="116" t="s">
        <v>83</v>
      </c>
      <c r="B97" s="64"/>
      <c r="C97" s="10"/>
      <c r="D97" s="10"/>
      <c r="E97" s="117" t="s">
        <v>88</v>
      </c>
      <c r="F97" s="117"/>
      <c r="G97" s="117"/>
      <c r="H97" s="117"/>
      <c r="I97" s="117"/>
      <c r="J97" s="10"/>
      <c r="K97" s="117" t="s">
        <v>89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'01.2 - Kamenické práce II...'!J32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86</v>
      </c>
      <c r="AR97" s="64"/>
      <c r="AS97" s="120">
        <v>0</v>
      </c>
      <c r="AT97" s="121">
        <f>ROUND(SUM(AV97:AW97),2)</f>
        <v>0</v>
      </c>
      <c r="AU97" s="122">
        <f>'01.2 - Kamenické práce II...'!P122</f>
        <v>0</v>
      </c>
      <c r="AV97" s="121">
        <f>'01.2 - Kamenické práce II...'!J35</f>
        <v>0</v>
      </c>
      <c r="AW97" s="121">
        <f>'01.2 - Kamenické práce II...'!J36</f>
        <v>0</v>
      </c>
      <c r="AX97" s="121">
        <f>'01.2 - Kamenické práce II...'!J37</f>
        <v>0</v>
      </c>
      <c r="AY97" s="121">
        <f>'01.2 - Kamenické práce II...'!J38</f>
        <v>0</v>
      </c>
      <c r="AZ97" s="121">
        <f>'01.2 - Kamenické práce II...'!F35</f>
        <v>0</v>
      </c>
      <c r="BA97" s="121">
        <f>'01.2 - Kamenické práce II...'!F36</f>
        <v>0</v>
      </c>
      <c r="BB97" s="121">
        <f>'01.2 - Kamenické práce II...'!F37</f>
        <v>0</v>
      </c>
      <c r="BC97" s="121">
        <f>'01.2 - Kamenické práce II...'!F38</f>
        <v>0</v>
      </c>
      <c r="BD97" s="123">
        <f>'01.2 - Kamenické práce II...'!F39</f>
        <v>0</v>
      </c>
      <c r="BE97" s="4"/>
      <c r="BT97" s="27" t="s">
        <v>82</v>
      </c>
      <c r="BV97" s="27" t="s">
        <v>75</v>
      </c>
      <c r="BW97" s="27" t="s">
        <v>90</v>
      </c>
      <c r="BX97" s="27" t="s">
        <v>81</v>
      </c>
      <c r="CL97" s="27" t="s">
        <v>1</v>
      </c>
    </row>
    <row r="98" s="4" customFormat="1" ht="16.5" customHeight="1">
      <c r="A98" s="116" t="s">
        <v>83</v>
      </c>
      <c r="B98" s="64"/>
      <c r="C98" s="10"/>
      <c r="D98" s="10"/>
      <c r="E98" s="117" t="s">
        <v>91</v>
      </c>
      <c r="F98" s="117"/>
      <c r="G98" s="117"/>
      <c r="H98" s="117"/>
      <c r="I98" s="117"/>
      <c r="J98" s="10"/>
      <c r="K98" s="117" t="s">
        <v>92</v>
      </c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>
        <f>'01.3 - Statické zajištění...'!J32</f>
        <v>0</v>
      </c>
      <c r="AH98" s="10"/>
      <c r="AI98" s="10"/>
      <c r="AJ98" s="10"/>
      <c r="AK98" s="10"/>
      <c r="AL98" s="10"/>
      <c r="AM98" s="10"/>
      <c r="AN98" s="118">
        <f>SUM(AG98,AT98)</f>
        <v>0</v>
      </c>
      <c r="AO98" s="10"/>
      <c r="AP98" s="10"/>
      <c r="AQ98" s="119" t="s">
        <v>86</v>
      </c>
      <c r="AR98" s="64"/>
      <c r="AS98" s="120">
        <v>0</v>
      </c>
      <c r="AT98" s="121">
        <f>ROUND(SUM(AV98:AW98),2)</f>
        <v>0</v>
      </c>
      <c r="AU98" s="122">
        <f>'01.3 - Statické zajištění...'!P130</f>
        <v>0</v>
      </c>
      <c r="AV98" s="121">
        <f>'01.3 - Statické zajištění...'!J35</f>
        <v>0</v>
      </c>
      <c r="AW98" s="121">
        <f>'01.3 - Statické zajištění...'!J36</f>
        <v>0</v>
      </c>
      <c r="AX98" s="121">
        <f>'01.3 - Statické zajištění...'!J37</f>
        <v>0</v>
      </c>
      <c r="AY98" s="121">
        <f>'01.3 - Statické zajištění...'!J38</f>
        <v>0</v>
      </c>
      <c r="AZ98" s="121">
        <f>'01.3 - Statické zajištění...'!F35</f>
        <v>0</v>
      </c>
      <c r="BA98" s="121">
        <f>'01.3 - Statické zajištění...'!F36</f>
        <v>0</v>
      </c>
      <c r="BB98" s="121">
        <f>'01.3 - Statické zajištění...'!F37</f>
        <v>0</v>
      </c>
      <c r="BC98" s="121">
        <f>'01.3 - Statické zajištění...'!F38</f>
        <v>0</v>
      </c>
      <c r="BD98" s="123">
        <f>'01.3 - Statické zajištění...'!F39</f>
        <v>0</v>
      </c>
      <c r="BE98" s="4"/>
      <c r="BT98" s="27" t="s">
        <v>82</v>
      </c>
      <c r="BV98" s="27" t="s">
        <v>75</v>
      </c>
      <c r="BW98" s="27" t="s">
        <v>93</v>
      </c>
      <c r="BX98" s="27" t="s">
        <v>81</v>
      </c>
      <c r="CL98" s="27" t="s">
        <v>1</v>
      </c>
    </row>
    <row r="99" s="4" customFormat="1" ht="16.5" customHeight="1">
      <c r="A99" s="116" t="s">
        <v>83</v>
      </c>
      <c r="B99" s="64"/>
      <c r="C99" s="10"/>
      <c r="D99" s="10"/>
      <c r="E99" s="117" t="s">
        <v>94</v>
      </c>
      <c r="F99" s="117"/>
      <c r="G99" s="117"/>
      <c r="H99" s="117"/>
      <c r="I99" s="117"/>
      <c r="J99" s="10"/>
      <c r="K99" s="117" t="s">
        <v>95</v>
      </c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8">
        <f>'01.9 - Vedlejší ropzpočto...'!J32</f>
        <v>0</v>
      </c>
      <c r="AH99" s="10"/>
      <c r="AI99" s="10"/>
      <c r="AJ99" s="10"/>
      <c r="AK99" s="10"/>
      <c r="AL99" s="10"/>
      <c r="AM99" s="10"/>
      <c r="AN99" s="118">
        <f>SUM(AG99,AT99)</f>
        <v>0</v>
      </c>
      <c r="AO99" s="10"/>
      <c r="AP99" s="10"/>
      <c r="AQ99" s="119" t="s">
        <v>86</v>
      </c>
      <c r="AR99" s="64"/>
      <c r="AS99" s="120">
        <v>0</v>
      </c>
      <c r="AT99" s="121">
        <f>ROUND(SUM(AV99:AW99),2)</f>
        <v>0</v>
      </c>
      <c r="AU99" s="122">
        <f>'01.9 - Vedlejší ropzpočto...'!P122</f>
        <v>0</v>
      </c>
      <c r="AV99" s="121">
        <f>'01.9 - Vedlejší ropzpočto...'!J35</f>
        <v>0</v>
      </c>
      <c r="AW99" s="121">
        <f>'01.9 - Vedlejší ropzpočto...'!J36</f>
        <v>0</v>
      </c>
      <c r="AX99" s="121">
        <f>'01.9 - Vedlejší ropzpočto...'!J37</f>
        <v>0</v>
      </c>
      <c r="AY99" s="121">
        <f>'01.9 - Vedlejší ropzpočto...'!J38</f>
        <v>0</v>
      </c>
      <c r="AZ99" s="121">
        <f>'01.9 - Vedlejší ropzpočto...'!F35</f>
        <v>0</v>
      </c>
      <c r="BA99" s="121">
        <f>'01.9 - Vedlejší ropzpočto...'!F36</f>
        <v>0</v>
      </c>
      <c r="BB99" s="121">
        <f>'01.9 - Vedlejší ropzpočto...'!F37</f>
        <v>0</v>
      </c>
      <c r="BC99" s="121">
        <f>'01.9 - Vedlejší ropzpočto...'!F38</f>
        <v>0</v>
      </c>
      <c r="BD99" s="123">
        <f>'01.9 - Vedlejší ropzpočto...'!F39</f>
        <v>0</v>
      </c>
      <c r="BE99" s="4"/>
      <c r="BT99" s="27" t="s">
        <v>82</v>
      </c>
      <c r="BV99" s="27" t="s">
        <v>75</v>
      </c>
      <c r="BW99" s="27" t="s">
        <v>96</v>
      </c>
      <c r="BX99" s="27" t="s">
        <v>81</v>
      </c>
      <c r="CL99" s="27" t="s">
        <v>1</v>
      </c>
    </row>
    <row r="100" s="7" customFormat="1" ht="16.5" customHeight="1">
      <c r="A100" s="7"/>
      <c r="B100" s="104"/>
      <c r="C100" s="105"/>
      <c r="D100" s="106" t="s">
        <v>97</v>
      </c>
      <c r="E100" s="106"/>
      <c r="F100" s="106"/>
      <c r="G100" s="106"/>
      <c r="H100" s="106"/>
      <c r="I100" s="107"/>
      <c r="J100" s="106" t="s">
        <v>98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ROUND(SUM(AG101:AG103),2)</f>
        <v>0</v>
      </c>
      <c r="AH100" s="107"/>
      <c r="AI100" s="107"/>
      <c r="AJ100" s="107"/>
      <c r="AK100" s="107"/>
      <c r="AL100" s="107"/>
      <c r="AM100" s="107"/>
      <c r="AN100" s="109">
        <f>SUM(AG100,AT100)</f>
        <v>0</v>
      </c>
      <c r="AO100" s="107"/>
      <c r="AP100" s="107"/>
      <c r="AQ100" s="110" t="s">
        <v>79</v>
      </c>
      <c r="AR100" s="104"/>
      <c r="AS100" s="111">
        <f>ROUND(SUM(AS101:AS103),2)</f>
        <v>0</v>
      </c>
      <c r="AT100" s="112">
        <f>ROUND(SUM(AV100:AW100),2)</f>
        <v>0</v>
      </c>
      <c r="AU100" s="113">
        <f>ROUND(SUM(AU101:AU103),5)</f>
        <v>0</v>
      </c>
      <c r="AV100" s="112">
        <f>ROUND(AZ100*L29,2)</f>
        <v>0</v>
      </c>
      <c r="AW100" s="112">
        <f>ROUND(BA100*L30,2)</f>
        <v>0</v>
      </c>
      <c r="AX100" s="112">
        <f>ROUND(BB100*L29,2)</f>
        <v>0</v>
      </c>
      <c r="AY100" s="112">
        <f>ROUND(BC100*L30,2)</f>
        <v>0</v>
      </c>
      <c r="AZ100" s="112">
        <f>ROUND(SUM(AZ101:AZ103),2)</f>
        <v>0</v>
      </c>
      <c r="BA100" s="112">
        <f>ROUND(SUM(BA101:BA103),2)</f>
        <v>0</v>
      </c>
      <c r="BB100" s="112">
        <f>ROUND(SUM(BB101:BB103),2)</f>
        <v>0</v>
      </c>
      <c r="BC100" s="112">
        <f>ROUND(SUM(BC101:BC103),2)</f>
        <v>0</v>
      </c>
      <c r="BD100" s="114">
        <f>ROUND(SUM(BD101:BD103),2)</f>
        <v>0</v>
      </c>
      <c r="BE100" s="7"/>
      <c r="BS100" s="115" t="s">
        <v>72</v>
      </c>
      <c r="BT100" s="115" t="s">
        <v>80</v>
      </c>
      <c r="BU100" s="115" t="s">
        <v>74</v>
      </c>
      <c r="BV100" s="115" t="s">
        <v>75</v>
      </c>
      <c r="BW100" s="115" t="s">
        <v>99</v>
      </c>
      <c r="BX100" s="115" t="s">
        <v>4</v>
      </c>
      <c r="CL100" s="115" t="s">
        <v>1</v>
      </c>
      <c r="CM100" s="115" t="s">
        <v>82</v>
      </c>
    </row>
    <row r="101" s="4" customFormat="1" ht="16.5" customHeight="1">
      <c r="A101" s="116" t="s">
        <v>83</v>
      </c>
      <c r="B101" s="64"/>
      <c r="C101" s="10"/>
      <c r="D101" s="10"/>
      <c r="E101" s="117" t="s">
        <v>100</v>
      </c>
      <c r="F101" s="117"/>
      <c r="G101" s="117"/>
      <c r="H101" s="117"/>
      <c r="I101" s="117"/>
      <c r="J101" s="10"/>
      <c r="K101" s="117" t="s">
        <v>101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>
        <f>'02.1 - Stavební část - ne...'!J32</f>
        <v>0</v>
      </c>
      <c r="AH101" s="10"/>
      <c r="AI101" s="10"/>
      <c r="AJ101" s="10"/>
      <c r="AK101" s="10"/>
      <c r="AL101" s="10"/>
      <c r="AM101" s="10"/>
      <c r="AN101" s="118">
        <f>SUM(AG101,AT101)</f>
        <v>0</v>
      </c>
      <c r="AO101" s="10"/>
      <c r="AP101" s="10"/>
      <c r="AQ101" s="119" t="s">
        <v>86</v>
      </c>
      <c r="AR101" s="64"/>
      <c r="AS101" s="120">
        <v>0</v>
      </c>
      <c r="AT101" s="121">
        <f>ROUND(SUM(AV101:AW101),2)</f>
        <v>0</v>
      </c>
      <c r="AU101" s="122">
        <f>'02.1 - Stavební část - ne...'!P125</f>
        <v>0</v>
      </c>
      <c r="AV101" s="121">
        <f>'02.1 - Stavební část - ne...'!J35</f>
        <v>0</v>
      </c>
      <c r="AW101" s="121">
        <f>'02.1 - Stavební část - ne...'!J36</f>
        <v>0</v>
      </c>
      <c r="AX101" s="121">
        <f>'02.1 - Stavební část - ne...'!J37</f>
        <v>0</v>
      </c>
      <c r="AY101" s="121">
        <f>'02.1 - Stavební část - ne...'!J38</f>
        <v>0</v>
      </c>
      <c r="AZ101" s="121">
        <f>'02.1 - Stavební část - ne...'!F35</f>
        <v>0</v>
      </c>
      <c r="BA101" s="121">
        <f>'02.1 - Stavební část - ne...'!F36</f>
        <v>0</v>
      </c>
      <c r="BB101" s="121">
        <f>'02.1 - Stavební část - ne...'!F37</f>
        <v>0</v>
      </c>
      <c r="BC101" s="121">
        <f>'02.1 - Stavební část - ne...'!F38</f>
        <v>0</v>
      </c>
      <c r="BD101" s="123">
        <f>'02.1 - Stavební část - ne...'!F39</f>
        <v>0</v>
      </c>
      <c r="BE101" s="4"/>
      <c r="BT101" s="27" t="s">
        <v>82</v>
      </c>
      <c r="BV101" s="27" t="s">
        <v>75</v>
      </c>
      <c r="BW101" s="27" t="s">
        <v>102</v>
      </c>
      <c r="BX101" s="27" t="s">
        <v>99</v>
      </c>
      <c r="CL101" s="27" t="s">
        <v>1</v>
      </c>
    </row>
    <row r="102" s="4" customFormat="1" ht="16.5" customHeight="1">
      <c r="A102" s="116" t="s">
        <v>83</v>
      </c>
      <c r="B102" s="64"/>
      <c r="C102" s="10"/>
      <c r="D102" s="10"/>
      <c r="E102" s="117" t="s">
        <v>103</v>
      </c>
      <c r="F102" s="117"/>
      <c r="G102" s="117"/>
      <c r="H102" s="117"/>
      <c r="I102" s="117"/>
      <c r="J102" s="10"/>
      <c r="K102" s="117" t="s">
        <v>104</v>
      </c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8">
        <f>'02.2 - Elektroinstalace'!J32</f>
        <v>0</v>
      </c>
      <c r="AH102" s="10"/>
      <c r="AI102" s="10"/>
      <c r="AJ102" s="10"/>
      <c r="AK102" s="10"/>
      <c r="AL102" s="10"/>
      <c r="AM102" s="10"/>
      <c r="AN102" s="118">
        <f>SUM(AG102,AT102)</f>
        <v>0</v>
      </c>
      <c r="AO102" s="10"/>
      <c r="AP102" s="10"/>
      <c r="AQ102" s="119" t="s">
        <v>86</v>
      </c>
      <c r="AR102" s="64"/>
      <c r="AS102" s="120">
        <v>0</v>
      </c>
      <c r="AT102" s="121">
        <f>ROUND(SUM(AV102:AW102),2)</f>
        <v>0</v>
      </c>
      <c r="AU102" s="122">
        <f>'02.2 - Elektroinstalace'!P128</f>
        <v>0</v>
      </c>
      <c r="AV102" s="121">
        <f>'02.2 - Elektroinstalace'!J35</f>
        <v>0</v>
      </c>
      <c r="AW102" s="121">
        <f>'02.2 - Elektroinstalace'!J36</f>
        <v>0</v>
      </c>
      <c r="AX102" s="121">
        <f>'02.2 - Elektroinstalace'!J37</f>
        <v>0</v>
      </c>
      <c r="AY102" s="121">
        <f>'02.2 - Elektroinstalace'!J38</f>
        <v>0</v>
      </c>
      <c r="AZ102" s="121">
        <f>'02.2 - Elektroinstalace'!F35</f>
        <v>0</v>
      </c>
      <c r="BA102" s="121">
        <f>'02.2 - Elektroinstalace'!F36</f>
        <v>0</v>
      </c>
      <c r="BB102" s="121">
        <f>'02.2 - Elektroinstalace'!F37</f>
        <v>0</v>
      </c>
      <c r="BC102" s="121">
        <f>'02.2 - Elektroinstalace'!F38</f>
        <v>0</v>
      </c>
      <c r="BD102" s="123">
        <f>'02.2 - Elektroinstalace'!F39</f>
        <v>0</v>
      </c>
      <c r="BE102" s="4"/>
      <c r="BT102" s="27" t="s">
        <v>82</v>
      </c>
      <c r="BV102" s="27" t="s">
        <v>75</v>
      </c>
      <c r="BW102" s="27" t="s">
        <v>105</v>
      </c>
      <c r="BX102" s="27" t="s">
        <v>99</v>
      </c>
      <c r="CL102" s="27" t="s">
        <v>1</v>
      </c>
    </row>
    <row r="103" s="4" customFormat="1" ht="23.25" customHeight="1">
      <c r="A103" s="116" t="s">
        <v>83</v>
      </c>
      <c r="B103" s="64"/>
      <c r="C103" s="10"/>
      <c r="D103" s="10"/>
      <c r="E103" s="117" t="s">
        <v>106</v>
      </c>
      <c r="F103" s="117"/>
      <c r="G103" s="117"/>
      <c r="H103" s="117"/>
      <c r="I103" s="117"/>
      <c r="J103" s="10"/>
      <c r="K103" s="117" t="s">
        <v>107</v>
      </c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8">
        <f>'02.9 - Vedlejší ropzpočto...'!J32</f>
        <v>0</v>
      </c>
      <c r="AH103" s="10"/>
      <c r="AI103" s="10"/>
      <c r="AJ103" s="10"/>
      <c r="AK103" s="10"/>
      <c r="AL103" s="10"/>
      <c r="AM103" s="10"/>
      <c r="AN103" s="118">
        <f>SUM(AG103,AT103)</f>
        <v>0</v>
      </c>
      <c r="AO103" s="10"/>
      <c r="AP103" s="10"/>
      <c r="AQ103" s="119" t="s">
        <v>86</v>
      </c>
      <c r="AR103" s="64"/>
      <c r="AS103" s="124">
        <v>0</v>
      </c>
      <c r="AT103" s="125">
        <f>ROUND(SUM(AV103:AW103),2)</f>
        <v>0</v>
      </c>
      <c r="AU103" s="126">
        <f>'02.9 - Vedlejší ropzpočto...'!P126</f>
        <v>0</v>
      </c>
      <c r="AV103" s="125">
        <f>'02.9 - Vedlejší ropzpočto...'!J35</f>
        <v>0</v>
      </c>
      <c r="AW103" s="125">
        <f>'02.9 - Vedlejší ropzpočto...'!J36</f>
        <v>0</v>
      </c>
      <c r="AX103" s="125">
        <f>'02.9 - Vedlejší ropzpočto...'!J37</f>
        <v>0</v>
      </c>
      <c r="AY103" s="125">
        <f>'02.9 - Vedlejší ropzpočto...'!J38</f>
        <v>0</v>
      </c>
      <c r="AZ103" s="125">
        <f>'02.9 - Vedlejší ropzpočto...'!F35</f>
        <v>0</v>
      </c>
      <c r="BA103" s="125">
        <f>'02.9 - Vedlejší ropzpočto...'!F36</f>
        <v>0</v>
      </c>
      <c r="BB103" s="125">
        <f>'02.9 - Vedlejší ropzpočto...'!F37</f>
        <v>0</v>
      </c>
      <c r="BC103" s="125">
        <f>'02.9 - Vedlejší ropzpočto...'!F38</f>
        <v>0</v>
      </c>
      <c r="BD103" s="127">
        <f>'02.9 - Vedlejší ropzpočto...'!F39</f>
        <v>0</v>
      </c>
      <c r="BE103" s="4"/>
      <c r="BT103" s="27" t="s">
        <v>82</v>
      </c>
      <c r="BV103" s="27" t="s">
        <v>75</v>
      </c>
      <c r="BW103" s="27" t="s">
        <v>108</v>
      </c>
      <c r="BX103" s="27" t="s">
        <v>99</v>
      </c>
      <c r="CL103" s="27" t="s">
        <v>1</v>
      </c>
    </row>
    <row r="104" s="2" customFormat="1" ht="30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9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39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.1 - Stavební část - uz...'!C2" display="/"/>
    <hyperlink ref="A97" location="'01.2 - Kamenické práce II...'!C2" display="/"/>
    <hyperlink ref="A98" location="'01.3 - Statické zajištění...'!C2" display="/"/>
    <hyperlink ref="A99" location="'01.9 - Vedlejší ropzpočto...'!C2" display="/"/>
    <hyperlink ref="A101" location="'02.1 - Stavební část - ne...'!C2" display="/"/>
    <hyperlink ref="A102" location="'02.2 - Elektroinstalace'!C2" display="/"/>
    <hyperlink ref="A103" location="'02.9 - Vedlejší rop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111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113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ROUND(J142,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ROUND((SUM(BE142:BE687)),  2)</f>
        <v>0</v>
      </c>
      <c r="G35" s="38"/>
      <c r="H35" s="38"/>
      <c r="I35" s="136">
        <v>0.20999999999999999</v>
      </c>
      <c r="J35" s="135">
        <f>ROUND(((SUM(BE142:BE687))*I35),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ROUND((SUM(BF142:BF687)),  2)</f>
        <v>0</v>
      </c>
      <c r="G36" s="38"/>
      <c r="H36" s="38"/>
      <c r="I36" s="136">
        <v>0.12</v>
      </c>
      <c r="J36" s="135">
        <f>ROUND(((SUM(BF142:BF687))*I36),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ROUND((SUM(BG142:BG687)),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ROUND((SUM(BH142:BH687)),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ROUND((SUM(BI142:BI687)),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111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01.1 - Stavební část - uznatelné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J142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119</v>
      </c>
      <c r="E99" s="150"/>
      <c r="F99" s="150"/>
      <c r="G99" s="150"/>
      <c r="H99" s="150"/>
      <c r="I99" s="150"/>
      <c r="J99" s="151">
        <f>J143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120</v>
      </c>
      <c r="E100" s="154"/>
      <c r="F100" s="154"/>
      <c r="G100" s="154"/>
      <c r="H100" s="154"/>
      <c r="I100" s="154"/>
      <c r="J100" s="155">
        <f>J144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121</v>
      </c>
      <c r="E101" s="154"/>
      <c r="F101" s="154"/>
      <c r="G101" s="154"/>
      <c r="H101" s="154"/>
      <c r="I101" s="154"/>
      <c r="J101" s="155">
        <f>J151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122</v>
      </c>
      <c r="E102" s="154"/>
      <c r="F102" s="154"/>
      <c r="G102" s="154"/>
      <c r="H102" s="154"/>
      <c r="I102" s="154"/>
      <c r="J102" s="155">
        <f>J184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123</v>
      </c>
      <c r="E103" s="154"/>
      <c r="F103" s="154"/>
      <c r="G103" s="154"/>
      <c r="H103" s="154"/>
      <c r="I103" s="154"/>
      <c r="J103" s="155">
        <f>J319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124</v>
      </c>
      <c r="E104" s="154"/>
      <c r="F104" s="154"/>
      <c r="G104" s="154"/>
      <c r="H104" s="154"/>
      <c r="I104" s="154"/>
      <c r="J104" s="155">
        <f>J329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125</v>
      </c>
      <c r="E105" s="154"/>
      <c r="F105" s="154"/>
      <c r="G105" s="154"/>
      <c r="H105" s="154"/>
      <c r="I105" s="154"/>
      <c r="J105" s="155">
        <f>J361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126</v>
      </c>
      <c r="E106" s="154"/>
      <c r="F106" s="154"/>
      <c r="G106" s="154"/>
      <c r="H106" s="154"/>
      <c r="I106" s="154"/>
      <c r="J106" s="155">
        <f>J384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127</v>
      </c>
      <c r="E107" s="154"/>
      <c r="F107" s="154"/>
      <c r="G107" s="154"/>
      <c r="H107" s="154"/>
      <c r="I107" s="154"/>
      <c r="J107" s="155">
        <f>J483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128</v>
      </c>
      <c r="E108" s="154"/>
      <c r="F108" s="154"/>
      <c r="G108" s="154"/>
      <c r="H108" s="154"/>
      <c r="I108" s="154"/>
      <c r="J108" s="155">
        <f>J489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8"/>
      <c r="C109" s="9"/>
      <c r="D109" s="149" t="s">
        <v>129</v>
      </c>
      <c r="E109" s="150"/>
      <c r="F109" s="150"/>
      <c r="G109" s="150"/>
      <c r="H109" s="150"/>
      <c r="I109" s="150"/>
      <c r="J109" s="151">
        <f>J491</f>
        <v>0</v>
      </c>
      <c r="K109" s="9"/>
      <c r="L109" s="148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52"/>
      <c r="C110" s="10"/>
      <c r="D110" s="153" t="s">
        <v>130</v>
      </c>
      <c r="E110" s="154"/>
      <c r="F110" s="154"/>
      <c r="G110" s="154"/>
      <c r="H110" s="154"/>
      <c r="I110" s="154"/>
      <c r="J110" s="155">
        <f>J492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131</v>
      </c>
      <c r="E111" s="154"/>
      <c r="F111" s="154"/>
      <c r="G111" s="154"/>
      <c r="H111" s="154"/>
      <c r="I111" s="154"/>
      <c r="J111" s="155">
        <f>J530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2"/>
      <c r="C112" s="10"/>
      <c r="D112" s="153" t="s">
        <v>132</v>
      </c>
      <c r="E112" s="154"/>
      <c r="F112" s="154"/>
      <c r="G112" s="154"/>
      <c r="H112" s="154"/>
      <c r="I112" s="154"/>
      <c r="J112" s="155">
        <f>J533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133</v>
      </c>
      <c r="E113" s="154"/>
      <c r="F113" s="154"/>
      <c r="G113" s="154"/>
      <c r="H113" s="154"/>
      <c r="I113" s="154"/>
      <c r="J113" s="155">
        <f>J568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2"/>
      <c r="C114" s="10"/>
      <c r="D114" s="153" t="s">
        <v>134</v>
      </c>
      <c r="E114" s="154"/>
      <c r="F114" s="154"/>
      <c r="G114" s="154"/>
      <c r="H114" s="154"/>
      <c r="I114" s="154"/>
      <c r="J114" s="155">
        <f>J576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135</v>
      </c>
      <c r="E115" s="154"/>
      <c r="F115" s="154"/>
      <c r="G115" s="154"/>
      <c r="H115" s="154"/>
      <c r="I115" s="154"/>
      <c r="J115" s="155">
        <f>J591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2"/>
      <c r="C116" s="10"/>
      <c r="D116" s="153" t="s">
        <v>136</v>
      </c>
      <c r="E116" s="154"/>
      <c r="F116" s="154"/>
      <c r="G116" s="154"/>
      <c r="H116" s="154"/>
      <c r="I116" s="154"/>
      <c r="J116" s="155">
        <f>J610</f>
        <v>0</v>
      </c>
      <c r="K116" s="10"/>
      <c r="L116" s="15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2"/>
      <c r="C117" s="10"/>
      <c r="D117" s="153" t="s">
        <v>137</v>
      </c>
      <c r="E117" s="154"/>
      <c r="F117" s="154"/>
      <c r="G117" s="154"/>
      <c r="H117" s="154"/>
      <c r="I117" s="154"/>
      <c r="J117" s="155">
        <f>J620</f>
        <v>0</v>
      </c>
      <c r="K117" s="10"/>
      <c r="L117" s="15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2"/>
      <c r="C118" s="10"/>
      <c r="D118" s="153" t="s">
        <v>138</v>
      </c>
      <c r="E118" s="154"/>
      <c r="F118" s="154"/>
      <c r="G118" s="154"/>
      <c r="H118" s="154"/>
      <c r="I118" s="154"/>
      <c r="J118" s="155">
        <f>J629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2"/>
      <c r="C119" s="10"/>
      <c r="D119" s="153" t="s">
        <v>139</v>
      </c>
      <c r="E119" s="154"/>
      <c r="F119" s="154"/>
      <c r="G119" s="154"/>
      <c r="H119" s="154"/>
      <c r="I119" s="154"/>
      <c r="J119" s="155">
        <f>J638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140</v>
      </c>
      <c r="E120" s="154"/>
      <c r="F120" s="154"/>
      <c r="G120" s="154"/>
      <c r="H120" s="154"/>
      <c r="I120" s="154"/>
      <c r="J120" s="155">
        <f>J686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141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38"/>
      <c r="D130" s="38"/>
      <c r="E130" s="129" t="str">
        <f>E7</f>
        <v>Oprava radniční věže, Velké nám. 115/1, Kroměříž</v>
      </c>
      <c r="F130" s="32"/>
      <c r="G130" s="32"/>
      <c r="H130" s="32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" customFormat="1" ht="12" customHeight="1">
      <c r="B131" s="22"/>
      <c r="C131" s="32" t="s">
        <v>110</v>
      </c>
      <c r="L131" s="22"/>
    </row>
    <row r="132" s="2" customFormat="1" ht="16.5" customHeight="1">
      <c r="A132" s="38"/>
      <c r="B132" s="39"/>
      <c r="C132" s="38"/>
      <c r="D132" s="38"/>
      <c r="E132" s="129" t="s">
        <v>111</v>
      </c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112</v>
      </c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38"/>
      <c r="D134" s="38"/>
      <c r="E134" s="67" t="str">
        <f>E11</f>
        <v>01.1 - Stavební část - uznatelné</v>
      </c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20</v>
      </c>
      <c r="D136" s="38"/>
      <c r="E136" s="38"/>
      <c r="F136" s="27" t="str">
        <f>F14</f>
        <v xml:space="preserve"> </v>
      </c>
      <c r="G136" s="38"/>
      <c r="H136" s="38"/>
      <c r="I136" s="32" t="s">
        <v>22</v>
      </c>
      <c r="J136" s="69" t="str">
        <f>IF(J14="","",J14)</f>
        <v>25. 8. 2025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38"/>
      <c r="D137" s="38"/>
      <c r="E137" s="38"/>
      <c r="F137" s="38"/>
      <c r="G137" s="38"/>
      <c r="H137" s="38"/>
      <c r="I137" s="38"/>
      <c r="J137" s="38"/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24</v>
      </c>
      <c r="D138" s="38"/>
      <c r="E138" s="38"/>
      <c r="F138" s="27" t="str">
        <f>E17</f>
        <v xml:space="preserve"> </v>
      </c>
      <c r="G138" s="38"/>
      <c r="H138" s="38"/>
      <c r="I138" s="32" t="s">
        <v>29</v>
      </c>
      <c r="J138" s="36" t="str">
        <f>E23</f>
        <v xml:space="preserve"> </v>
      </c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27</v>
      </c>
      <c r="D139" s="38"/>
      <c r="E139" s="38"/>
      <c r="F139" s="27" t="str">
        <f>IF(E20="","",E20)</f>
        <v>Vyplň údaj</v>
      </c>
      <c r="G139" s="38"/>
      <c r="H139" s="38"/>
      <c r="I139" s="32" t="s">
        <v>31</v>
      </c>
      <c r="J139" s="36" t="str">
        <f>E26</f>
        <v xml:space="preserve"> </v>
      </c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0.32" customHeight="1">
      <c r="A140" s="38"/>
      <c r="B140" s="39"/>
      <c r="C140" s="38"/>
      <c r="D140" s="38"/>
      <c r="E140" s="38"/>
      <c r="F140" s="38"/>
      <c r="G140" s="38"/>
      <c r="H140" s="38"/>
      <c r="I140" s="38"/>
      <c r="J140" s="38"/>
      <c r="K140" s="38"/>
      <c r="L140" s="55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11" customFormat="1" ht="29.28" customHeight="1">
      <c r="A141" s="156"/>
      <c r="B141" s="157"/>
      <c r="C141" s="158" t="s">
        <v>142</v>
      </c>
      <c r="D141" s="159" t="s">
        <v>58</v>
      </c>
      <c r="E141" s="159" t="s">
        <v>54</v>
      </c>
      <c r="F141" s="159" t="s">
        <v>55</v>
      </c>
      <c r="G141" s="159" t="s">
        <v>143</v>
      </c>
      <c r="H141" s="159" t="s">
        <v>144</v>
      </c>
      <c r="I141" s="159" t="s">
        <v>145</v>
      </c>
      <c r="J141" s="159" t="s">
        <v>116</v>
      </c>
      <c r="K141" s="160" t="s">
        <v>146</v>
      </c>
      <c r="L141" s="161"/>
      <c r="M141" s="86" t="s">
        <v>1</v>
      </c>
      <c r="N141" s="87" t="s">
        <v>37</v>
      </c>
      <c r="O141" s="87" t="s">
        <v>147</v>
      </c>
      <c r="P141" s="87" t="s">
        <v>148</v>
      </c>
      <c r="Q141" s="87" t="s">
        <v>149</v>
      </c>
      <c r="R141" s="87" t="s">
        <v>150</v>
      </c>
      <c r="S141" s="87" t="s">
        <v>151</v>
      </c>
      <c r="T141" s="88" t="s">
        <v>152</v>
      </c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</row>
    <row r="142" s="2" customFormat="1" ht="22.8" customHeight="1">
      <c r="A142" s="38"/>
      <c r="B142" s="39"/>
      <c r="C142" s="93" t="s">
        <v>153</v>
      </c>
      <c r="D142" s="38"/>
      <c r="E142" s="38"/>
      <c r="F142" s="38"/>
      <c r="G142" s="38"/>
      <c r="H142" s="38"/>
      <c r="I142" s="38"/>
      <c r="J142" s="162">
        <f>BK142</f>
        <v>0</v>
      </c>
      <c r="K142" s="38"/>
      <c r="L142" s="39"/>
      <c r="M142" s="89"/>
      <c r="N142" s="73"/>
      <c r="O142" s="90"/>
      <c r="P142" s="163">
        <f>P143+P491</f>
        <v>0</v>
      </c>
      <c r="Q142" s="90"/>
      <c r="R142" s="163">
        <f>R143+R491</f>
        <v>11.251012100000001</v>
      </c>
      <c r="S142" s="90"/>
      <c r="T142" s="164">
        <f>T143+T491</f>
        <v>9.9317734599999987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72</v>
      </c>
      <c r="AU142" s="19" t="s">
        <v>118</v>
      </c>
      <c r="BK142" s="165">
        <f>BK143+BK491</f>
        <v>0</v>
      </c>
    </row>
    <row r="143" s="12" customFormat="1" ht="25.92" customHeight="1">
      <c r="A143" s="12"/>
      <c r="B143" s="166"/>
      <c r="C143" s="12"/>
      <c r="D143" s="167" t="s">
        <v>72</v>
      </c>
      <c r="E143" s="168" t="s">
        <v>154</v>
      </c>
      <c r="F143" s="168" t="s">
        <v>155</v>
      </c>
      <c r="G143" s="12"/>
      <c r="H143" s="12"/>
      <c r="I143" s="169"/>
      <c r="J143" s="170">
        <f>BK143</f>
        <v>0</v>
      </c>
      <c r="K143" s="12"/>
      <c r="L143" s="166"/>
      <c r="M143" s="171"/>
      <c r="N143" s="172"/>
      <c r="O143" s="172"/>
      <c r="P143" s="173">
        <f>P144+P151+P184+P319+P329+P361+P384+P483+P489</f>
        <v>0</v>
      </c>
      <c r="Q143" s="172"/>
      <c r="R143" s="173">
        <f>R144+R151+R184+R319+R329+R361+R384+R483+R489</f>
        <v>10.27024844</v>
      </c>
      <c r="S143" s="172"/>
      <c r="T143" s="174">
        <f>T144+T151+T184+T319+T329+T361+T384+T483+T489</f>
        <v>9.3163673199999995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80</v>
      </c>
      <c r="AT143" s="175" t="s">
        <v>72</v>
      </c>
      <c r="AU143" s="175" t="s">
        <v>73</v>
      </c>
      <c r="AY143" s="167" t="s">
        <v>156</v>
      </c>
      <c r="BK143" s="176">
        <f>BK144+BK151+BK184+BK319+BK329+BK361+BK384+BK483+BK489</f>
        <v>0</v>
      </c>
    </row>
    <row r="144" s="12" customFormat="1" ht="22.8" customHeight="1">
      <c r="A144" s="12"/>
      <c r="B144" s="166"/>
      <c r="C144" s="12"/>
      <c r="D144" s="167" t="s">
        <v>72</v>
      </c>
      <c r="E144" s="177" t="s">
        <v>157</v>
      </c>
      <c r="F144" s="177" t="s">
        <v>158</v>
      </c>
      <c r="G144" s="12"/>
      <c r="H144" s="12"/>
      <c r="I144" s="169"/>
      <c r="J144" s="178">
        <f>BK144</f>
        <v>0</v>
      </c>
      <c r="K144" s="12"/>
      <c r="L144" s="166"/>
      <c r="M144" s="171"/>
      <c r="N144" s="172"/>
      <c r="O144" s="172"/>
      <c r="P144" s="173">
        <f>SUM(P145:P150)</f>
        <v>0</v>
      </c>
      <c r="Q144" s="172"/>
      <c r="R144" s="173">
        <f>SUM(R145:R150)</f>
        <v>0.30773250000000002</v>
      </c>
      <c r="S144" s="172"/>
      <c r="T144" s="174">
        <f>SUM(T145:T150)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7" t="s">
        <v>80</v>
      </c>
      <c r="AT144" s="175" t="s">
        <v>72</v>
      </c>
      <c r="AU144" s="175" t="s">
        <v>80</v>
      </c>
      <c r="AY144" s="167" t="s">
        <v>156</v>
      </c>
      <c r="BK144" s="176">
        <f>SUM(BK145:BK150)</f>
        <v>0</v>
      </c>
    </row>
    <row r="145" s="2" customFormat="1" ht="21.75" customHeight="1">
      <c r="A145" s="38"/>
      <c r="B145" s="179"/>
      <c r="C145" s="180" t="s">
        <v>80</v>
      </c>
      <c r="D145" s="180" t="s">
        <v>159</v>
      </c>
      <c r="E145" s="181" t="s">
        <v>160</v>
      </c>
      <c r="F145" s="182" t="s">
        <v>161</v>
      </c>
      <c r="G145" s="183" t="s">
        <v>162</v>
      </c>
      <c r="H145" s="184">
        <v>2.25</v>
      </c>
      <c r="I145" s="185"/>
      <c r="J145" s="186">
        <f>ROUND(I145*H145,2)</f>
        <v>0</v>
      </c>
      <c r="K145" s="182" t="s">
        <v>163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0.13677</v>
      </c>
      <c r="R145" s="189">
        <f>Q145*H145</f>
        <v>0.30773250000000002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157</v>
      </c>
      <c r="AT145" s="191" t="s">
        <v>159</v>
      </c>
      <c r="AU145" s="191" t="s">
        <v>82</v>
      </c>
      <c r="AY145" s="19" t="s">
        <v>156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80</v>
      </c>
      <c r="BK145" s="192">
        <f>ROUND(I145*H145,2)</f>
        <v>0</v>
      </c>
      <c r="BL145" s="19" t="s">
        <v>157</v>
      </c>
      <c r="BM145" s="191" t="s">
        <v>164</v>
      </c>
    </row>
    <row r="146" s="13" customFormat="1">
      <c r="A146" s="13"/>
      <c r="B146" s="193"/>
      <c r="C146" s="13"/>
      <c r="D146" s="194" t="s">
        <v>165</v>
      </c>
      <c r="E146" s="195" t="s">
        <v>1</v>
      </c>
      <c r="F146" s="196" t="s">
        <v>166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165</v>
      </c>
      <c r="AU146" s="195" t="s">
        <v>82</v>
      </c>
      <c r="AV146" s="13" t="s">
        <v>80</v>
      </c>
      <c r="AW146" s="13" t="s">
        <v>30</v>
      </c>
      <c r="AX146" s="13" t="s">
        <v>73</v>
      </c>
      <c r="AY146" s="195" t="s">
        <v>156</v>
      </c>
    </row>
    <row r="147" s="14" customFormat="1">
      <c r="A147" s="14"/>
      <c r="B147" s="201"/>
      <c r="C147" s="14"/>
      <c r="D147" s="194" t="s">
        <v>165</v>
      </c>
      <c r="E147" s="202" t="s">
        <v>1</v>
      </c>
      <c r="F147" s="203" t="s">
        <v>167</v>
      </c>
      <c r="G147" s="14"/>
      <c r="H147" s="204">
        <v>2.25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165</v>
      </c>
      <c r="AU147" s="202" t="s">
        <v>82</v>
      </c>
      <c r="AV147" s="14" t="s">
        <v>82</v>
      </c>
      <c r="AW147" s="14" t="s">
        <v>30</v>
      </c>
      <c r="AX147" s="14" t="s">
        <v>80</v>
      </c>
      <c r="AY147" s="202" t="s">
        <v>156</v>
      </c>
    </row>
    <row r="148" s="2" customFormat="1" ht="24.15" customHeight="1">
      <c r="A148" s="38"/>
      <c r="B148" s="179"/>
      <c r="C148" s="180" t="s">
        <v>82</v>
      </c>
      <c r="D148" s="180" t="s">
        <v>159</v>
      </c>
      <c r="E148" s="181" t="s">
        <v>168</v>
      </c>
      <c r="F148" s="182" t="s">
        <v>169</v>
      </c>
      <c r="G148" s="183" t="s">
        <v>170</v>
      </c>
      <c r="H148" s="184">
        <v>2.5649999999999999</v>
      </c>
      <c r="I148" s="185"/>
      <c r="J148" s="186">
        <f>ROUND(I148*H148,2)</f>
        <v>0</v>
      </c>
      <c r="K148" s="182" t="s">
        <v>1</v>
      </c>
      <c r="L148" s="39"/>
      <c r="M148" s="187" t="s">
        <v>1</v>
      </c>
      <c r="N148" s="188" t="s">
        <v>38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157</v>
      </c>
      <c r="AT148" s="191" t="s">
        <v>159</v>
      </c>
      <c r="AU148" s="191" t="s">
        <v>82</v>
      </c>
      <c r="AY148" s="19" t="s">
        <v>156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80</v>
      </c>
      <c r="BK148" s="192">
        <f>ROUND(I148*H148,2)</f>
        <v>0</v>
      </c>
      <c r="BL148" s="19" t="s">
        <v>157</v>
      </c>
      <c r="BM148" s="191" t="s">
        <v>171</v>
      </c>
    </row>
    <row r="149" s="13" customFormat="1">
      <c r="A149" s="13"/>
      <c r="B149" s="193"/>
      <c r="C149" s="13"/>
      <c r="D149" s="194" t="s">
        <v>165</v>
      </c>
      <c r="E149" s="195" t="s">
        <v>1</v>
      </c>
      <c r="F149" s="196" t="s">
        <v>172</v>
      </c>
      <c r="G149" s="13"/>
      <c r="H149" s="195" t="s">
        <v>1</v>
      </c>
      <c r="I149" s="197"/>
      <c r="J149" s="13"/>
      <c r="K149" s="13"/>
      <c r="L149" s="193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5" t="s">
        <v>165</v>
      </c>
      <c r="AU149" s="195" t="s">
        <v>82</v>
      </c>
      <c r="AV149" s="13" t="s">
        <v>80</v>
      </c>
      <c r="AW149" s="13" t="s">
        <v>30</v>
      </c>
      <c r="AX149" s="13" t="s">
        <v>73</v>
      </c>
      <c r="AY149" s="195" t="s">
        <v>156</v>
      </c>
    </row>
    <row r="150" s="14" customFormat="1">
      <c r="A150" s="14"/>
      <c r="B150" s="201"/>
      <c r="C150" s="14"/>
      <c r="D150" s="194" t="s">
        <v>165</v>
      </c>
      <c r="E150" s="202" t="s">
        <v>1</v>
      </c>
      <c r="F150" s="203" t="s">
        <v>173</v>
      </c>
      <c r="G150" s="14"/>
      <c r="H150" s="204">
        <v>2.5649999999999999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165</v>
      </c>
      <c r="AU150" s="202" t="s">
        <v>82</v>
      </c>
      <c r="AV150" s="14" t="s">
        <v>82</v>
      </c>
      <c r="AW150" s="14" t="s">
        <v>30</v>
      </c>
      <c r="AX150" s="14" t="s">
        <v>80</v>
      </c>
      <c r="AY150" s="202" t="s">
        <v>156</v>
      </c>
    </row>
    <row r="151" s="12" customFormat="1" ht="22.8" customHeight="1">
      <c r="A151" s="12"/>
      <c r="B151" s="166"/>
      <c r="C151" s="12"/>
      <c r="D151" s="167" t="s">
        <v>72</v>
      </c>
      <c r="E151" s="177" t="s">
        <v>174</v>
      </c>
      <c r="F151" s="177" t="s">
        <v>175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SUM(P152:P183)</f>
        <v>0</v>
      </c>
      <c r="Q151" s="172"/>
      <c r="R151" s="173">
        <f>SUM(R152:R183)</f>
        <v>1.5652613500000001</v>
      </c>
      <c r="S151" s="172"/>
      <c r="T151" s="174">
        <f>SUM(T152:T183)</f>
        <v>0.00041238000000000001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80</v>
      </c>
      <c r="AT151" s="175" t="s">
        <v>72</v>
      </c>
      <c r="AU151" s="175" t="s">
        <v>80</v>
      </c>
      <c r="AY151" s="167" t="s">
        <v>156</v>
      </c>
      <c r="BK151" s="176">
        <f>SUM(BK152:BK183)</f>
        <v>0</v>
      </c>
    </row>
    <row r="152" s="2" customFormat="1" ht="37.8" customHeight="1">
      <c r="A152" s="38"/>
      <c r="B152" s="179"/>
      <c r="C152" s="180" t="s">
        <v>176</v>
      </c>
      <c r="D152" s="180" t="s">
        <v>159</v>
      </c>
      <c r="E152" s="181" t="s">
        <v>177</v>
      </c>
      <c r="F152" s="182" t="s">
        <v>178</v>
      </c>
      <c r="G152" s="183" t="s">
        <v>170</v>
      </c>
      <c r="H152" s="184">
        <v>38.310000000000002</v>
      </c>
      <c r="I152" s="185"/>
      <c r="J152" s="186">
        <f>ROUND(I152*H152,2)</f>
        <v>0</v>
      </c>
      <c r="K152" s="182" t="s">
        <v>163</v>
      </c>
      <c r="L152" s="39"/>
      <c r="M152" s="187" t="s">
        <v>1</v>
      </c>
      <c r="N152" s="188" t="s">
        <v>38</v>
      </c>
      <c r="O152" s="77"/>
      <c r="P152" s="189">
        <f>O152*H152</f>
        <v>0</v>
      </c>
      <c r="Q152" s="189">
        <v>0.0057099999999999998</v>
      </c>
      <c r="R152" s="189">
        <f>Q152*H152</f>
        <v>0.2187501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157</v>
      </c>
      <c r="AT152" s="191" t="s">
        <v>159</v>
      </c>
      <c r="AU152" s="191" t="s">
        <v>82</v>
      </c>
      <c r="AY152" s="19" t="s">
        <v>156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80</v>
      </c>
      <c r="BK152" s="192">
        <f>ROUND(I152*H152,2)</f>
        <v>0</v>
      </c>
      <c r="BL152" s="19" t="s">
        <v>157</v>
      </c>
      <c r="BM152" s="191" t="s">
        <v>179</v>
      </c>
    </row>
    <row r="153" s="13" customFormat="1">
      <c r="A153" s="13"/>
      <c r="B153" s="193"/>
      <c r="C153" s="13"/>
      <c r="D153" s="194" t="s">
        <v>165</v>
      </c>
      <c r="E153" s="195" t="s">
        <v>1</v>
      </c>
      <c r="F153" s="196" t="s">
        <v>180</v>
      </c>
      <c r="G153" s="13"/>
      <c r="H153" s="195" t="s">
        <v>1</v>
      </c>
      <c r="I153" s="197"/>
      <c r="J153" s="13"/>
      <c r="K153" s="13"/>
      <c r="L153" s="193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5" t="s">
        <v>165</v>
      </c>
      <c r="AU153" s="195" t="s">
        <v>82</v>
      </c>
      <c r="AV153" s="13" t="s">
        <v>80</v>
      </c>
      <c r="AW153" s="13" t="s">
        <v>30</v>
      </c>
      <c r="AX153" s="13" t="s">
        <v>73</v>
      </c>
      <c r="AY153" s="195" t="s">
        <v>156</v>
      </c>
    </row>
    <row r="154" s="14" customFormat="1">
      <c r="A154" s="14"/>
      <c r="B154" s="201"/>
      <c r="C154" s="14"/>
      <c r="D154" s="194" t="s">
        <v>165</v>
      </c>
      <c r="E154" s="202" t="s">
        <v>1</v>
      </c>
      <c r="F154" s="203" t="s">
        <v>181</v>
      </c>
      <c r="G154" s="14"/>
      <c r="H154" s="204">
        <v>10.26</v>
      </c>
      <c r="I154" s="205"/>
      <c r="J154" s="14"/>
      <c r="K154" s="14"/>
      <c r="L154" s="201"/>
      <c r="M154" s="206"/>
      <c r="N154" s="207"/>
      <c r="O154" s="207"/>
      <c r="P154" s="207"/>
      <c r="Q154" s="207"/>
      <c r="R154" s="207"/>
      <c r="S154" s="207"/>
      <c r="T154" s="20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2" t="s">
        <v>165</v>
      </c>
      <c r="AU154" s="202" t="s">
        <v>82</v>
      </c>
      <c r="AV154" s="14" t="s">
        <v>82</v>
      </c>
      <c r="AW154" s="14" t="s">
        <v>30</v>
      </c>
      <c r="AX154" s="14" t="s">
        <v>73</v>
      </c>
      <c r="AY154" s="202" t="s">
        <v>156</v>
      </c>
    </row>
    <row r="155" s="13" customFormat="1">
      <c r="A155" s="13"/>
      <c r="B155" s="193"/>
      <c r="C155" s="13"/>
      <c r="D155" s="194" t="s">
        <v>165</v>
      </c>
      <c r="E155" s="195" t="s">
        <v>1</v>
      </c>
      <c r="F155" s="196" t="s">
        <v>182</v>
      </c>
      <c r="G155" s="13"/>
      <c r="H155" s="195" t="s">
        <v>1</v>
      </c>
      <c r="I155" s="197"/>
      <c r="J155" s="13"/>
      <c r="K155" s="13"/>
      <c r="L155" s="193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5" t="s">
        <v>165</v>
      </c>
      <c r="AU155" s="195" t="s">
        <v>82</v>
      </c>
      <c r="AV155" s="13" t="s">
        <v>80</v>
      </c>
      <c r="AW155" s="13" t="s">
        <v>30</v>
      </c>
      <c r="AX155" s="13" t="s">
        <v>73</v>
      </c>
      <c r="AY155" s="195" t="s">
        <v>156</v>
      </c>
    </row>
    <row r="156" s="14" customFormat="1">
      <c r="A156" s="14"/>
      <c r="B156" s="201"/>
      <c r="C156" s="14"/>
      <c r="D156" s="194" t="s">
        <v>165</v>
      </c>
      <c r="E156" s="202" t="s">
        <v>1</v>
      </c>
      <c r="F156" s="203" t="s">
        <v>183</v>
      </c>
      <c r="G156" s="14"/>
      <c r="H156" s="204">
        <v>9.8800000000000008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165</v>
      </c>
      <c r="AU156" s="202" t="s">
        <v>82</v>
      </c>
      <c r="AV156" s="14" t="s">
        <v>82</v>
      </c>
      <c r="AW156" s="14" t="s">
        <v>30</v>
      </c>
      <c r="AX156" s="14" t="s">
        <v>73</v>
      </c>
      <c r="AY156" s="202" t="s">
        <v>156</v>
      </c>
    </row>
    <row r="157" s="13" customFormat="1">
      <c r="A157" s="13"/>
      <c r="B157" s="193"/>
      <c r="C157" s="13"/>
      <c r="D157" s="194" t="s">
        <v>165</v>
      </c>
      <c r="E157" s="195" t="s">
        <v>1</v>
      </c>
      <c r="F157" s="196" t="s">
        <v>184</v>
      </c>
      <c r="G157" s="13"/>
      <c r="H157" s="195" t="s">
        <v>1</v>
      </c>
      <c r="I157" s="197"/>
      <c r="J157" s="13"/>
      <c r="K157" s="13"/>
      <c r="L157" s="193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5" t="s">
        <v>165</v>
      </c>
      <c r="AU157" s="195" t="s">
        <v>82</v>
      </c>
      <c r="AV157" s="13" t="s">
        <v>80</v>
      </c>
      <c r="AW157" s="13" t="s">
        <v>30</v>
      </c>
      <c r="AX157" s="13" t="s">
        <v>73</v>
      </c>
      <c r="AY157" s="195" t="s">
        <v>156</v>
      </c>
    </row>
    <row r="158" s="14" customFormat="1">
      <c r="A158" s="14"/>
      <c r="B158" s="201"/>
      <c r="C158" s="14"/>
      <c r="D158" s="194" t="s">
        <v>165</v>
      </c>
      <c r="E158" s="202" t="s">
        <v>1</v>
      </c>
      <c r="F158" s="203" t="s">
        <v>185</v>
      </c>
      <c r="G158" s="14"/>
      <c r="H158" s="204">
        <v>10.210000000000001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165</v>
      </c>
      <c r="AU158" s="202" t="s">
        <v>82</v>
      </c>
      <c r="AV158" s="14" t="s">
        <v>82</v>
      </c>
      <c r="AW158" s="14" t="s">
        <v>30</v>
      </c>
      <c r="AX158" s="14" t="s">
        <v>73</v>
      </c>
      <c r="AY158" s="202" t="s">
        <v>156</v>
      </c>
    </row>
    <row r="159" s="13" customFormat="1">
      <c r="A159" s="13"/>
      <c r="B159" s="193"/>
      <c r="C159" s="13"/>
      <c r="D159" s="194" t="s">
        <v>165</v>
      </c>
      <c r="E159" s="195" t="s">
        <v>1</v>
      </c>
      <c r="F159" s="196" t="s">
        <v>186</v>
      </c>
      <c r="G159" s="13"/>
      <c r="H159" s="195" t="s">
        <v>1</v>
      </c>
      <c r="I159" s="197"/>
      <c r="J159" s="13"/>
      <c r="K159" s="13"/>
      <c r="L159" s="193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5" t="s">
        <v>165</v>
      </c>
      <c r="AU159" s="195" t="s">
        <v>82</v>
      </c>
      <c r="AV159" s="13" t="s">
        <v>80</v>
      </c>
      <c r="AW159" s="13" t="s">
        <v>30</v>
      </c>
      <c r="AX159" s="13" t="s">
        <v>73</v>
      </c>
      <c r="AY159" s="195" t="s">
        <v>156</v>
      </c>
    </row>
    <row r="160" s="14" customFormat="1">
      <c r="A160" s="14"/>
      <c r="B160" s="201"/>
      <c r="C160" s="14"/>
      <c r="D160" s="194" t="s">
        <v>165</v>
      </c>
      <c r="E160" s="202" t="s">
        <v>1</v>
      </c>
      <c r="F160" s="203" t="s">
        <v>187</v>
      </c>
      <c r="G160" s="14"/>
      <c r="H160" s="204">
        <v>1.97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165</v>
      </c>
      <c r="AU160" s="202" t="s">
        <v>82</v>
      </c>
      <c r="AV160" s="14" t="s">
        <v>82</v>
      </c>
      <c r="AW160" s="14" t="s">
        <v>30</v>
      </c>
      <c r="AX160" s="14" t="s">
        <v>73</v>
      </c>
      <c r="AY160" s="202" t="s">
        <v>156</v>
      </c>
    </row>
    <row r="161" s="13" customFormat="1">
      <c r="A161" s="13"/>
      <c r="B161" s="193"/>
      <c r="C161" s="13"/>
      <c r="D161" s="194" t="s">
        <v>165</v>
      </c>
      <c r="E161" s="195" t="s">
        <v>1</v>
      </c>
      <c r="F161" s="196" t="s">
        <v>188</v>
      </c>
      <c r="G161" s="13"/>
      <c r="H161" s="195" t="s">
        <v>1</v>
      </c>
      <c r="I161" s="197"/>
      <c r="J161" s="13"/>
      <c r="K161" s="13"/>
      <c r="L161" s="193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5" t="s">
        <v>165</v>
      </c>
      <c r="AU161" s="195" t="s">
        <v>82</v>
      </c>
      <c r="AV161" s="13" t="s">
        <v>80</v>
      </c>
      <c r="AW161" s="13" t="s">
        <v>30</v>
      </c>
      <c r="AX161" s="13" t="s">
        <v>73</v>
      </c>
      <c r="AY161" s="195" t="s">
        <v>156</v>
      </c>
    </row>
    <row r="162" s="14" customFormat="1">
      <c r="A162" s="14"/>
      <c r="B162" s="201"/>
      <c r="C162" s="14"/>
      <c r="D162" s="194" t="s">
        <v>165</v>
      </c>
      <c r="E162" s="202" t="s">
        <v>1</v>
      </c>
      <c r="F162" s="203" t="s">
        <v>189</v>
      </c>
      <c r="G162" s="14"/>
      <c r="H162" s="204">
        <v>5.9900000000000002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165</v>
      </c>
      <c r="AU162" s="202" t="s">
        <v>82</v>
      </c>
      <c r="AV162" s="14" t="s">
        <v>82</v>
      </c>
      <c r="AW162" s="14" t="s">
        <v>30</v>
      </c>
      <c r="AX162" s="14" t="s">
        <v>73</v>
      </c>
      <c r="AY162" s="202" t="s">
        <v>156</v>
      </c>
    </row>
    <row r="163" s="15" customFormat="1">
      <c r="A163" s="15"/>
      <c r="B163" s="209"/>
      <c r="C163" s="15"/>
      <c r="D163" s="194" t="s">
        <v>165</v>
      </c>
      <c r="E163" s="210" t="s">
        <v>1</v>
      </c>
      <c r="F163" s="211" t="s">
        <v>190</v>
      </c>
      <c r="G163" s="15"/>
      <c r="H163" s="212">
        <v>38.310000000000002</v>
      </c>
      <c r="I163" s="213"/>
      <c r="J163" s="15"/>
      <c r="K163" s="15"/>
      <c r="L163" s="209"/>
      <c r="M163" s="214"/>
      <c r="N163" s="215"/>
      <c r="O163" s="215"/>
      <c r="P163" s="215"/>
      <c r="Q163" s="215"/>
      <c r="R163" s="215"/>
      <c r="S163" s="215"/>
      <c r="T163" s="21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0" t="s">
        <v>165</v>
      </c>
      <c r="AU163" s="210" t="s">
        <v>82</v>
      </c>
      <c r="AV163" s="15" t="s">
        <v>157</v>
      </c>
      <c r="AW163" s="15" t="s">
        <v>30</v>
      </c>
      <c r="AX163" s="15" t="s">
        <v>80</v>
      </c>
      <c r="AY163" s="210" t="s">
        <v>156</v>
      </c>
    </row>
    <row r="164" s="2" customFormat="1" ht="37.8" customHeight="1">
      <c r="A164" s="38"/>
      <c r="B164" s="179"/>
      <c r="C164" s="180" t="s">
        <v>157</v>
      </c>
      <c r="D164" s="180" t="s">
        <v>159</v>
      </c>
      <c r="E164" s="181" t="s">
        <v>191</v>
      </c>
      <c r="F164" s="182" t="s">
        <v>192</v>
      </c>
      <c r="G164" s="183" t="s">
        <v>170</v>
      </c>
      <c r="H164" s="184">
        <v>235.708</v>
      </c>
      <c r="I164" s="185"/>
      <c r="J164" s="186">
        <f>ROUND(I164*H164,2)</f>
        <v>0</v>
      </c>
      <c r="K164" s="182" t="s">
        <v>163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0.0057099999999999998</v>
      </c>
      <c r="R164" s="189">
        <f>Q164*H164</f>
        <v>1.34589268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157</v>
      </c>
      <c r="AT164" s="191" t="s">
        <v>159</v>
      </c>
      <c r="AU164" s="191" t="s">
        <v>82</v>
      </c>
      <c r="AY164" s="19" t="s">
        <v>156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80</v>
      </c>
      <c r="BK164" s="192">
        <f>ROUND(I164*H164,2)</f>
        <v>0</v>
      </c>
      <c r="BL164" s="19" t="s">
        <v>157</v>
      </c>
      <c r="BM164" s="191" t="s">
        <v>193</v>
      </c>
    </row>
    <row r="165" s="13" customFormat="1">
      <c r="A165" s="13"/>
      <c r="B165" s="193"/>
      <c r="C165" s="13"/>
      <c r="D165" s="194" t="s">
        <v>165</v>
      </c>
      <c r="E165" s="195" t="s">
        <v>1</v>
      </c>
      <c r="F165" s="196" t="s">
        <v>180</v>
      </c>
      <c r="G165" s="13"/>
      <c r="H165" s="195" t="s">
        <v>1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165</v>
      </c>
      <c r="AU165" s="195" t="s">
        <v>82</v>
      </c>
      <c r="AV165" s="13" t="s">
        <v>80</v>
      </c>
      <c r="AW165" s="13" t="s">
        <v>30</v>
      </c>
      <c r="AX165" s="13" t="s">
        <v>73</v>
      </c>
      <c r="AY165" s="195" t="s">
        <v>156</v>
      </c>
    </row>
    <row r="166" s="14" customFormat="1">
      <c r="A166" s="14"/>
      <c r="B166" s="201"/>
      <c r="C166" s="14"/>
      <c r="D166" s="194" t="s">
        <v>165</v>
      </c>
      <c r="E166" s="202" t="s">
        <v>1</v>
      </c>
      <c r="F166" s="203" t="s">
        <v>194</v>
      </c>
      <c r="G166" s="14"/>
      <c r="H166" s="204">
        <v>75.105000000000004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165</v>
      </c>
      <c r="AU166" s="202" t="s">
        <v>82</v>
      </c>
      <c r="AV166" s="14" t="s">
        <v>82</v>
      </c>
      <c r="AW166" s="14" t="s">
        <v>30</v>
      </c>
      <c r="AX166" s="14" t="s">
        <v>73</v>
      </c>
      <c r="AY166" s="202" t="s">
        <v>156</v>
      </c>
    </row>
    <row r="167" s="13" customFormat="1">
      <c r="A167" s="13"/>
      <c r="B167" s="193"/>
      <c r="C167" s="13"/>
      <c r="D167" s="194" t="s">
        <v>165</v>
      </c>
      <c r="E167" s="195" t="s">
        <v>1</v>
      </c>
      <c r="F167" s="196" t="s">
        <v>182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165</v>
      </c>
      <c r="AU167" s="195" t="s">
        <v>82</v>
      </c>
      <c r="AV167" s="13" t="s">
        <v>80</v>
      </c>
      <c r="AW167" s="13" t="s">
        <v>30</v>
      </c>
      <c r="AX167" s="13" t="s">
        <v>73</v>
      </c>
      <c r="AY167" s="195" t="s">
        <v>156</v>
      </c>
    </row>
    <row r="168" s="14" customFormat="1">
      <c r="A168" s="14"/>
      <c r="B168" s="201"/>
      <c r="C168" s="14"/>
      <c r="D168" s="194" t="s">
        <v>165</v>
      </c>
      <c r="E168" s="202" t="s">
        <v>1</v>
      </c>
      <c r="F168" s="203" t="s">
        <v>195</v>
      </c>
      <c r="G168" s="14"/>
      <c r="H168" s="204">
        <v>49.210999999999999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165</v>
      </c>
      <c r="AU168" s="202" t="s">
        <v>82</v>
      </c>
      <c r="AV168" s="14" t="s">
        <v>82</v>
      </c>
      <c r="AW168" s="14" t="s">
        <v>30</v>
      </c>
      <c r="AX168" s="14" t="s">
        <v>73</v>
      </c>
      <c r="AY168" s="202" t="s">
        <v>156</v>
      </c>
    </row>
    <row r="169" s="13" customFormat="1">
      <c r="A169" s="13"/>
      <c r="B169" s="193"/>
      <c r="C169" s="13"/>
      <c r="D169" s="194" t="s">
        <v>165</v>
      </c>
      <c r="E169" s="195" t="s">
        <v>1</v>
      </c>
      <c r="F169" s="196" t="s">
        <v>184</v>
      </c>
      <c r="G169" s="13"/>
      <c r="H169" s="195" t="s">
        <v>1</v>
      </c>
      <c r="I169" s="197"/>
      <c r="J169" s="13"/>
      <c r="K169" s="13"/>
      <c r="L169" s="193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5" t="s">
        <v>165</v>
      </c>
      <c r="AU169" s="195" t="s">
        <v>82</v>
      </c>
      <c r="AV169" s="13" t="s">
        <v>80</v>
      </c>
      <c r="AW169" s="13" t="s">
        <v>30</v>
      </c>
      <c r="AX169" s="13" t="s">
        <v>73</v>
      </c>
      <c r="AY169" s="195" t="s">
        <v>156</v>
      </c>
    </row>
    <row r="170" s="14" customFormat="1">
      <c r="A170" s="14"/>
      <c r="B170" s="201"/>
      <c r="C170" s="14"/>
      <c r="D170" s="194" t="s">
        <v>165</v>
      </c>
      <c r="E170" s="202" t="s">
        <v>1</v>
      </c>
      <c r="F170" s="203" t="s">
        <v>196</v>
      </c>
      <c r="G170" s="14"/>
      <c r="H170" s="204">
        <v>55.103999999999999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165</v>
      </c>
      <c r="AU170" s="202" t="s">
        <v>82</v>
      </c>
      <c r="AV170" s="14" t="s">
        <v>82</v>
      </c>
      <c r="AW170" s="14" t="s">
        <v>30</v>
      </c>
      <c r="AX170" s="14" t="s">
        <v>73</v>
      </c>
      <c r="AY170" s="202" t="s">
        <v>156</v>
      </c>
    </row>
    <row r="171" s="14" customFormat="1">
      <c r="A171" s="14"/>
      <c r="B171" s="201"/>
      <c r="C171" s="14"/>
      <c r="D171" s="194" t="s">
        <v>165</v>
      </c>
      <c r="E171" s="202" t="s">
        <v>1</v>
      </c>
      <c r="F171" s="203" t="s">
        <v>197</v>
      </c>
      <c r="G171" s="14"/>
      <c r="H171" s="204">
        <v>3.024</v>
      </c>
      <c r="I171" s="205"/>
      <c r="J171" s="14"/>
      <c r="K171" s="14"/>
      <c r="L171" s="201"/>
      <c r="M171" s="206"/>
      <c r="N171" s="207"/>
      <c r="O171" s="207"/>
      <c r="P171" s="207"/>
      <c r="Q171" s="207"/>
      <c r="R171" s="207"/>
      <c r="S171" s="207"/>
      <c r="T171" s="20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2" t="s">
        <v>165</v>
      </c>
      <c r="AU171" s="202" t="s">
        <v>82</v>
      </c>
      <c r="AV171" s="14" t="s">
        <v>82</v>
      </c>
      <c r="AW171" s="14" t="s">
        <v>30</v>
      </c>
      <c r="AX171" s="14" t="s">
        <v>73</v>
      </c>
      <c r="AY171" s="202" t="s">
        <v>156</v>
      </c>
    </row>
    <row r="172" s="13" customFormat="1">
      <c r="A172" s="13"/>
      <c r="B172" s="193"/>
      <c r="C172" s="13"/>
      <c r="D172" s="194" t="s">
        <v>165</v>
      </c>
      <c r="E172" s="195" t="s">
        <v>1</v>
      </c>
      <c r="F172" s="196" t="s">
        <v>186</v>
      </c>
      <c r="G172" s="13"/>
      <c r="H172" s="195" t="s">
        <v>1</v>
      </c>
      <c r="I172" s="197"/>
      <c r="J172" s="13"/>
      <c r="K172" s="13"/>
      <c r="L172" s="193"/>
      <c r="M172" s="198"/>
      <c r="N172" s="199"/>
      <c r="O172" s="199"/>
      <c r="P172" s="199"/>
      <c r="Q172" s="199"/>
      <c r="R172" s="199"/>
      <c r="S172" s="199"/>
      <c r="T172" s="20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5" t="s">
        <v>165</v>
      </c>
      <c r="AU172" s="195" t="s">
        <v>82</v>
      </c>
      <c r="AV172" s="13" t="s">
        <v>80</v>
      </c>
      <c r="AW172" s="13" t="s">
        <v>30</v>
      </c>
      <c r="AX172" s="13" t="s">
        <v>73</v>
      </c>
      <c r="AY172" s="195" t="s">
        <v>156</v>
      </c>
    </row>
    <row r="173" s="14" customFormat="1">
      <c r="A173" s="14"/>
      <c r="B173" s="201"/>
      <c r="C173" s="14"/>
      <c r="D173" s="194" t="s">
        <v>165</v>
      </c>
      <c r="E173" s="202" t="s">
        <v>1</v>
      </c>
      <c r="F173" s="203" t="s">
        <v>198</v>
      </c>
      <c r="G173" s="14"/>
      <c r="H173" s="204">
        <v>23.943000000000001</v>
      </c>
      <c r="I173" s="205"/>
      <c r="J173" s="14"/>
      <c r="K173" s="14"/>
      <c r="L173" s="201"/>
      <c r="M173" s="206"/>
      <c r="N173" s="207"/>
      <c r="O173" s="207"/>
      <c r="P173" s="207"/>
      <c r="Q173" s="207"/>
      <c r="R173" s="207"/>
      <c r="S173" s="207"/>
      <c r="T173" s="20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165</v>
      </c>
      <c r="AU173" s="202" t="s">
        <v>82</v>
      </c>
      <c r="AV173" s="14" t="s">
        <v>82</v>
      </c>
      <c r="AW173" s="14" t="s">
        <v>30</v>
      </c>
      <c r="AX173" s="14" t="s">
        <v>73</v>
      </c>
      <c r="AY173" s="202" t="s">
        <v>156</v>
      </c>
    </row>
    <row r="174" s="13" customFormat="1">
      <c r="A174" s="13"/>
      <c r="B174" s="193"/>
      <c r="C174" s="13"/>
      <c r="D174" s="194" t="s">
        <v>165</v>
      </c>
      <c r="E174" s="195" t="s">
        <v>1</v>
      </c>
      <c r="F174" s="196" t="s">
        <v>188</v>
      </c>
      <c r="G174" s="13"/>
      <c r="H174" s="195" t="s">
        <v>1</v>
      </c>
      <c r="I174" s="197"/>
      <c r="J174" s="13"/>
      <c r="K174" s="13"/>
      <c r="L174" s="193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5" t="s">
        <v>165</v>
      </c>
      <c r="AU174" s="195" t="s">
        <v>82</v>
      </c>
      <c r="AV174" s="13" t="s">
        <v>80</v>
      </c>
      <c r="AW174" s="13" t="s">
        <v>30</v>
      </c>
      <c r="AX174" s="13" t="s">
        <v>73</v>
      </c>
      <c r="AY174" s="195" t="s">
        <v>156</v>
      </c>
    </row>
    <row r="175" s="14" customFormat="1">
      <c r="A175" s="14"/>
      <c r="B175" s="201"/>
      <c r="C175" s="14"/>
      <c r="D175" s="194" t="s">
        <v>165</v>
      </c>
      <c r="E175" s="202" t="s">
        <v>1</v>
      </c>
      <c r="F175" s="203" t="s">
        <v>199</v>
      </c>
      <c r="G175" s="14"/>
      <c r="H175" s="204">
        <v>29.321000000000002</v>
      </c>
      <c r="I175" s="205"/>
      <c r="J175" s="14"/>
      <c r="K175" s="14"/>
      <c r="L175" s="201"/>
      <c r="M175" s="206"/>
      <c r="N175" s="207"/>
      <c r="O175" s="207"/>
      <c r="P175" s="207"/>
      <c r="Q175" s="207"/>
      <c r="R175" s="207"/>
      <c r="S175" s="207"/>
      <c r="T175" s="20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2" t="s">
        <v>165</v>
      </c>
      <c r="AU175" s="202" t="s">
        <v>82</v>
      </c>
      <c r="AV175" s="14" t="s">
        <v>82</v>
      </c>
      <c r="AW175" s="14" t="s">
        <v>30</v>
      </c>
      <c r="AX175" s="14" t="s">
        <v>73</v>
      </c>
      <c r="AY175" s="202" t="s">
        <v>156</v>
      </c>
    </row>
    <row r="176" s="15" customFormat="1">
      <c r="A176" s="15"/>
      <c r="B176" s="209"/>
      <c r="C176" s="15"/>
      <c r="D176" s="194" t="s">
        <v>165</v>
      </c>
      <c r="E176" s="210" t="s">
        <v>1</v>
      </c>
      <c r="F176" s="211" t="s">
        <v>190</v>
      </c>
      <c r="G176" s="15"/>
      <c r="H176" s="212">
        <v>235.70800000000003</v>
      </c>
      <c r="I176" s="213"/>
      <c r="J176" s="15"/>
      <c r="K176" s="15"/>
      <c r="L176" s="209"/>
      <c r="M176" s="214"/>
      <c r="N176" s="215"/>
      <c r="O176" s="215"/>
      <c r="P176" s="215"/>
      <c r="Q176" s="215"/>
      <c r="R176" s="215"/>
      <c r="S176" s="215"/>
      <c r="T176" s="21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0" t="s">
        <v>165</v>
      </c>
      <c r="AU176" s="210" t="s">
        <v>82</v>
      </c>
      <c r="AV176" s="15" t="s">
        <v>157</v>
      </c>
      <c r="AW176" s="15" t="s">
        <v>30</v>
      </c>
      <c r="AX176" s="15" t="s">
        <v>80</v>
      </c>
      <c r="AY176" s="210" t="s">
        <v>156</v>
      </c>
    </row>
    <row r="177" s="2" customFormat="1" ht="16.5" customHeight="1">
      <c r="A177" s="38"/>
      <c r="B177" s="179"/>
      <c r="C177" s="180" t="s">
        <v>200</v>
      </c>
      <c r="D177" s="180" t="s">
        <v>159</v>
      </c>
      <c r="E177" s="181" t="s">
        <v>201</v>
      </c>
      <c r="F177" s="182" t="s">
        <v>202</v>
      </c>
      <c r="G177" s="183" t="s">
        <v>170</v>
      </c>
      <c r="H177" s="184">
        <v>6.8730000000000002</v>
      </c>
      <c r="I177" s="185"/>
      <c r="J177" s="186">
        <f>ROUND(I177*H177,2)</f>
        <v>0</v>
      </c>
      <c r="K177" s="182" t="s">
        <v>163</v>
      </c>
      <c r="L177" s="39"/>
      <c r="M177" s="187" t="s">
        <v>1</v>
      </c>
      <c r="N177" s="188" t="s">
        <v>38</v>
      </c>
      <c r="O177" s="77"/>
      <c r="P177" s="189">
        <f>O177*H177</f>
        <v>0</v>
      </c>
      <c r="Q177" s="189">
        <v>9.0000000000000006E-05</v>
      </c>
      <c r="R177" s="189">
        <f>Q177*H177</f>
        <v>0.00061857000000000004</v>
      </c>
      <c r="S177" s="189">
        <v>6.0000000000000002E-05</v>
      </c>
      <c r="T177" s="190">
        <f>S177*H177</f>
        <v>0.00041238000000000001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157</v>
      </c>
      <c r="AT177" s="191" t="s">
        <v>159</v>
      </c>
      <c r="AU177" s="191" t="s">
        <v>82</v>
      </c>
      <c r="AY177" s="19" t="s">
        <v>156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80</v>
      </c>
      <c r="BK177" s="192">
        <f>ROUND(I177*H177,2)</f>
        <v>0</v>
      </c>
      <c r="BL177" s="19" t="s">
        <v>157</v>
      </c>
      <c r="BM177" s="191" t="s">
        <v>203</v>
      </c>
    </row>
    <row r="178" s="13" customFormat="1">
      <c r="A178" s="13"/>
      <c r="B178" s="193"/>
      <c r="C178" s="13"/>
      <c r="D178" s="194" t="s">
        <v>165</v>
      </c>
      <c r="E178" s="195" t="s">
        <v>1</v>
      </c>
      <c r="F178" s="196" t="s">
        <v>204</v>
      </c>
      <c r="G178" s="13"/>
      <c r="H178" s="195" t="s">
        <v>1</v>
      </c>
      <c r="I178" s="197"/>
      <c r="J178" s="13"/>
      <c r="K178" s="13"/>
      <c r="L178" s="193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5" t="s">
        <v>165</v>
      </c>
      <c r="AU178" s="195" t="s">
        <v>82</v>
      </c>
      <c r="AV178" s="13" t="s">
        <v>80</v>
      </c>
      <c r="AW178" s="13" t="s">
        <v>30</v>
      </c>
      <c r="AX178" s="13" t="s">
        <v>73</v>
      </c>
      <c r="AY178" s="195" t="s">
        <v>156</v>
      </c>
    </row>
    <row r="179" s="13" customFormat="1">
      <c r="A179" s="13"/>
      <c r="B179" s="193"/>
      <c r="C179" s="13"/>
      <c r="D179" s="194" t="s">
        <v>165</v>
      </c>
      <c r="E179" s="195" t="s">
        <v>1</v>
      </c>
      <c r="F179" s="196" t="s">
        <v>205</v>
      </c>
      <c r="G179" s="13"/>
      <c r="H179" s="195" t="s">
        <v>1</v>
      </c>
      <c r="I179" s="197"/>
      <c r="J179" s="13"/>
      <c r="K179" s="13"/>
      <c r="L179" s="193"/>
      <c r="M179" s="198"/>
      <c r="N179" s="199"/>
      <c r="O179" s="199"/>
      <c r="P179" s="199"/>
      <c r="Q179" s="199"/>
      <c r="R179" s="199"/>
      <c r="S179" s="199"/>
      <c r="T179" s="20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5" t="s">
        <v>165</v>
      </c>
      <c r="AU179" s="195" t="s">
        <v>82</v>
      </c>
      <c r="AV179" s="13" t="s">
        <v>80</v>
      </c>
      <c r="AW179" s="13" t="s">
        <v>30</v>
      </c>
      <c r="AX179" s="13" t="s">
        <v>73</v>
      </c>
      <c r="AY179" s="195" t="s">
        <v>156</v>
      </c>
    </row>
    <row r="180" s="14" customFormat="1">
      <c r="A180" s="14"/>
      <c r="B180" s="201"/>
      <c r="C180" s="14"/>
      <c r="D180" s="194" t="s">
        <v>165</v>
      </c>
      <c r="E180" s="202" t="s">
        <v>1</v>
      </c>
      <c r="F180" s="203" t="s">
        <v>206</v>
      </c>
      <c r="G180" s="14"/>
      <c r="H180" s="204">
        <v>5.056</v>
      </c>
      <c r="I180" s="205"/>
      <c r="J180" s="14"/>
      <c r="K180" s="14"/>
      <c r="L180" s="201"/>
      <c r="M180" s="206"/>
      <c r="N180" s="207"/>
      <c r="O180" s="207"/>
      <c r="P180" s="207"/>
      <c r="Q180" s="207"/>
      <c r="R180" s="207"/>
      <c r="S180" s="207"/>
      <c r="T180" s="20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2" t="s">
        <v>165</v>
      </c>
      <c r="AU180" s="202" t="s">
        <v>82</v>
      </c>
      <c r="AV180" s="14" t="s">
        <v>82</v>
      </c>
      <c r="AW180" s="14" t="s">
        <v>30</v>
      </c>
      <c r="AX180" s="14" t="s">
        <v>73</v>
      </c>
      <c r="AY180" s="202" t="s">
        <v>156</v>
      </c>
    </row>
    <row r="181" s="13" customFormat="1">
      <c r="A181" s="13"/>
      <c r="B181" s="193"/>
      <c r="C181" s="13"/>
      <c r="D181" s="194" t="s">
        <v>165</v>
      </c>
      <c r="E181" s="195" t="s">
        <v>1</v>
      </c>
      <c r="F181" s="196" t="s">
        <v>207</v>
      </c>
      <c r="G181" s="13"/>
      <c r="H181" s="195" t="s">
        <v>1</v>
      </c>
      <c r="I181" s="197"/>
      <c r="J181" s="13"/>
      <c r="K181" s="13"/>
      <c r="L181" s="193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5" t="s">
        <v>165</v>
      </c>
      <c r="AU181" s="195" t="s">
        <v>82</v>
      </c>
      <c r="AV181" s="13" t="s">
        <v>80</v>
      </c>
      <c r="AW181" s="13" t="s">
        <v>30</v>
      </c>
      <c r="AX181" s="13" t="s">
        <v>73</v>
      </c>
      <c r="AY181" s="195" t="s">
        <v>156</v>
      </c>
    </row>
    <row r="182" s="14" customFormat="1">
      <c r="A182" s="14"/>
      <c r="B182" s="201"/>
      <c r="C182" s="14"/>
      <c r="D182" s="194" t="s">
        <v>165</v>
      </c>
      <c r="E182" s="202" t="s">
        <v>1</v>
      </c>
      <c r="F182" s="203" t="s">
        <v>208</v>
      </c>
      <c r="G182" s="14"/>
      <c r="H182" s="204">
        <v>1.817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165</v>
      </c>
      <c r="AU182" s="202" t="s">
        <v>82</v>
      </c>
      <c r="AV182" s="14" t="s">
        <v>82</v>
      </c>
      <c r="AW182" s="14" t="s">
        <v>30</v>
      </c>
      <c r="AX182" s="14" t="s">
        <v>73</v>
      </c>
      <c r="AY182" s="202" t="s">
        <v>156</v>
      </c>
    </row>
    <row r="183" s="15" customFormat="1">
      <c r="A183" s="15"/>
      <c r="B183" s="209"/>
      <c r="C183" s="15"/>
      <c r="D183" s="194" t="s">
        <v>165</v>
      </c>
      <c r="E183" s="210" t="s">
        <v>1</v>
      </c>
      <c r="F183" s="211" t="s">
        <v>190</v>
      </c>
      <c r="G183" s="15"/>
      <c r="H183" s="212">
        <v>6.8730000000000002</v>
      </c>
      <c r="I183" s="213"/>
      <c r="J183" s="15"/>
      <c r="K183" s="15"/>
      <c r="L183" s="209"/>
      <c r="M183" s="214"/>
      <c r="N183" s="215"/>
      <c r="O183" s="215"/>
      <c r="P183" s="215"/>
      <c r="Q183" s="215"/>
      <c r="R183" s="215"/>
      <c r="S183" s="215"/>
      <c r="T183" s="21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0" t="s">
        <v>165</v>
      </c>
      <c r="AU183" s="210" t="s">
        <v>82</v>
      </c>
      <c r="AV183" s="15" t="s">
        <v>157</v>
      </c>
      <c r="AW183" s="15" t="s">
        <v>30</v>
      </c>
      <c r="AX183" s="15" t="s">
        <v>80</v>
      </c>
      <c r="AY183" s="210" t="s">
        <v>156</v>
      </c>
    </row>
    <row r="184" s="12" customFormat="1" ht="22.8" customHeight="1">
      <c r="A184" s="12"/>
      <c r="B184" s="166"/>
      <c r="C184" s="12"/>
      <c r="D184" s="167" t="s">
        <v>72</v>
      </c>
      <c r="E184" s="177" t="s">
        <v>209</v>
      </c>
      <c r="F184" s="177" t="s">
        <v>210</v>
      </c>
      <c r="G184" s="12"/>
      <c r="H184" s="12"/>
      <c r="I184" s="169"/>
      <c r="J184" s="178">
        <f>BK184</f>
        <v>0</v>
      </c>
      <c r="K184" s="12"/>
      <c r="L184" s="166"/>
      <c r="M184" s="171"/>
      <c r="N184" s="172"/>
      <c r="O184" s="172"/>
      <c r="P184" s="173">
        <f>SUM(P185:P318)</f>
        <v>0</v>
      </c>
      <c r="Q184" s="172"/>
      <c r="R184" s="173">
        <f>SUM(R185:R318)</f>
        <v>7.6446302499999996</v>
      </c>
      <c r="S184" s="172"/>
      <c r="T184" s="174">
        <f>SUM(T185:T318)</f>
        <v>6.7940000000000003E-05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7" t="s">
        <v>80</v>
      </c>
      <c r="AT184" s="175" t="s">
        <v>72</v>
      </c>
      <c r="AU184" s="175" t="s">
        <v>80</v>
      </c>
      <c r="AY184" s="167" t="s">
        <v>156</v>
      </c>
      <c r="BK184" s="176">
        <f>SUM(BK185:BK318)</f>
        <v>0</v>
      </c>
    </row>
    <row r="185" s="2" customFormat="1" ht="24.15" customHeight="1">
      <c r="A185" s="38"/>
      <c r="B185" s="179"/>
      <c r="C185" s="180" t="s">
        <v>211</v>
      </c>
      <c r="D185" s="180" t="s">
        <v>159</v>
      </c>
      <c r="E185" s="181" t="s">
        <v>212</v>
      </c>
      <c r="F185" s="182" t="s">
        <v>213</v>
      </c>
      <c r="G185" s="183" t="s">
        <v>170</v>
      </c>
      <c r="H185" s="184">
        <v>321.35700000000003</v>
      </c>
      <c r="I185" s="185"/>
      <c r="J185" s="186">
        <f>ROUND(I185*H185,2)</f>
        <v>0</v>
      </c>
      <c r="K185" s="182" t="s">
        <v>163</v>
      </c>
      <c r="L185" s="39"/>
      <c r="M185" s="187" t="s">
        <v>1</v>
      </c>
      <c r="N185" s="188" t="s">
        <v>38</v>
      </c>
      <c r="O185" s="77"/>
      <c r="P185" s="189">
        <f>O185*H185</f>
        <v>0</v>
      </c>
      <c r="Q185" s="189">
        <v>0.00020000000000000001</v>
      </c>
      <c r="R185" s="189">
        <f>Q185*H185</f>
        <v>0.064271400000000006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157</v>
      </c>
      <c r="AT185" s="191" t="s">
        <v>159</v>
      </c>
      <c r="AU185" s="191" t="s">
        <v>82</v>
      </c>
      <c r="AY185" s="19" t="s">
        <v>156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80</v>
      </c>
      <c r="BK185" s="192">
        <f>ROUND(I185*H185,2)</f>
        <v>0</v>
      </c>
      <c r="BL185" s="19" t="s">
        <v>157</v>
      </c>
      <c r="BM185" s="191" t="s">
        <v>214</v>
      </c>
    </row>
    <row r="186" s="13" customFormat="1">
      <c r="A186" s="13"/>
      <c r="B186" s="193"/>
      <c r="C186" s="13"/>
      <c r="D186" s="194" t="s">
        <v>165</v>
      </c>
      <c r="E186" s="195" t="s">
        <v>1</v>
      </c>
      <c r="F186" s="196" t="s">
        <v>215</v>
      </c>
      <c r="G186" s="13"/>
      <c r="H186" s="195" t="s">
        <v>1</v>
      </c>
      <c r="I186" s="197"/>
      <c r="J186" s="13"/>
      <c r="K186" s="13"/>
      <c r="L186" s="193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5" t="s">
        <v>165</v>
      </c>
      <c r="AU186" s="195" t="s">
        <v>82</v>
      </c>
      <c r="AV186" s="13" t="s">
        <v>80</v>
      </c>
      <c r="AW186" s="13" t="s">
        <v>30</v>
      </c>
      <c r="AX186" s="13" t="s">
        <v>73</v>
      </c>
      <c r="AY186" s="195" t="s">
        <v>156</v>
      </c>
    </row>
    <row r="187" s="14" customFormat="1">
      <c r="A187" s="14"/>
      <c r="B187" s="201"/>
      <c r="C187" s="14"/>
      <c r="D187" s="194" t="s">
        <v>165</v>
      </c>
      <c r="E187" s="202" t="s">
        <v>1</v>
      </c>
      <c r="F187" s="203" t="s">
        <v>216</v>
      </c>
      <c r="G187" s="14"/>
      <c r="H187" s="204">
        <v>321.35700000000003</v>
      </c>
      <c r="I187" s="205"/>
      <c r="J187" s="14"/>
      <c r="K187" s="14"/>
      <c r="L187" s="201"/>
      <c r="M187" s="206"/>
      <c r="N187" s="207"/>
      <c r="O187" s="207"/>
      <c r="P187" s="207"/>
      <c r="Q187" s="207"/>
      <c r="R187" s="207"/>
      <c r="S187" s="207"/>
      <c r="T187" s="20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165</v>
      </c>
      <c r="AU187" s="202" t="s">
        <v>82</v>
      </c>
      <c r="AV187" s="14" t="s">
        <v>82</v>
      </c>
      <c r="AW187" s="14" t="s">
        <v>30</v>
      </c>
      <c r="AX187" s="14" t="s">
        <v>80</v>
      </c>
      <c r="AY187" s="202" t="s">
        <v>156</v>
      </c>
    </row>
    <row r="188" s="2" customFormat="1" ht="37.8" customHeight="1">
      <c r="A188" s="38"/>
      <c r="B188" s="179"/>
      <c r="C188" s="180" t="s">
        <v>217</v>
      </c>
      <c r="D188" s="180" t="s">
        <v>159</v>
      </c>
      <c r="E188" s="181" t="s">
        <v>218</v>
      </c>
      <c r="F188" s="182" t="s">
        <v>219</v>
      </c>
      <c r="G188" s="183" t="s">
        <v>170</v>
      </c>
      <c r="H188" s="184">
        <v>58.465000000000003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38</v>
      </c>
      <c r="O188" s="77"/>
      <c r="P188" s="189">
        <f>O188*H188</f>
        <v>0</v>
      </c>
      <c r="Q188" s="189">
        <v>0.02</v>
      </c>
      <c r="R188" s="189">
        <f>Q188*H188</f>
        <v>1.1693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157</v>
      </c>
      <c r="AT188" s="191" t="s">
        <v>159</v>
      </c>
      <c r="AU188" s="191" t="s">
        <v>82</v>
      </c>
      <c r="AY188" s="19" t="s">
        <v>156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80</v>
      </c>
      <c r="BK188" s="192">
        <f>ROUND(I188*H188,2)</f>
        <v>0</v>
      </c>
      <c r="BL188" s="19" t="s">
        <v>157</v>
      </c>
      <c r="BM188" s="191" t="s">
        <v>220</v>
      </c>
    </row>
    <row r="189" s="13" customFormat="1">
      <c r="A189" s="13"/>
      <c r="B189" s="193"/>
      <c r="C189" s="13"/>
      <c r="D189" s="194" t="s">
        <v>165</v>
      </c>
      <c r="E189" s="195" t="s">
        <v>1</v>
      </c>
      <c r="F189" s="196" t="s">
        <v>221</v>
      </c>
      <c r="G189" s="13"/>
      <c r="H189" s="195" t="s">
        <v>1</v>
      </c>
      <c r="I189" s="197"/>
      <c r="J189" s="13"/>
      <c r="K189" s="13"/>
      <c r="L189" s="193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5" t="s">
        <v>165</v>
      </c>
      <c r="AU189" s="195" t="s">
        <v>82</v>
      </c>
      <c r="AV189" s="13" t="s">
        <v>80</v>
      </c>
      <c r="AW189" s="13" t="s">
        <v>30</v>
      </c>
      <c r="AX189" s="13" t="s">
        <v>73</v>
      </c>
      <c r="AY189" s="195" t="s">
        <v>156</v>
      </c>
    </row>
    <row r="190" s="13" customFormat="1">
      <c r="A190" s="13"/>
      <c r="B190" s="193"/>
      <c r="C190" s="13"/>
      <c r="D190" s="194" t="s">
        <v>165</v>
      </c>
      <c r="E190" s="195" t="s">
        <v>1</v>
      </c>
      <c r="F190" s="196" t="s">
        <v>222</v>
      </c>
      <c r="G190" s="13"/>
      <c r="H190" s="195" t="s">
        <v>1</v>
      </c>
      <c r="I190" s="197"/>
      <c r="J190" s="13"/>
      <c r="K190" s="13"/>
      <c r="L190" s="193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5" t="s">
        <v>165</v>
      </c>
      <c r="AU190" s="195" t="s">
        <v>82</v>
      </c>
      <c r="AV190" s="13" t="s">
        <v>80</v>
      </c>
      <c r="AW190" s="13" t="s">
        <v>30</v>
      </c>
      <c r="AX190" s="13" t="s">
        <v>73</v>
      </c>
      <c r="AY190" s="195" t="s">
        <v>156</v>
      </c>
    </row>
    <row r="191" s="14" customFormat="1">
      <c r="A191" s="14"/>
      <c r="B191" s="201"/>
      <c r="C191" s="14"/>
      <c r="D191" s="194" t="s">
        <v>165</v>
      </c>
      <c r="E191" s="202" t="s">
        <v>1</v>
      </c>
      <c r="F191" s="203" t="s">
        <v>223</v>
      </c>
      <c r="G191" s="14"/>
      <c r="H191" s="204">
        <v>35.968000000000004</v>
      </c>
      <c r="I191" s="205"/>
      <c r="J191" s="14"/>
      <c r="K191" s="14"/>
      <c r="L191" s="201"/>
      <c r="M191" s="206"/>
      <c r="N191" s="207"/>
      <c r="O191" s="207"/>
      <c r="P191" s="207"/>
      <c r="Q191" s="207"/>
      <c r="R191" s="207"/>
      <c r="S191" s="207"/>
      <c r="T191" s="20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2" t="s">
        <v>165</v>
      </c>
      <c r="AU191" s="202" t="s">
        <v>82</v>
      </c>
      <c r="AV191" s="14" t="s">
        <v>82</v>
      </c>
      <c r="AW191" s="14" t="s">
        <v>30</v>
      </c>
      <c r="AX191" s="14" t="s">
        <v>73</v>
      </c>
      <c r="AY191" s="202" t="s">
        <v>156</v>
      </c>
    </row>
    <row r="192" s="13" customFormat="1">
      <c r="A192" s="13"/>
      <c r="B192" s="193"/>
      <c r="C192" s="13"/>
      <c r="D192" s="194" t="s">
        <v>165</v>
      </c>
      <c r="E192" s="195" t="s">
        <v>1</v>
      </c>
      <c r="F192" s="196" t="s">
        <v>224</v>
      </c>
      <c r="G192" s="13"/>
      <c r="H192" s="195" t="s">
        <v>1</v>
      </c>
      <c r="I192" s="197"/>
      <c r="J192" s="13"/>
      <c r="K192" s="13"/>
      <c r="L192" s="193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165</v>
      </c>
      <c r="AU192" s="195" t="s">
        <v>82</v>
      </c>
      <c r="AV192" s="13" t="s">
        <v>80</v>
      </c>
      <c r="AW192" s="13" t="s">
        <v>30</v>
      </c>
      <c r="AX192" s="13" t="s">
        <v>73</v>
      </c>
      <c r="AY192" s="195" t="s">
        <v>156</v>
      </c>
    </row>
    <row r="193" s="14" customFormat="1">
      <c r="A193" s="14"/>
      <c r="B193" s="201"/>
      <c r="C193" s="14"/>
      <c r="D193" s="194" t="s">
        <v>165</v>
      </c>
      <c r="E193" s="202" t="s">
        <v>1</v>
      </c>
      <c r="F193" s="203" t="s">
        <v>225</v>
      </c>
      <c r="G193" s="14"/>
      <c r="H193" s="204">
        <v>3.3100000000000001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165</v>
      </c>
      <c r="AU193" s="202" t="s">
        <v>82</v>
      </c>
      <c r="AV193" s="14" t="s">
        <v>82</v>
      </c>
      <c r="AW193" s="14" t="s">
        <v>30</v>
      </c>
      <c r="AX193" s="14" t="s">
        <v>73</v>
      </c>
      <c r="AY193" s="202" t="s">
        <v>156</v>
      </c>
    </row>
    <row r="194" s="13" customFormat="1">
      <c r="A194" s="13"/>
      <c r="B194" s="193"/>
      <c r="C194" s="13"/>
      <c r="D194" s="194" t="s">
        <v>165</v>
      </c>
      <c r="E194" s="195" t="s">
        <v>1</v>
      </c>
      <c r="F194" s="196" t="s">
        <v>226</v>
      </c>
      <c r="G194" s="13"/>
      <c r="H194" s="195" t="s">
        <v>1</v>
      </c>
      <c r="I194" s="197"/>
      <c r="J194" s="13"/>
      <c r="K194" s="13"/>
      <c r="L194" s="193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5" t="s">
        <v>165</v>
      </c>
      <c r="AU194" s="195" t="s">
        <v>82</v>
      </c>
      <c r="AV194" s="13" t="s">
        <v>80</v>
      </c>
      <c r="AW194" s="13" t="s">
        <v>30</v>
      </c>
      <c r="AX194" s="13" t="s">
        <v>73</v>
      </c>
      <c r="AY194" s="195" t="s">
        <v>156</v>
      </c>
    </row>
    <row r="195" s="14" customFormat="1">
      <c r="A195" s="14"/>
      <c r="B195" s="201"/>
      <c r="C195" s="14"/>
      <c r="D195" s="194" t="s">
        <v>165</v>
      </c>
      <c r="E195" s="202" t="s">
        <v>1</v>
      </c>
      <c r="F195" s="203" t="s">
        <v>227</v>
      </c>
      <c r="G195" s="14"/>
      <c r="H195" s="204">
        <v>7.2999999999999998</v>
      </c>
      <c r="I195" s="205"/>
      <c r="J195" s="14"/>
      <c r="K195" s="14"/>
      <c r="L195" s="201"/>
      <c r="M195" s="206"/>
      <c r="N195" s="207"/>
      <c r="O195" s="207"/>
      <c r="P195" s="207"/>
      <c r="Q195" s="207"/>
      <c r="R195" s="207"/>
      <c r="S195" s="207"/>
      <c r="T195" s="20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2" t="s">
        <v>165</v>
      </c>
      <c r="AU195" s="202" t="s">
        <v>82</v>
      </c>
      <c r="AV195" s="14" t="s">
        <v>82</v>
      </c>
      <c r="AW195" s="14" t="s">
        <v>30</v>
      </c>
      <c r="AX195" s="14" t="s">
        <v>73</v>
      </c>
      <c r="AY195" s="202" t="s">
        <v>156</v>
      </c>
    </row>
    <row r="196" s="13" customFormat="1">
      <c r="A196" s="13"/>
      <c r="B196" s="193"/>
      <c r="C196" s="13"/>
      <c r="D196" s="194" t="s">
        <v>165</v>
      </c>
      <c r="E196" s="195" t="s">
        <v>1</v>
      </c>
      <c r="F196" s="196" t="s">
        <v>228</v>
      </c>
      <c r="G196" s="13"/>
      <c r="H196" s="195" t="s">
        <v>1</v>
      </c>
      <c r="I196" s="197"/>
      <c r="J196" s="13"/>
      <c r="K196" s="13"/>
      <c r="L196" s="193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165</v>
      </c>
      <c r="AU196" s="195" t="s">
        <v>82</v>
      </c>
      <c r="AV196" s="13" t="s">
        <v>80</v>
      </c>
      <c r="AW196" s="13" t="s">
        <v>30</v>
      </c>
      <c r="AX196" s="13" t="s">
        <v>73</v>
      </c>
      <c r="AY196" s="195" t="s">
        <v>156</v>
      </c>
    </row>
    <row r="197" s="14" customFormat="1">
      <c r="A197" s="14"/>
      <c r="B197" s="201"/>
      <c r="C197" s="14"/>
      <c r="D197" s="194" t="s">
        <v>165</v>
      </c>
      <c r="E197" s="202" t="s">
        <v>1</v>
      </c>
      <c r="F197" s="203" t="s">
        <v>229</v>
      </c>
      <c r="G197" s="14"/>
      <c r="H197" s="204">
        <v>11.887000000000001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165</v>
      </c>
      <c r="AU197" s="202" t="s">
        <v>82</v>
      </c>
      <c r="AV197" s="14" t="s">
        <v>82</v>
      </c>
      <c r="AW197" s="14" t="s">
        <v>30</v>
      </c>
      <c r="AX197" s="14" t="s">
        <v>73</v>
      </c>
      <c r="AY197" s="202" t="s">
        <v>156</v>
      </c>
    </row>
    <row r="198" s="15" customFormat="1">
      <c r="A198" s="15"/>
      <c r="B198" s="209"/>
      <c r="C198" s="15"/>
      <c r="D198" s="194" t="s">
        <v>165</v>
      </c>
      <c r="E198" s="210" t="s">
        <v>1</v>
      </c>
      <c r="F198" s="211" t="s">
        <v>190</v>
      </c>
      <c r="G198" s="15"/>
      <c r="H198" s="212">
        <v>58.465000000000003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165</v>
      </c>
      <c r="AU198" s="210" t="s">
        <v>82</v>
      </c>
      <c r="AV198" s="15" t="s">
        <v>157</v>
      </c>
      <c r="AW198" s="15" t="s">
        <v>30</v>
      </c>
      <c r="AX198" s="15" t="s">
        <v>80</v>
      </c>
      <c r="AY198" s="210" t="s">
        <v>156</v>
      </c>
    </row>
    <row r="199" s="2" customFormat="1" ht="66.75" customHeight="1">
      <c r="A199" s="38"/>
      <c r="B199" s="179"/>
      <c r="C199" s="180" t="s">
        <v>230</v>
      </c>
      <c r="D199" s="180" t="s">
        <v>159</v>
      </c>
      <c r="E199" s="181" t="s">
        <v>231</v>
      </c>
      <c r="F199" s="182" t="s">
        <v>232</v>
      </c>
      <c r="G199" s="183" t="s">
        <v>170</v>
      </c>
      <c r="H199" s="184">
        <v>262.892</v>
      </c>
      <c r="I199" s="185"/>
      <c r="J199" s="186">
        <f>ROUND(I199*H199,2)</f>
        <v>0</v>
      </c>
      <c r="K199" s="182" t="s">
        <v>1</v>
      </c>
      <c r="L199" s="39"/>
      <c r="M199" s="187" t="s">
        <v>1</v>
      </c>
      <c r="N199" s="188" t="s">
        <v>38</v>
      </c>
      <c r="O199" s="77"/>
      <c r="P199" s="189">
        <f>O199*H199</f>
        <v>0</v>
      </c>
      <c r="Q199" s="189">
        <v>0.021520000000000001</v>
      </c>
      <c r="R199" s="189">
        <f>Q199*H199</f>
        <v>5.6574358399999998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157</v>
      </c>
      <c r="AT199" s="191" t="s">
        <v>159</v>
      </c>
      <c r="AU199" s="191" t="s">
        <v>82</v>
      </c>
      <c r="AY199" s="19" t="s">
        <v>156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80</v>
      </c>
      <c r="BK199" s="192">
        <f>ROUND(I199*H199,2)</f>
        <v>0</v>
      </c>
      <c r="BL199" s="19" t="s">
        <v>157</v>
      </c>
      <c r="BM199" s="191" t="s">
        <v>233</v>
      </c>
    </row>
    <row r="200" s="13" customFormat="1">
      <c r="A200" s="13"/>
      <c r="B200" s="193"/>
      <c r="C200" s="13"/>
      <c r="D200" s="194" t="s">
        <v>165</v>
      </c>
      <c r="E200" s="195" t="s">
        <v>1</v>
      </c>
      <c r="F200" s="196" t="s">
        <v>222</v>
      </c>
      <c r="G200" s="13"/>
      <c r="H200" s="195" t="s">
        <v>1</v>
      </c>
      <c r="I200" s="197"/>
      <c r="J200" s="13"/>
      <c r="K200" s="13"/>
      <c r="L200" s="193"/>
      <c r="M200" s="198"/>
      <c r="N200" s="199"/>
      <c r="O200" s="199"/>
      <c r="P200" s="199"/>
      <c r="Q200" s="199"/>
      <c r="R200" s="199"/>
      <c r="S200" s="199"/>
      <c r="T200" s="20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5" t="s">
        <v>165</v>
      </c>
      <c r="AU200" s="195" t="s">
        <v>82</v>
      </c>
      <c r="AV200" s="13" t="s">
        <v>80</v>
      </c>
      <c r="AW200" s="13" t="s">
        <v>30</v>
      </c>
      <c r="AX200" s="13" t="s">
        <v>73</v>
      </c>
      <c r="AY200" s="195" t="s">
        <v>156</v>
      </c>
    </row>
    <row r="201" s="14" customFormat="1">
      <c r="A201" s="14"/>
      <c r="B201" s="201"/>
      <c r="C201" s="14"/>
      <c r="D201" s="194" t="s">
        <v>165</v>
      </c>
      <c r="E201" s="202" t="s">
        <v>1</v>
      </c>
      <c r="F201" s="203" t="s">
        <v>234</v>
      </c>
      <c r="G201" s="14"/>
      <c r="H201" s="204">
        <v>30.190999999999999</v>
      </c>
      <c r="I201" s="205"/>
      <c r="J201" s="14"/>
      <c r="K201" s="14"/>
      <c r="L201" s="201"/>
      <c r="M201" s="206"/>
      <c r="N201" s="207"/>
      <c r="O201" s="207"/>
      <c r="P201" s="207"/>
      <c r="Q201" s="207"/>
      <c r="R201" s="207"/>
      <c r="S201" s="207"/>
      <c r="T201" s="20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2" t="s">
        <v>165</v>
      </c>
      <c r="AU201" s="202" t="s">
        <v>82</v>
      </c>
      <c r="AV201" s="14" t="s">
        <v>82</v>
      </c>
      <c r="AW201" s="14" t="s">
        <v>30</v>
      </c>
      <c r="AX201" s="14" t="s">
        <v>73</v>
      </c>
      <c r="AY201" s="202" t="s">
        <v>156</v>
      </c>
    </row>
    <row r="202" s="13" customFormat="1">
      <c r="A202" s="13"/>
      <c r="B202" s="193"/>
      <c r="C202" s="13"/>
      <c r="D202" s="194" t="s">
        <v>165</v>
      </c>
      <c r="E202" s="195" t="s">
        <v>1</v>
      </c>
      <c r="F202" s="196" t="s">
        <v>224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165</v>
      </c>
      <c r="AU202" s="195" t="s">
        <v>82</v>
      </c>
      <c r="AV202" s="13" t="s">
        <v>80</v>
      </c>
      <c r="AW202" s="13" t="s">
        <v>30</v>
      </c>
      <c r="AX202" s="13" t="s">
        <v>73</v>
      </c>
      <c r="AY202" s="195" t="s">
        <v>156</v>
      </c>
    </row>
    <row r="203" s="14" customFormat="1">
      <c r="A203" s="14"/>
      <c r="B203" s="201"/>
      <c r="C203" s="14"/>
      <c r="D203" s="194" t="s">
        <v>165</v>
      </c>
      <c r="E203" s="202" t="s">
        <v>1</v>
      </c>
      <c r="F203" s="203" t="s">
        <v>235</v>
      </c>
      <c r="G203" s="14"/>
      <c r="H203" s="204">
        <v>86.596000000000004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165</v>
      </c>
      <c r="AU203" s="202" t="s">
        <v>82</v>
      </c>
      <c r="AV203" s="14" t="s">
        <v>82</v>
      </c>
      <c r="AW203" s="14" t="s">
        <v>30</v>
      </c>
      <c r="AX203" s="14" t="s">
        <v>73</v>
      </c>
      <c r="AY203" s="202" t="s">
        <v>156</v>
      </c>
    </row>
    <row r="204" s="13" customFormat="1">
      <c r="A204" s="13"/>
      <c r="B204" s="193"/>
      <c r="C204" s="13"/>
      <c r="D204" s="194" t="s">
        <v>165</v>
      </c>
      <c r="E204" s="195" t="s">
        <v>1</v>
      </c>
      <c r="F204" s="196" t="s">
        <v>226</v>
      </c>
      <c r="G204" s="13"/>
      <c r="H204" s="195" t="s">
        <v>1</v>
      </c>
      <c r="I204" s="197"/>
      <c r="J204" s="13"/>
      <c r="K204" s="13"/>
      <c r="L204" s="193"/>
      <c r="M204" s="198"/>
      <c r="N204" s="199"/>
      <c r="O204" s="199"/>
      <c r="P204" s="199"/>
      <c r="Q204" s="199"/>
      <c r="R204" s="199"/>
      <c r="S204" s="199"/>
      <c r="T204" s="20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5" t="s">
        <v>165</v>
      </c>
      <c r="AU204" s="195" t="s">
        <v>82</v>
      </c>
      <c r="AV204" s="13" t="s">
        <v>80</v>
      </c>
      <c r="AW204" s="13" t="s">
        <v>30</v>
      </c>
      <c r="AX204" s="13" t="s">
        <v>73</v>
      </c>
      <c r="AY204" s="195" t="s">
        <v>156</v>
      </c>
    </row>
    <row r="205" s="14" customFormat="1">
      <c r="A205" s="14"/>
      <c r="B205" s="201"/>
      <c r="C205" s="14"/>
      <c r="D205" s="194" t="s">
        <v>165</v>
      </c>
      <c r="E205" s="202" t="s">
        <v>1</v>
      </c>
      <c r="F205" s="203" t="s">
        <v>236</v>
      </c>
      <c r="G205" s="14"/>
      <c r="H205" s="204">
        <v>116.241</v>
      </c>
      <c r="I205" s="205"/>
      <c r="J205" s="14"/>
      <c r="K205" s="14"/>
      <c r="L205" s="201"/>
      <c r="M205" s="206"/>
      <c r="N205" s="207"/>
      <c r="O205" s="207"/>
      <c r="P205" s="207"/>
      <c r="Q205" s="207"/>
      <c r="R205" s="207"/>
      <c r="S205" s="207"/>
      <c r="T205" s="20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2" t="s">
        <v>165</v>
      </c>
      <c r="AU205" s="202" t="s">
        <v>82</v>
      </c>
      <c r="AV205" s="14" t="s">
        <v>82</v>
      </c>
      <c r="AW205" s="14" t="s">
        <v>30</v>
      </c>
      <c r="AX205" s="14" t="s">
        <v>73</v>
      </c>
      <c r="AY205" s="202" t="s">
        <v>156</v>
      </c>
    </row>
    <row r="206" s="14" customFormat="1">
      <c r="A206" s="14"/>
      <c r="B206" s="201"/>
      <c r="C206" s="14"/>
      <c r="D206" s="194" t="s">
        <v>165</v>
      </c>
      <c r="E206" s="202" t="s">
        <v>1</v>
      </c>
      <c r="F206" s="203" t="s">
        <v>237</v>
      </c>
      <c r="G206" s="14"/>
      <c r="H206" s="204">
        <v>7.3899999999999997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165</v>
      </c>
      <c r="AU206" s="202" t="s">
        <v>82</v>
      </c>
      <c r="AV206" s="14" t="s">
        <v>82</v>
      </c>
      <c r="AW206" s="14" t="s">
        <v>30</v>
      </c>
      <c r="AX206" s="14" t="s">
        <v>73</v>
      </c>
      <c r="AY206" s="202" t="s">
        <v>156</v>
      </c>
    </row>
    <row r="207" s="13" customFormat="1">
      <c r="A207" s="13"/>
      <c r="B207" s="193"/>
      <c r="C207" s="13"/>
      <c r="D207" s="194" t="s">
        <v>165</v>
      </c>
      <c r="E207" s="195" t="s">
        <v>1</v>
      </c>
      <c r="F207" s="196" t="s">
        <v>228</v>
      </c>
      <c r="G207" s="13"/>
      <c r="H207" s="195" t="s">
        <v>1</v>
      </c>
      <c r="I207" s="197"/>
      <c r="J207" s="13"/>
      <c r="K207" s="13"/>
      <c r="L207" s="193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5" t="s">
        <v>165</v>
      </c>
      <c r="AU207" s="195" t="s">
        <v>82</v>
      </c>
      <c r="AV207" s="13" t="s">
        <v>80</v>
      </c>
      <c r="AW207" s="13" t="s">
        <v>30</v>
      </c>
      <c r="AX207" s="13" t="s">
        <v>73</v>
      </c>
      <c r="AY207" s="195" t="s">
        <v>156</v>
      </c>
    </row>
    <row r="208" s="13" customFormat="1">
      <c r="A208" s="13"/>
      <c r="B208" s="193"/>
      <c r="C208" s="13"/>
      <c r="D208" s="194" t="s">
        <v>165</v>
      </c>
      <c r="E208" s="195" t="s">
        <v>1</v>
      </c>
      <c r="F208" s="196" t="s">
        <v>238</v>
      </c>
      <c r="G208" s="13"/>
      <c r="H208" s="195" t="s">
        <v>1</v>
      </c>
      <c r="I208" s="197"/>
      <c r="J208" s="13"/>
      <c r="K208" s="13"/>
      <c r="L208" s="193"/>
      <c r="M208" s="198"/>
      <c r="N208" s="199"/>
      <c r="O208" s="199"/>
      <c r="P208" s="199"/>
      <c r="Q208" s="199"/>
      <c r="R208" s="199"/>
      <c r="S208" s="199"/>
      <c r="T208" s="20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5" t="s">
        <v>165</v>
      </c>
      <c r="AU208" s="195" t="s">
        <v>82</v>
      </c>
      <c r="AV208" s="13" t="s">
        <v>80</v>
      </c>
      <c r="AW208" s="13" t="s">
        <v>30</v>
      </c>
      <c r="AX208" s="13" t="s">
        <v>73</v>
      </c>
      <c r="AY208" s="195" t="s">
        <v>156</v>
      </c>
    </row>
    <row r="209" s="14" customFormat="1">
      <c r="A209" s="14"/>
      <c r="B209" s="201"/>
      <c r="C209" s="14"/>
      <c r="D209" s="194" t="s">
        <v>165</v>
      </c>
      <c r="E209" s="202" t="s">
        <v>1</v>
      </c>
      <c r="F209" s="203" t="s">
        <v>239</v>
      </c>
      <c r="G209" s="14"/>
      <c r="H209" s="204">
        <v>14.299</v>
      </c>
      <c r="I209" s="205"/>
      <c r="J209" s="14"/>
      <c r="K209" s="14"/>
      <c r="L209" s="201"/>
      <c r="M209" s="206"/>
      <c r="N209" s="207"/>
      <c r="O209" s="207"/>
      <c r="P209" s="207"/>
      <c r="Q209" s="207"/>
      <c r="R209" s="207"/>
      <c r="S209" s="207"/>
      <c r="T209" s="20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165</v>
      </c>
      <c r="AU209" s="202" t="s">
        <v>82</v>
      </c>
      <c r="AV209" s="14" t="s">
        <v>82</v>
      </c>
      <c r="AW209" s="14" t="s">
        <v>30</v>
      </c>
      <c r="AX209" s="14" t="s">
        <v>73</v>
      </c>
      <c r="AY209" s="202" t="s">
        <v>156</v>
      </c>
    </row>
    <row r="210" s="13" customFormat="1">
      <c r="A210" s="13"/>
      <c r="B210" s="193"/>
      <c r="C210" s="13"/>
      <c r="D210" s="194" t="s">
        <v>165</v>
      </c>
      <c r="E210" s="195" t="s">
        <v>1</v>
      </c>
      <c r="F210" s="196" t="s">
        <v>240</v>
      </c>
      <c r="G210" s="13"/>
      <c r="H210" s="195" t="s">
        <v>1</v>
      </c>
      <c r="I210" s="197"/>
      <c r="J210" s="13"/>
      <c r="K210" s="13"/>
      <c r="L210" s="193"/>
      <c r="M210" s="198"/>
      <c r="N210" s="199"/>
      <c r="O210" s="199"/>
      <c r="P210" s="199"/>
      <c r="Q210" s="199"/>
      <c r="R210" s="199"/>
      <c r="S210" s="199"/>
      <c r="T210" s="20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5" t="s">
        <v>165</v>
      </c>
      <c r="AU210" s="195" t="s">
        <v>82</v>
      </c>
      <c r="AV210" s="13" t="s">
        <v>80</v>
      </c>
      <c r="AW210" s="13" t="s">
        <v>30</v>
      </c>
      <c r="AX210" s="13" t="s">
        <v>73</v>
      </c>
      <c r="AY210" s="195" t="s">
        <v>156</v>
      </c>
    </row>
    <row r="211" s="14" customFormat="1">
      <c r="A211" s="14"/>
      <c r="B211" s="201"/>
      <c r="C211" s="14"/>
      <c r="D211" s="194" t="s">
        <v>165</v>
      </c>
      <c r="E211" s="202" t="s">
        <v>1</v>
      </c>
      <c r="F211" s="203" t="s">
        <v>241</v>
      </c>
      <c r="G211" s="14"/>
      <c r="H211" s="204">
        <v>58.994999999999997</v>
      </c>
      <c r="I211" s="205"/>
      <c r="J211" s="14"/>
      <c r="K211" s="14"/>
      <c r="L211" s="201"/>
      <c r="M211" s="206"/>
      <c r="N211" s="207"/>
      <c r="O211" s="207"/>
      <c r="P211" s="207"/>
      <c r="Q211" s="207"/>
      <c r="R211" s="207"/>
      <c r="S211" s="207"/>
      <c r="T211" s="20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2" t="s">
        <v>165</v>
      </c>
      <c r="AU211" s="202" t="s">
        <v>82</v>
      </c>
      <c r="AV211" s="14" t="s">
        <v>82</v>
      </c>
      <c r="AW211" s="14" t="s">
        <v>30</v>
      </c>
      <c r="AX211" s="14" t="s">
        <v>73</v>
      </c>
      <c r="AY211" s="202" t="s">
        <v>156</v>
      </c>
    </row>
    <row r="212" s="13" customFormat="1">
      <c r="A212" s="13"/>
      <c r="B212" s="193"/>
      <c r="C212" s="13"/>
      <c r="D212" s="194" t="s">
        <v>165</v>
      </c>
      <c r="E212" s="195" t="s">
        <v>1</v>
      </c>
      <c r="F212" s="196" t="s">
        <v>242</v>
      </c>
      <c r="G212" s="13"/>
      <c r="H212" s="195" t="s">
        <v>1</v>
      </c>
      <c r="I212" s="197"/>
      <c r="J212" s="13"/>
      <c r="K212" s="13"/>
      <c r="L212" s="193"/>
      <c r="M212" s="198"/>
      <c r="N212" s="199"/>
      <c r="O212" s="199"/>
      <c r="P212" s="199"/>
      <c r="Q212" s="199"/>
      <c r="R212" s="199"/>
      <c r="S212" s="199"/>
      <c r="T212" s="20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5" t="s">
        <v>165</v>
      </c>
      <c r="AU212" s="195" t="s">
        <v>82</v>
      </c>
      <c r="AV212" s="13" t="s">
        <v>80</v>
      </c>
      <c r="AW212" s="13" t="s">
        <v>30</v>
      </c>
      <c r="AX212" s="13" t="s">
        <v>73</v>
      </c>
      <c r="AY212" s="195" t="s">
        <v>156</v>
      </c>
    </row>
    <row r="213" s="14" customFormat="1">
      <c r="A213" s="14"/>
      <c r="B213" s="201"/>
      <c r="C213" s="14"/>
      <c r="D213" s="194" t="s">
        <v>165</v>
      </c>
      <c r="E213" s="202" t="s">
        <v>1</v>
      </c>
      <c r="F213" s="203" t="s">
        <v>243</v>
      </c>
      <c r="G213" s="14"/>
      <c r="H213" s="204">
        <v>-58.465000000000003</v>
      </c>
      <c r="I213" s="205"/>
      <c r="J213" s="14"/>
      <c r="K213" s="14"/>
      <c r="L213" s="201"/>
      <c r="M213" s="206"/>
      <c r="N213" s="207"/>
      <c r="O213" s="207"/>
      <c r="P213" s="207"/>
      <c r="Q213" s="207"/>
      <c r="R213" s="207"/>
      <c r="S213" s="207"/>
      <c r="T213" s="20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2" t="s">
        <v>165</v>
      </c>
      <c r="AU213" s="202" t="s">
        <v>82</v>
      </c>
      <c r="AV213" s="14" t="s">
        <v>82</v>
      </c>
      <c r="AW213" s="14" t="s">
        <v>30</v>
      </c>
      <c r="AX213" s="14" t="s">
        <v>73</v>
      </c>
      <c r="AY213" s="202" t="s">
        <v>156</v>
      </c>
    </row>
    <row r="214" s="13" customFormat="1">
      <c r="A214" s="13"/>
      <c r="B214" s="193"/>
      <c r="C214" s="13"/>
      <c r="D214" s="194" t="s">
        <v>165</v>
      </c>
      <c r="E214" s="195" t="s">
        <v>1</v>
      </c>
      <c r="F214" s="196" t="s">
        <v>244</v>
      </c>
      <c r="G214" s="13"/>
      <c r="H214" s="195" t="s">
        <v>1</v>
      </c>
      <c r="I214" s="197"/>
      <c r="J214" s="13"/>
      <c r="K214" s="13"/>
      <c r="L214" s="193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165</v>
      </c>
      <c r="AU214" s="195" t="s">
        <v>82</v>
      </c>
      <c r="AV214" s="13" t="s">
        <v>80</v>
      </c>
      <c r="AW214" s="13" t="s">
        <v>30</v>
      </c>
      <c r="AX214" s="13" t="s">
        <v>73</v>
      </c>
      <c r="AY214" s="195" t="s">
        <v>156</v>
      </c>
    </row>
    <row r="215" s="14" customFormat="1">
      <c r="A215" s="14"/>
      <c r="B215" s="201"/>
      <c r="C215" s="14"/>
      <c r="D215" s="194" t="s">
        <v>165</v>
      </c>
      <c r="E215" s="202" t="s">
        <v>1</v>
      </c>
      <c r="F215" s="203" t="s">
        <v>245</v>
      </c>
      <c r="G215" s="14"/>
      <c r="H215" s="204">
        <v>-2.1499999999999999</v>
      </c>
      <c r="I215" s="205"/>
      <c r="J215" s="14"/>
      <c r="K215" s="14"/>
      <c r="L215" s="201"/>
      <c r="M215" s="206"/>
      <c r="N215" s="207"/>
      <c r="O215" s="207"/>
      <c r="P215" s="207"/>
      <c r="Q215" s="207"/>
      <c r="R215" s="207"/>
      <c r="S215" s="207"/>
      <c r="T215" s="20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2" t="s">
        <v>165</v>
      </c>
      <c r="AU215" s="202" t="s">
        <v>82</v>
      </c>
      <c r="AV215" s="14" t="s">
        <v>82</v>
      </c>
      <c r="AW215" s="14" t="s">
        <v>30</v>
      </c>
      <c r="AX215" s="14" t="s">
        <v>73</v>
      </c>
      <c r="AY215" s="202" t="s">
        <v>156</v>
      </c>
    </row>
    <row r="216" s="13" customFormat="1">
      <c r="A216" s="13"/>
      <c r="B216" s="193"/>
      <c r="C216" s="13"/>
      <c r="D216" s="194" t="s">
        <v>165</v>
      </c>
      <c r="E216" s="195" t="s">
        <v>1</v>
      </c>
      <c r="F216" s="196" t="s">
        <v>246</v>
      </c>
      <c r="G216" s="13"/>
      <c r="H216" s="195" t="s">
        <v>1</v>
      </c>
      <c r="I216" s="197"/>
      <c r="J216" s="13"/>
      <c r="K216" s="13"/>
      <c r="L216" s="193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5" t="s">
        <v>165</v>
      </c>
      <c r="AU216" s="195" t="s">
        <v>82</v>
      </c>
      <c r="AV216" s="13" t="s">
        <v>80</v>
      </c>
      <c r="AW216" s="13" t="s">
        <v>30</v>
      </c>
      <c r="AX216" s="13" t="s">
        <v>73</v>
      </c>
      <c r="AY216" s="195" t="s">
        <v>156</v>
      </c>
    </row>
    <row r="217" s="14" customFormat="1">
      <c r="A217" s="14"/>
      <c r="B217" s="201"/>
      <c r="C217" s="14"/>
      <c r="D217" s="194" t="s">
        <v>165</v>
      </c>
      <c r="E217" s="202" t="s">
        <v>1</v>
      </c>
      <c r="F217" s="203" t="s">
        <v>247</v>
      </c>
      <c r="G217" s="14"/>
      <c r="H217" s="204">
        <v>-30.175000000000001</v>
      </c>
      <c r="I217" s="205"/>
      <c r="J217" s="14"/>
      <c r="K217" s="14"/>
      <c r="L217" s="201"/>
      <c r="M217" s="206"/>
      <c r="N217" s="207"/>
      <c r="O217" s="207"/>
      <c r="P217" s="207"/>
      <c r="Q217" s="207"/>
      <c r="R217" s="207"/>
      <c r="S217" s="207"/>
      <c r="T217" s="20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2" t="s">
        <v>165</v>
      </c>
      <c r="AU217" s="202" t="s">
        <v>82</v>
      </c>
      <c r="AV217" s="14" t="s">
        <v>82</v>
      </c>
      <c r="AW217" s="14" t="s">
        <v>30</v>
      </c>
      <c r="AX217" s="14" t="s">
        <v>73</v>
      </c>
      <c r="AY217" s="202" t="s">
        <v>156</v>
      </c>
    </row>
    <row r="218" s="13" customFormat="1">
      <c r="A218" s="13"/>
      <c r="B218" s="193"/>
      <c r="C218" s="13"/>
      <c r="D218" s="194" t="s">
        <v>165</v>
      </c>
      <c r="E218" s="195" t="s">
        <v>1</v>
      </c>
      <c r="F218" s="196" t="s">
        <v>248</v>
      </c>
      <c r="G218" s="13"/>
      <c r="H218" s="195" t="s">
        <v>1</v>
      </c>
      <c r="I218" s="197"/>
      <c r="J218" s="13"/>
      <c r="K218" s="13"/>
      <c r="L218" s="193"/>
      <c r="M218" s="198"/>
      <c r="N218" s="199"/>
      <c r="O218" s="199"/>
      <c r="P218" s="199"/>
      <c r="Q218" s="199"/>
      <c r="R218" s="199"/>
      <c r="S218" s="199"/>
      <c r="T218" s="20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5" t="s">
        <v>165</v>
      </c>
      <c r="AU218" s="195" t="s">
        <v>82</v>
      </c>
      <c r="AV218" s="13" t="s">
        <v>80</v>
      </c>
      <c r="AW218" s="13" t="s">
        <v>30</v>
      </c>
      <c r="AX218" s="13" t="s">
        <v>73</v>
      </c>
      <c r="AY218" s="195" t="s">
        <v>156</v>
      </c>
    </row>
    <row r="219" s="14" customFormat="1">
      <c r="A219" s="14"/>
      <c r="B219" s="201"/>
      <c r="C219" s="14"/>
      <c r="D219" s="194" t="s">
        <v>165</v>
      </c>
      <c r="E219" s="202" t="s">
        <v>1</v>
      </c>
      <c r="F219" s="203" t="s">
        <v>249</v>
      </c>
      <c r="G219" s="14"/>
      <c r="H219" s="204">
        <v>39.969999999999999</v>
      </c>
      <c r="I219" s="205"/>
      <c r="J219" s="14"/>
      <c r="K219" s="14"/>
      <c r="L219" s="201"/>
      <c r="M219" s="206"/>
      <c r="N219" s="207"/>
      <c r="O219" s="207"/>
      <c r="P219" s="207"/>
      <c r="Q219" s="207"/>
      <c r="R219" s="207"/>
      <c r="S219" s="207"/>
      <c r="T219" s="20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2" t="s">
        <v>165</v>
      </c>
      <c r="AU219" s="202" t="s">
        <v>82</v>
      </c>
      <c r="AV219" s="14" t="s">
        <v>82</v>
      </c>
      <c r="AW219" s="14" t="s">
        <v>30</v>
      </c>
      <c r="AX219" s="14" t="s">
        <v>73</v>
      </c>
      <c r="AY219" s="202" t="s">
        <v>156</v>
      </c>
    </row>
    <row r="220" s="15" customFormat="1">
      <c r="A220" s="15"/>
      <c r="B220" s="209"/>
      <c r="C220" s="15"/>
      <c r="D220" s="194" t="s">
        <v>165</v>
      </c>
      <c r="E220" s="210" t="s">
        <v>1</v>
      </c>
      <c r="F220" s="211" t="s">
        <v>190</v>
      </c>
      <c r="G220" s="15"/>
      <c r="H220" s="212">
        <v>262.89199999999994</v>
      </c>
      <c r="I220" s="213"/>
      <c r="J220" s="15"/>
      <c r="K220" s="15"/>
      <c r="L220" s="209"/>
      <c r="M220" s="214"/>
      <c r="N220" s="215"/>
      <c r="O220" s="215"/>
      <c r="P220" s="215"/>
      <c r="Q220" s="215"/>
      <c r="R220" s="215"/>
      <c r="S220" s="215"/>
      <c r="T220" s="21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10" t="s">
        <v>165</v>
      </c>
      <c r="AU220" s="210" t="s">
        <v>82</v>
      </c>
      <c r="AV220" s="15" t="s">
        <v>157</v>
      </c>
      <c r="AW220" s="15" t="s">
        <v>30</v>
      </c>
      <c r="AX220" s="15" t="s">
        <v>80</v>
      </c>
      <c r="AY220" s="210" t="s">
        <v>156</v>
      </c>
    </row>
    <row r="221" s="2" customFormat="1" ht="21.75" customHeight="1">
      <c r="A221" s="38"/>
      <c r="B221" s="179"/>
      <c r="C221" s="180" t="s">
        <v>250</v>
      </c>
      <c r="D221" s="180" t="s">
        <v>159</v>
      </c>
      <c r="E221" s="181" t="s">
        <v>251</v>
      </c>
      <c r="F221" s="182" t="s">
        <v>252</v>
      </c>
      <c r="G221" s="183" t="s">
        <v>170</v>
      </c>
      <c r="H221" s="184">
        <v>30.175000000000001</v>
      </c>
      <c r="I221" s="185"/>
      <c r="J221" s="186">
        <f>ROUND(I221*H221,2)</f>
        <v>0</v>
      </c>
      <c r="K221" s="182" t="s">
        <v>1</v>
      </c>
      <c r="L221" s="39"/>
      <c r="M221" s="187" t="s">
        <v>1</v>
      </c>
      <c r="N221" s="188" t="s">
        <v>38</v>
      </c>
      <c r="O221" s="77"/>
      <c r="P221" s="189">
        <f>O221*H221</f>
        <v>0</v>
      </c>
      <c r="Q221" s="189">
        <v>0</v>
      </c>
      <c r="R221" s="189">
        <f>Q221*H221</f>
        <v>0</v>
      </c>
      <c r="S221" s="189">
        <v>0</v>
      </c>
      <c r="T221" s="19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1" t="s">
        <v>157</v>
      </c>
      <c r="AT221" s="191" t="s">
        <v>159</v>
      </c>
      <c r="AU221" s="191" t="s">
        <v>82</v>
      </c>
      <c r="AY221" s="19" t="s">
        <v>156</v>
      </c>
      <c r="BE221" s="192">
        <f>IF(N221="základní",J221,0)</f>
        <v>0</v>
      </c>
      <c r="BF221" s="192">
        <f>IF(N221="snížená",J221,0)</f>
        <v>0</v>
      </c>
      <c r="BG221" s="192">
        <f>IF(N221="zákl. přenesená",J221,0)</f>
        <v>0</v>
      </c>
      <c r="BH221" s="192">
        <f>IF(N221="sníž. přenesená",J221,0)</f>
        <v>0</v>
      </c>
      <c r="BI221" s="192">
        <f>IF(N221="nulová",J221,0)</f>
        <v>0</v>
      </c>
      <c r="BJ221" s="19" t="s">
        <v>80</v>
      </c>
      <c r="BK221" s="192">
        <f>ROUND(I221*H221,2)</f>
        <v>0</v>
      </c>
      <c r="BL221" s="19" t="s">
        <v>157</v>
      </c>
      <c r="BM221" s="191" t="s">
        <v>253</v>
      </c>
    </row>
    <row r="222" s="14" customFormat="1">
      <c r="A222" s="14"/>
      <c r="B222" s="201"/>
      <c r="C222" s="14"/>
      <c r="D222" s="194" t="s">
        <v>165</v>
      </c>
      <c r="E222" s="202" t="s">
        <v>1</v>
      </c>
      <c r="F222" s="203" t="s">
        <v>254</v>
      </c>
      <c r="G222" s="14"/>
      <c r="H222" s="204">
        <v>30.175000000000001</v>
      </c>
      <c r="I222" s="205"/>
      <c r="J222" s="14"/>
      <c r="K222" s="14"/>
      <c r="L222" s="201"/>
      <c r="M222" s="206"/>
      <c r="N222" s="207"/>
      <c r="O222" s="207"/>
      <c r="P222" s="207"/>
      <c r="Q222" s="207"/>
      <c r="R222" s="207"/>
      <c r="S222" s="207"/>
      <c r="T222" s="20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2" t="s">
        <v>165</v>
      </c>
      <c r="AU222" s="202" t="s">
        <v>82</v>
      </c>
      <c r="AV222" s="14" t="s">
        <v>82</v>
      </c>
      <c r="AW222" s="14" t="s">
        <v>30</v>
      </c>
      <c r="AX222" s="14" t="s">
        <v>80</v>
      </c>
      <c r="AY222" s="202" t="s">
        <v>156</v>
      </c>
    </row>
    <row r="223" s="2" customFormat="1" ht="24.15" customHeight="1">
      <c r="A223" s="38"/>
      <c r="B223" s="179"/>
      <c r="C223" s="180" t="s">
        <v>255</v>
      </c>
      <c r="D223" s="180" t="s">
        <v>159</v>
      </c>
      <c r="E223" s="181" t="s">
        <v>256</v>
      </c>
      <c r="F223" s="182" t="s">
        <v>257</v>
      </c>
      <c r="G223" s="183" t="s">
        <v>170</v>
      </c>
      <c r="H223" s="184">
        <v>321.35700000000003</v>
      </c>
      <c r="I223" s="185"/>
      <c r="J223" s="186">
        <f>ROUND(I223*H223,2)</f>
        <v>0</v>
      </c>
      <c r="K223" s="182" t="s">
        <v>1</v>
      </c>
      <c r="L223" s="39"/>
      <c r="M223" s="187" t="s">
        <v>1</v>
      </c>
      <c r="N223" s="188" t="s">
        <v>38</v>
      </c>
      <c r="O223" s="77"/>
      <c r="P223" s="189">
        <f>O223*H223</f>
        <v>0</v>
      </c>
      <c r="Q223" s="189">
        <v>0.00182</v>
      </c>
      <c r="R223" s="189">
        <f>Q223*H223</f>
        <v>0.58486974000000003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157</v>
      </c>
      <c r="AT223" s="191" t="s">
        <v>159</v>
      </c>
      <c r="AU223" s="191" t="s">
        <v>82</v>
      </c>
      <c r="AY223" s="19" t="s">
        <v>156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80</v>
      </c>
      <c r="BK223" s="192">
        <f>ROUND(I223*H223,2)</f>
        <v>0</v>
      </c>
      <c r="BL223" s="19" t="s">
        <v>157</v>
      </c>
      <c r="BM223" s="191" t="s">
        <v>258</v>
      </c>
    </row>
    <row r="224" s="13" customFormat="1">
      <c r="A224" s="13"/>
      <c r="B224" s="193"/>
      <c r="C224" s="13"/>
      <c r="D224" s="194" t="s">
        <v>165</v>
      </c>
      <c r="E224" s="195" t="s">
        <v>1</v>
      </c>
      <c r="F224" s="196" t="s">
        <v>222</v>
      </c>
      <c r="G224" s="13"/>
      <c r="H224" s="195" t="s">
        <v>1</v>
      </c>
      <c r="I224" s="197"/>
      <c r="J224" s="13"/>
      <c r="K224" s="13"/>
      <c r="L224" s="193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165</v>
      </c>
      <c r="AU224" s="195" t="s">
        <v>82</v>
      </c>
      <c r="AV224" s="13" t="s">
        <v>80</v>
      </c>
      <c r="AW224" s="13" t="s">
        <v>30</v>
      </c>
      <c r="AX224" s="13" t="s">
        <v>73</v>
      </c>
      <c r="AY224" s="195" t="s">
        <v>156</v>
      </c>
    </row>
    <row r="225" s="14" customFormat="1">
      <c r="A225" s="14"/>
      <c r="B225" s="201"/>
      <c r="C225" s="14"/>
      <c r="D225" s="194" t="s">
        <v>165</v>
      </c>
      <c r="E225" s="202" t="s">
        <v>1</v>
      </c>
      <c r="F225" s="203" t="s">
        <v>234</v>
      </c>
      <c r="G225" s="14"/>
      <c r="H225" s="204">
        <v>30.190999999999999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165</v>
      </c>
      <c r="AU225" s="202" t="s">
        <v>82</v>
      </c>
      <c r="AV225" s="14" t="s">
        <v>82</v>
      </c>
      <c r="AW225" s="14" t="s">
        <v>30</v>
      </c>
      <c r="AX225" s="14" t="s">
        <v>73</v>
      </c>
      <c r="AY225" s="202" t="s">
        <v>156</v>
      </c>
    </row>
    <row r="226" s="13" customFormat="1">
      <c r="A226" s="13"/>
      <c r="B226" s="193"/>
      <c r="C226" s="13"/>
      <c r="D226" s="194" t="s">
        <v>165</v>
      </c>
      <c r="E226" s="195" t="s">
        <v>1</v>
      </c>
      <c r="F226" s="196" t="s">
        <v>224</v>
      </c>
      <c r="G226" s="13"/>
      <c r="H226" s="195" t="s">
        <v>1</v>
      </c>
      <c r="I226" s="197"/>
      <c r="J226" s="13"/>
      <c r="K226" s="13"/>
      <c r="L226" s="193"/>
      <c r="M226" s="198"/>
      <c r="N226" s="199"/>
      <c r="O226" s="199"/>
      <c r="P226" s="199"/>
      <c r="Q226" s="199"/>
      <c r="R226" s="199"/>
      <c r="S226" s="199"/>
      <c r="T226" s="20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5" t="s">
        <v>165</v>
      </c>
      <c r="AU226" s="195" t="s">
        <v>82</v>
      </c>
      <c r="AV226" s="13" t="s">
        <v>80</v>
      </c>
      <c r="AW226" s="13" t="s">
        <v>30</v>
      </c>
      <c r="AX226" s="13" t="s">
        <v>73</v>
      </c>
      <c r="AY226" s="195" t="s">
        <v>156</v>
      </c>
    </row>
    <row r="227" s="14" customFormat="1">
      <c r="A227" s="14"/>
      <c r="B227" s="201"/>
      <c r="C227" s="14"/>
      <c r="D227" s="194" t="s">
        <v>165</v>
      </c>
      <c r="E227" s="202" t="s">
        <v>1</v>
      </c>
      <c r="F227" s="203" t="s">
        <v>235</v>
      </c>
      <c r="G227" s="14"/>
      <c r="H227" s="204">
        <v>86.596000000000004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165</v>
      </c>
      <c r="AU227" s="202" t="s">
        <v>82</v>
      </c>
      <c r="AV227" s="14" t="s">
        <v>82</v>
      </c>
      <c r="AW227" s="14" t="s">
        <v>30</v>
      </c>
      <c r="AX227" s="14" t="s">
        <v>73</v>
      </c>
      <c r="AY227" s="202" t="s">
        <v>156</v>
      </c>
    </row>
    <row r="228" s="13" customFormat="1">
      <c r="A228" s="13"/>
      <c r="B228" s="193"/>
      <c r="C228" s="13"/>
      <c r="D228" s="194" t="s">
        <v>165</v>
      </c>
      <c r="E228" s="195" t="s">
        <v>1</v>
      </c>
      <c r="F228" s="196" t="s">
        <v>226</v>
      </c>
      <c r="G228" s="13"/>
      <c r="H228" s="195" t="s">
        <v>1</v>
      </c>
      <c r="I228" s="197"/>
      <c r="J228" s="13"/>
      <c r="K228" s="13"/>
      <c r="L228" s="193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5" t="s">
        <v>165</v>
      </c>
      <c r="AU228" s="195" t="s">
        <v>82</v>
      </c>
      <c r="AV228" s="13" t="s">
        <v>80</v>
      </c>
      <c r="AW228" s="13" t="s">
        <v>30</v>
      </c>
      <c r="AX228" s="13" t="s">
        <v>73</v>
      </c>
      <c r="AY228" s="195" t="s">
        <v>156</v>
      </c>
    </row>
    <row r="229" s="14" customFormat="1">
      <c r="A229" s="14"/>
      <c r="B229" s="201"/>
      <c r="C229" s="14"/>
      <c r="D229" s="194" t="s">
        <v>165</v>
      </c>
      <c r="E229" s="202" t="s">
        <v>1</v>
      </c>
      <c r="F229" s="203" t="s">
        <v>236</v>
      </c>
      <c r="G229" s="14"/>
      <c r="H229" s="204">
        <v>116.241</v>
      </c>
      <c r="I229" s="205"/>
      <c r="J229" s="14"/>
      <c r="K229" s="14"/>
      <c r="L229" s="201"/>
      <c r="M229" s="206"/>
      <c r="N229" s="207"/>
      <c r="O229" s="207"/>
      <c r="P229" s="207"/>
      <c r="Q229" s="207"/>
      <c r="R229" s="207"/>
      <c r="S229" s="207"/>
      <c r="T229" s="20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2" t="s">
        <v>165</v>
      </c>
      <c r="AU229" s="202" t="s">
        <v>82</v>
      </c>
      <c r="AV229" s="14" t="s">
        <v>82</v>
      </c>
      <c r="AW229" s="14" t="s">
        <v>30</v>
      </c>
      <c r="AX229" s="14" t="s">
        <v>73</v>
      </c>
      <c r="AY229" s="202" t="s">
        <v>156</v>
      </c>
    </row>
    <row r="230" s="14" customFormat="1">
      <c r="A230" s="14"/>
      <c r="B230" s="201"/>
      <c r="C230" s="14"/>
      <c r="D230" s="194" t="s">
        <v>165</v>
      </c>
      <c r="E230" s="202" t="s">
        <v>1</v>
      </c>
      <c r="F230" s="203" t="s">
        <v>237</v>
      </c>
      <c r="G230" s="14"/>
      <c r="H230" s="204">
        <v>7.3899999999999997</v>
      </c>
      <c r="I230" s="205"/>
      <c r="J230" s="14"/>
      <c r="K230" s="14"/>
      <c r="L230" s="201"/>
      <c r="M230" s="206"/>
      <c r="N230" s="207"/>
      <c r="O230" s="207"/>
      <c r="P230" s="207"/>
      <c r="Q230" s="207"/>
      <c r="R230" s="207"/>
      <c r="S230" s="207"/>
      <c r="T230" s="20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2" t="s">
        <v>165</v>
      </c>
      <c r="AU230" s="202" t="s">
        <v>82</v>
      </c>
      <c r="AV230" s="14" t="s">
        <v>82</v>
      </c>
      <c r="AW230" s="14" t="s">
        <v>30</v>
      </c>
      <c r="AX230" s="14" t="s">
        <v>73</v>
      </c>
      <c r="AY230" s="202" t="s">
        <v>156</v>
      </c>
    </row>
    <row r="231" s="13" customFormat="1">
      <c r="A231" s="13"/>
      <c r="B231" s="193"/>
      <c r="C231" s="13"/>
      <c r="D231" s="194" t="s">
        <v>165</v>
      </c>
      <c r="E231" s="195" t="s">
        <v>1</v>
      </c>
      <c r="F231" s="196" t="s">
        <v>228</v>
      </c>
      <c r="G231" s="13"/>
      <c r="H231" s="195" t="s">
        <v>1</v>
      </c>
      <c r="I231" s="197"/>
      <c r="J231" s="13"/>
      <c r="K231" s="13"/>
      <c r="L231" s="193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165</v>
      </c>
      <c r="AU231" s="195" t="s">
        <v>82</v>
      </c>
      <c r="AV231" s="13" t="s">
        <v>80</v>
      </c>
      <c r="AW231" s="13" t="s">
        <v>30</v>
      </c>
      <c r="AX231" s="13" t="s">
        <v>73</v>
      </c>
      <c r="AY231" s="195" t="s">
        <v>156</v>
      </c>
    </row>
    <row r="232" s="13" customFormat="1">
      <c r="A232" s="13"/>
      <c r="B232" s="193"/>
      <c r="C232" s="13"/>
      <c r="D232" s="194" t="s">
        <v>165</v>
      </c>
      <c r="E232" s="195" t="s">
        <v>1</v>
      </c>
      <c r="F232" s="196" t="s">
        <v>238</v>
      </c>
      <c r="G232" s="13"/>
      <c r="H232" s="195" t="s">
        <v>1</v>
      </c>
      <c r="I232" s="197"/>
      <c r="J232" s="13"/>
      <c r="K232" s="13"/>
      <c r="L232" s="193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165</v>
      </c>
      <c r="AU232" s="195" t="s">
        <v>82</v>
      </c>
      <c r="AV232" s="13" t="s">
        <v>80</v>
      </c>
      <c r="AW232" s="13" t="s">
        <v>30</v>
      </c>
      <c r="AX232" s="13" t="s">
        <v>73</v>
      </c>
      <c r="AY232" s="195" t="s">
        <v>156</v>
      </c>
    </row>
    <row r="233" s="14" customFormat="1">
      <c r="A233" s="14"/>
      <c r="B233" s="201"/>
      <c r="C233" s="14"/>
      <c r="D233" s="194" t="s">
        <v>165</v>
      </c>
      <c r="E233" s="202" t="s">
        <v>1</v>
      </c>
      <c r="F233" s="203" t="s">
        <v>239</v>
      </c>
      <c r="G233" s="14"/>
      <c r="H233" s="204">
        <v>14.299</v>
      </c>
      <c r="I233" s="205"/>
      <c r="J233" s="14"/>
      <c r="K233" s="14"/>
      <c r="L233" s="201"/>
      <c r="M233" s="206"/>
      <c r="N233" s="207"/>
      <c r="O233" s="207"/>
      <c r="P233" s="207"/>
      <c r="Q233" s="207"/>
      <c r="R233" s="207"/>
      <c r="S233" s="207"/>
      <c r="T233" s="20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2" t="s">
        <v>165</v>
      </c>
      <c r="AU233" s="202" t="s">
        <v>82</v>
      </c>
      <c r="AV233" s="14" t="s">
        <v>82</v>
      </c>
      <c r="AW233" s="14" t="s">
        <v>30</v>
      </c>
      <c r="AX233" s="14" t="s">
        <v>73</v>
      </c>
      <c r="AY233" s="202" t="s">
        <v>156</v>
      </c>
    </row>
    <row r="234" s="13" customFormat="1">
      <c r="A234" s="13"/>
      <c r="B234" s="193"/>
      <c r="C234" s="13"/>
      <c r="D234" s="194" t="s">
        <v>165</v>
      </c>
      <c r="E234" s="195" t="s">
        <v>1</v>
      </c>
      <c r="F234" s="196" t="s">
        <v>240</v>
      </c>
      <c r="G234" s="13"/>
      <c r="H234" s="195" t="s">
        <v>1</v>
      </c>
      <c r="I234" s="197"/>
      <c r="J234" s="13"/>
      <c r="K234" s="13"/>
      <c r="L234" s="193"/>
      <c r="M234" s="198"/>
      <c r="N234" s="199"/>
      <c r="O234" s="199"/>
      <c r="P234" s="199"/>
      <c r="Q234" s="199"/>
      <c r="R234" s="199"/>
      <c r="S234" s="199"/>
      <c r="T234" s="20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5" t="s">
        <v>165</v>
      </c>
      <c r="AU234" s="195" t="s">
        <v>82</v>
      </c>
      <c r="AV234" s="13" t="s">
        <v>80</v>
      </c>
      <c r="AW234" s="13" t="s">
        <v>30</v>
      </c>
      <c r="AX234" s="13" t="s">
        <v>73</v>
      </c>
      <c r="AY234" s="195" t="s">
        <v>156</v>
      </c>
    </row>
    <row r="235" s="14" customFormat="1">
      <c r="A235" s="14"/>
      <c r="B235" s="201"/>
      <c r="C235" s="14"/>
      <c r="D235" s="194" t="s">
        <v>165</v>
      </c>
      <c r="E235" s="202" t="s">
        <v>1</v>
      </c>
      <c r="F235" s="203" t="s">
        <v>241</v>
      </c>
      <c r="G235" s="14"/>
      <c r="H235" s="204">
        <v>58.994999999999997</v>
      </c>
      <c r="I235" s="205"/>
      <c r="J235" s="14"/>
      <c r="K235" s="14"/>
      <c r="L235" s="201"/>
      <c r="M235" s="206"/>
      <c r="N235" s="207"/>
      <c r="O235" s="207"/>
      <c r="P235" s="207"/>
      <c r="Q235" s="207"/>
      <c r="R235" s="207"/>
      <c r="S235" s="207"/>
      <c r="T235" s="20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2" t="s">
        <v>165</v>
      </c>
      <c r="AU235" s="202" t="s">
        <v>82</v>
      </c>
      <c r="AV235" s="14" t="s">
        <v>82</v>
      </c>
      <c r="AW235" s="14" t="s">
        <v>30</v>
      </c>
      <c r="AX235" s="14" t="s">
        <v>73</v>
      </c>
      <c r="AY235" s="202" t="s">
        <v>156</v>
      </c>
    </row>
    <row r="236" s="13" customFormat="1">
      <c r="A236" s="13"/>
      <c r="B236" s="193"/>
      <c r="C236" s="13"/>
      <c r="D236" s="194" t="s">
        <v>165</v>
      </c>
      <c r="E236" s="195" t="s">
        <v>1</v>
      </c>
      <c r="F236" s="196" t="s">
        <v>244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165</v>
      </c>
      <c r="AU236" s="195" t="s">
        <v>82</v>
      </c>
      <c r="AV236" s="13" t="s">
        <v>80</v>
      </c>
      <c r="AW236" s="13" t="s">
        <v>30</v>
      </c>
      <c r="AX236" s="13" t="s">
        <v>73</v>
      </c>
      <c r="AY236" s="195" t="s">
        <v>156</v>
      </c>
    </row>
    <row r="237" s="14" customFormat="1">
      <c r="A237" s="14"/>
      <c r="B237" s="201"/>
      <c r="C237" s="14"/>
      <c r="D237" s="194" t="s">
        <v>165</v>
      </c>
      <c r="E237" s="202" t="s">
        <v>1</v>
      </c>
      <c r="F237" s="203" t="s">
        <v>245</v>
      </c>
      <c r="G237" s="14"/>
      <c r="H237" s="204">
        <v>-2.1499999999999999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165</v>
      </c>
      <c r="AU237" s="202" t="s">
        <v>82</v>
      </c>
      <c r="AV237" s="14" t="s">
        <v>82</v>
      </c>
      <c r="AW237" s="14" t="s">
        <v>30</v>
      </c>
      <c r="AX237" s="14" t="s">
        <v>73</v>
      </c>
      <c r="AY237" s="202" t="s">
        <v>156</v>
      </c>
    </row>
    <row r="238" s="13" customFormat="1">
      <c r="A238" s="13"/>
      <c r="B238" s="193"/>
      <c r="C238" s="13"/>
      <c r="D238" s="194" t="s">
        <v>165</v>
      </c>
      <c r="E238" s="195" t="s">
        <v>1</v>
      </c>
      <c r="F238" s="196" t="s">
        <v>246</v>
      </c>
      <c r="G238" s="13"/>
      <c r="H238" s="195" t="s">
        <v>1</v>
      </c>
      <c r="I238" s="197"/>
      <c r="J238" s="13"/>
      <c r="K238" s="13"/>
      <c r="L238" s="193"/>
      <c r="M238" s="198"/>
      <c r="N238" s="199"/>
      <c r="O238" s="199"/>
      <c r="P238" s="199"/>
      <c r="Q238" s="199"/>
      <c r="R238" s="199"/>
      <c r="S238" s="199"/>
      <c r="T238" s="20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5" t="s">
        <v>165</v>
      </c>
      <c r="AU238" s="195" t="s">
        <v>82</v>
      </c>
      <c r="AV238" s="13" t="s">
        <v>80</v>
      </c>
      <c r="AW238" s="13" t="s">
        <v>30</v>
      </c>
      <c r="AX238" s="13" t="s">
        <v>73</v>
      </c>
      <c r="AY238" s="195" t="s">
        <v>156</v>
      </c>
    </row>
    <row r="239" s="14" customFormat="1">
      <c r="A239" s="14"/>
      <c r="B239" s="201"/>
      <c r="C239" s="14"/>
      <c r="D239" s="194" t="s">
        <v>165</v>
      </c>
      <c r="E239" s="202" t="s">
        <v>1</v>
      </c>
      <c r="F239" s="203" t="s">
        <v>247</v>
      </c>
      <c r="G239" s="14"/>
      <c r="H239" s="204">
        <v>-30.175000000000001</v>
      </c>
      <c r="I239" s="205"/>
      <c r="J239" s="14"/>
      <c r="K239" s="14"/>
      <c r="L239" s="201"/>
      <c r="M239" s="206"/>
      <c r="N239" s="207"/>
      <c r="O239" s="207"/>
      <c r="P239" s="207"/>
      <c r="Q239" s="207"/>
      <c r="R239" s="207"/>
      <c r="S239" s="207"/>
      <c r="T239" s="20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2" t="s">
        <v>165</v>
      </c>
      <c r="AU239" s="202" t="s">
        <v>82</v>
      </c>
      <c r="AV239" s="14" t="s">
        <v>82</v>
      </c>
      <c r="AW239" s="14" t="s">
        <v>30</v>
      </c>
      <c r="AX239" s="14" t="s">
        <v>73</v>
      </c>
      <c r="AY239" s="202" t="s">
        <v>156</v>
      </c>
    </row>
    <row r="240" s="13" customFormat="1">
      <c r="A240" s="13"/>
      <c r="B240" s="193"/>
      <c r="C240" s="13"/>
      <c r="D240" s="194" t="s">
        <v>165</v>
      </c>
      <c r="E240" s="195" t="s">
        <v>1</v>
      </c>
      <c r="F240" s="196" t="s">
        <v>248</v>
      </c>
      <c r="G240" s="13"/>
      <c r="H240" s="195" t="s">
        <v>1</v>
      </c>
      <c r="I240" s="197"/>
      <c r="J240" s="13"/>
      <c r="K240" s="13"/>
      <c r="L240" s="193"/>
      <c r="M240" s="198"/>
      <c r="N240" s="199"/>
      <c r="O240" s="199"/>
      <c r="P240" s="199"/>
      <c r="Q240" s="199"/>
      <c r="R240" s="199"/>
      <c r="S240" s="199"/>
      <c r="T240" s="20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5" t="s">
        <v>165</v>
      </c>
      <c r="AU240" s="195" t="s">
        <v>82</v>
      </c>
      <c r="AV240" s="13" t="s">
        <v>80</v>
      </c>
      <c r="AW240" s="13" t="s">
        <v>30</v>
      </c>
      <c r="AX240" s="13" t="s">
        <v>73</v>
      </c>
      <c r="AY240" s="195" t="s">
        <v>156</v>
      </c>
    </row>
    <row r="241" s="14" customFormat="1">
      <c r="A241" s="14"/>
      <c r="B241" s="201"/>
      <c r="C241" s="14"/>
      <c r="D241" s="194" t="s">
        <v>165</v>
      </c>
      <c r="E241" s="202" t="s">
        <v>1</v>
      </c>
      <c r="F241" s="203" t="s">
        <v>249</v>
      </c>
      <c r="G241" s="14"/>
      <c r="H241" s="204">
        <v>39.969999999999999</v>
      </c>
      <c r="I241" s="205"/>
      <c r="J241" s="14"/>
      <c r="K241" s="14"/>
      <c r="L241" s="201"/>
      <c r="M241" s="206"/>
      <c r="N241" s="207"/>
      <c r="O241" s="207"/>
      <c r="P241" s="207"/>
      <c r="Q241" s="207"/>
      <c r="R241" s="207"/>
      <c r="S241" s="207"/>
      <c r="T241" s="20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2" t="s">
        <v>165</v>
      </c>
      <c r="AU241" s="202" t="s">
        <v>82</v>
      </c>
      <c r="AV241" s="14" t="s">
        <v>82</v>
      </c>
      <c r="AW241" s="14" t="s">
        <v>30</v>
      </c>
      <c r="AX241" s="14" t="s">
        <v>73</v>
      </c>
      <c r="AY241" s="202" t="s">
        <v>156</v>
      </c>
    </row>
    <row r="242" s="15" customFormat="1">
      <c r="A242" s="15"/>
      <c r="B242" s="209"/>
      <c r="C242" s="15"/>
      <c r="D242" s="194" t="s">
        <v>165</v>
      </c>
      <c r="E242" s="210" t="s">
        <v>1</v>
      </c>
      <c r="F242" s="211" t="s">
        <v>190</v>
      </c>
      <c r="G242" s="15"/>
      <c r="H242" s="212">
        <v>321.35699999999997</v>
      </c>
      <c r="I242" s="213"/>
      <c r="J242" s="15"/>
      <c r="K242" s="15"/>
      <c r="L242" s="209"/>
      <c r="M242" s="214"/>
      <c r="N242" s="215"/>
      <c r="O242" s="215"/>
      <c r="P242" s="215"/>
      <c r="Q242" s="215"/>
      <c r="R242" s="215"/>
      <c r="S242" s="215"/>
      <c r="T242" s="21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10" t="s">
        <v>165</v>
      </c>
      <c r="AU242" s="210" t="s">
        <v>82</v>
      </c>
      <c r="AV242" s="15" t="s">
        <v>157</v>
      </c>
      <c r="AW242" s="15" t="s">
        <v>30</v>
      </c>
      <c r="AX242" s="15" t="s">
        <v>80</v>
      </c>
      <c r="AY242" s="210" t="s">
        <v>156</v>
      </c>
    </row>
    <row r="243" s="2" customFormat="1" ht="24.15" customHeight="1">
      <c r="A243" s="38"/>
      <c r="B243" s="179"/>
      <c r="C243" s="180" t="s">
        <v>259</v>
      </c>
      <c r="D243" s="180" t="s">
        <v>159</v>
      </c>
      <c r="E243" s="181" t="s">
        <v>260</v>
      </c>
      <c r="F243" s="182" t="s">
        <v>261</v>
      </c>
      <c r="G243" s="183" t="s">
        <v>170</v>
      </c>
      <c r="H243" s="184">
        <v>6.7939999999999996</v>
      </c>
      <c r="I243" s="185"/>
      <c r="J243" s="186">
        <f>ROUND(I243*H243,2)</f>
        <v>0</v>
      </c>
      <c r="K243" s="182" t="s">
        <v>163</v>
      </c>
      <c r="L243" s="39"/>
      <c r="M243" s="187" t="s">
        <v>1</v>
      </c>
      <c r="N243" s="188" t="s">
        <v>38</v>
      </c>
      <c r="O243" s="77"/>
      <c r="P243" s="189">
        <f>O243*H243</f>
        <v>0</v>
      </c>
      <c r="Q243" s="189">
        <v>2.0000000000000002E-05</v>
      </c>
      <c r="R243" s="189">
        <f>Q243*H243</f>
        <v>0.00013588000000000001</v>
      </c>
      <c r="S243" s="189">
        <v>1.0000000000000001E-05</v>
      </c>
      <c r="T243" s="190">
        <f>S243*H243</f>
        <v>6.7940000000000003E-05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157</v>
      </c>
      <c r="AT243" s="191" t="s">
        <v>159</v>
      </c>
      <c r="AU243" s="191" t="s">
        <v>82</v>
      </c>
      <c r="AY243" s="19" t="s">
        <v>156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80</v>
      </c>
      <c r="BK243" s="192">
        <f>ROUND(I243*H243,2)</f>
        <v>0</v>
      </c>
      <c r="BL243" s="19" t="s">
        <v>157</v>
      </c>
      <c r="BM243" s="191" t="s">
        <v>262</v>
      </c>
    </row>
    <row r="244" s="14" customFormat="1">
      <c r="A244" s="14"/>
      <c r="B244" s="201"/>
      <c r="C244" s="14"/>
      <c r="D244" s="194" t="s">
        <v>165</v>
      </c>
      <c r="E244" s="202" t="s">
        <v>1</v>
      </c>
      <c r="F244" s="203" t="s">
        <v>263</v>
      </c>
      <c r="G244" s="14"/>
      <c r="H244" s="204">
        <v>6.7939999999999996</v>
      </c>
      <c r="I244" s="205"/>
      <c r="J244" s="14"/>
      <c r="K244" s="14"/>
      <c r="L244" s="201"/>
      <c r="M244" s="206"/>
      <c r="N244" s="207"/>
      <c r="O244" s="207"/>
      <c r="P244" s="207"/>
      <c r="Q244" s="207"/>
      <c r="R244" s="207"/>
      <c r="S244" s="207"/>
      <c r="T244" s="20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2" t="s">
        <v>165</v>
      </c>
      <c r="AU244" s="202" t="s">
        <v>82</v>
      </c>
      <c r="AV244" s="14" t="s">
        <v>82</v>
      </c>
      <c r="AW244" s="14" t="s">
        <v>30</v>
      </c>
      <c r="AX244" s="14" t="s">
        <v>80</v>
      </c>
      <c r="AY244" s="202" t="s">
        <v>156</v>
      </c>
    </row>
    <row r="245" s="2" customFormat="1" ht="16.5" customHeight="1">
      <c r="A245" s="38"/>
      <c r="B245" s="179"/>
      <c r="C245" s="180" t="s">
        <v>8</v>
      </c>
      <c r="D245" s="180" t="s">
        <v>159</v>
      </c>
      <c r="E245" s="181" t="s">
        <v>264</v>
      </c>
      <c r="F245" s="182" t="s">
        <v>265</v>
      </c>
      <c r="G245" s="183" t="s">
        <v>170</v>
      </c>
      <c r="H245" s="184">
        <v>2.1499999999999999</v>
      </c>
      <c r="I245" s="185"/>
      <c r="J245" s="186">
        <f>ROUND(I245*H245,2)</f>
        <v>0</v>
      </c>
      <c r="K245" s="182" t="s">
        <v>1</v>
      </c>
      <c r="L245" s="39"/>
      <c r="M245" s="187" t="s">
        <v>1</v>
      </c>
      <c r="N245" s="188" t="s">
        <v>38</v>
      </c>
      <c r="O245" s="77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1" t="s">
        <v>157</v>
      </c>
      <c r="AT245" s="191" t="s">
        <v>159</v>
      </c>
      <c r="AU245" s="191" t="s">
        <v>82</v>
      </c>
      <c r="AY245" s="19" t="s">
        <v>156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80</v>
      </c>
      <c r="BK245" s="192">
        <f>ROUND(I245*H245,2)</f>
        <v>0</v>
      </c>
      <c r="BL245" s="19" t="s">
        <v>157</v>
      </c>
      <c r="BM245" s="191" t="s">
        <v>266</v>
      </c>
    </row>
    <row r="246" s="14" customFormat="1">
      <c r="A246" s="14"/>
      <c r="B246" s="201"/>
      <c r="C246" s="14"/>
      <c r="D246" s="194" t="s">
        <v>165</v>
      </c>
      <c r="E246" s="202" t="s">
        <v>1</v>
      </c>
      <c r="F246" s="203" t="s">
        <v>267</v>
      </c>
      <c r="G246" s="14"/>
      <c r="H246" s="204">
        <v>2.1499999999999999</v>
      </c>
      <c r="I246" s="205"/>
      <c r="J246" s="14"/>
      <c r="K246" s="14"/>
      <c r="L246" s="201"/>
      <c r="M246" s="206"/>
      <c r="N246" s="207"/>
      <c r="O246" s="207"/>
      <c r="P246" s="207"/>
      <c r="Q246" s="207"/>
      <c r="R246" s="207"/>
      <c r="S246" s="207"/>
      <c r="T246" s="20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2" t="s">
        <v>165</v>
      </c>
      <c r="AU246" s="202" t="s">
        <v>82</v>
      </c>
      <c r="AV246" s="14" t="s">
        <v>82</v>
      </c>
      <c r="AW246" s="14" t="s">
        <v>30</v>
      </c>
      <c r="AX246" s="14" t="s">
        <v>80</v>
      </c>
      <c r="AY246" s="202" t="s">
        <v>156</v>
      </c>
    </row>
    <row r="247" s="2" customFormat="1" ht="16.5" customHeight="1">
      <c r="A247" s="38"/>
      <c r="B247" s="179"/>
      <c r="C247" s="180" t="s">
        <v>268</v>
      </c>
      <c r="D247" s="180" t="s">
        <v>159</v>
      </c>
      <c r="E247" s="181" t="s">
        <v>269</v>
      </c>
      <c r="F247" s="182" t="s">
        <v>270</v>
      </c>
      <c r="G247" s="183" t="s">
        <v>170</v>
      </c>
      <c r="H247" s="184">
        <v>353.68200000000002</v>
      </c>
      <c r="I247" s="185"/>
      <c r="J247" s="186">
        <f>ROUND(I247*H247,2)</f>
        <v>0</v>
      </c>
      <c r="K247" s="182" t="s">
        <v>163</v>
      </c>
      <c r="L247" s="39"/>
      <c r="M247" s="187" t="s">
        <v>1</v>
      </c>
      <c r="N247" s="188" t="s">
        <v>38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157</v>
      </c>
      <c r="AT247" s="191" t="s">
        <v>159</v>
      </c>
      <c r="AU247" s="191" t="s">
        <v>82</v>
      </c>
      <c r="AY247" s="19" t="s">
        <v>156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80</v>
      </c>
      <c r="BK247" s="192">
        <f>ROUND(I247*H247,2)</f>
        <v>0</v>
      </c>
      <c r="BL247" s="19" t="s">
        <v>157</v>
      </c>
      <c r="BM247" s="191" t="s">
        <v>271</v>
      </c>
    </row>
    <row r="248" s="13" customFormat="1">
      <c r="A248" s="13"/>
      <c r="B248" s="193"/>
      <c r="C248" s="13"/>
      <c r="D248" s="194" t="s">
        <v>165</v>
      </c>
      <c r="E248" s="195" t="s">
        <v>1</v>
      </c>
      <c r="F248" s="196" t="s">
        <v>222</v>
      </c>
      <c r="G248" s="13"/>
      <c r="H248" s="195" t="s">
        <v>1</v>
      </c>
      <c r="I248" s="197"/>
      <c r="J248" s="13"/>
      <c r="K248" s="13"/>
      <c r="L248" s="193"/>
      <c r="M248" s="198"/>
      <c r="N248" s="199"/>
      <c r="O248" s="199"/>
      <c r="P248" s="199"/>
      <c r="Q248" s="199"/>
      <c r="R248" s="199"/>
      <c r="S248" s="199"/>
      <c r="T248" s="20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5" t="s">
        <v>165</v>
      </c>
      <c r="AU248" s="195" t="s">
        <v>82</v>
      </c>
      <c r="AV248" s="13" t="s">
        <v>80</v>
      </c>
      <c r="AW248" s="13" t="s">
        <v>30</v>
      </c>
      <c r="AX248" s="13" t="s">
        <v>73</v>
      </c>
      <c r="AY248" s="195" t="s">
        <v>156</v>
      </c>
    </row>
    <row r="249" s="14" customFormat="1">
      <c r="A249" s="14"/>
      <c r="B249" s="201"/>
      <c r="C249" s="14"/>
      <c r="D249" s="194" t="s">
        <v>165</v>
      </c>
      <c r="E249" s="202" t="s">
        <v>1</v>
      </c>
      <c r="F249" s="203" t="s">
        <v>234</v>
      </c>
      <c r="G249" s="14"/>
      <c r="H249" s="204">
        <v>30.190999999999999</v>
      </c>
      <c r="I249" s="205"/>
      <c r="J249" s="14"/>
      <c r="K249" s="14"/>
      <c r="L249" s="201"/>
      <c r="M249" s="206"/>
      <c r="N249" s="207"/>
      <c r="O249" s="207"/>
      <c r="P249" s="207"/>
      <c r="Q249" s="207"/>
      <c r="R249" s="207"/>
      <c r="S249" s="207"/>
      <c r="T249" s="20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02" t="s">
        <v>165</v>
      </c>
      <c r="AU249" s="202" t="s">
        <v>82</v>
      </c>
      <c r="AV249" s="14" t="s">
        <v>82</v>
      </c>
      <c r="AW249" s="14" t="s">
        <v>30</v>
      </c>
      <c r="AX249" s="14" t="s">
        <v>73</v>
      </c>
      <c r="AY249" s="202" t="s">
        <v>156</v>
      </c>
    </row>
    <row r="250" s="13" customFormat="1">
      <c r="A250" s="13"/>
      <c r="B250" s="193"/>
      <c r="C250" s="13"/>
      <c r="D250" s="194" t="s">
        <v>165</v>
      </c>
      <c r="E250" s="195" t="s">
        <v>1</v>
      </c>
      <c r="F250" s="196" t="s">
        <v>224</v>
      </c>
      <c r="G250" s="13"/>
      <c r="H250" s="195" t="s">
        <v>1</v>
      </c>
      <c r="I250" s="197"/>
      <c r="J250" s="13"/>
      <c r="K250" s="13"/>
      <c r="L250" s="193"/>
      <c r="M250" s="198"/>
      <c r="N250" s="199"/>
      <c r="O250" s="199"/>
      <c r="P250" s="199"/>
      <c r="Q250" s="199"/>
      <c r="R250" s="199"/>
      <c r="S250" s="199"/>
      <c r="T250" s="20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5" t="s">
        <v>165</v>
      </c>
      <c r="AU250" s="195" t="s">
        <v>82</v>
      </c>
      <c r="AV250" s="13" t="s">
        <v>80</v>
      </c>
      <c r="AW250" s="13" t="s">
        <v>30</v>
      </c>
      <c r="AX250" s="13" t="s">
        <v>73</v>
      </c>
      <c r="AY250" s="195" t="s">
        <v>156</v>
      </c>
    </row>
    <row r="251" s="14" customFormat="1">
      <c r="A251" s="14"/>
      <c r="B251" s="201"/>
      <c r="C251" s="14"/>
      <c r="D251" s="194" t="s">
        <v>165</v>
      </c>
      <c r="E251" s="202" t="s">
        <v>1</v>
      </c>
      <c r="F251" s="203" t="s">
        <v>235</v>
      </c>
      <c r="G251" s="14"/>
      <c r="H251" s="204">
        <v>86.596000000000004</v>
      </c>
      <c r="I251" s="205"/>
      <c r="J251" s="14"/>
      <c r="K251" s="14"/>
      <c r="L251" s="201"/>
      <c r="M251" s="206"/>
      <c r="N251" s="207"/>
      <c r="O251" s="207"/>
      <c r="P251" s="207"/>
      <c r="Q251" s="207"/>
      <c r="R251" s="207"/>
      <c r="S251" s="207"/>
      <c r="T251" s="20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165</v>
      </c>
      <c r="AU251" s="202" t="s">
        <v>82</v>
      </c>
      <c r="AV251" s="14" t="s">
        <v>82</v>
      </c>
      <c r="AW251" s="14" t="s">
        <v>30</v>
      </c>
      <c r="AX251" s="14" t="s">
        <v>73</v>
      </c>
      <c r="AY251" s="202" t="s">
        <v>156</v>
      </c>
    </row>
    <row r="252" s="13" customFormat="1">
      <c r="A252" s="13"/>
      <c r="B252" s="193"/>
      <c r="C252" s="13"/>
      <c r="D252" s="194" t="s">
        <v>165</v>
      </c>
      <c r="E252" s="195" t="s">
        <v>1</v>
      </c>
      <c r="F252" s="196" t="s">
        <v>226</v>
      </c>
      <c r="G252" s="13"/>
      <c r="H252" s="195" t="s">
        <v>1</v>
      </c>
      <c r="I252" s="197"/>
      <c r="J252" s="13"/>
      <c r="K252" s="13"/>
      <c r="L252" s="193"/>
      <c r="M252" s="198"/>
      <c r="N252" s="199"/>
      <c r="O252" s="199"/>
      <c r="P252" s="199"/>
      <c r="Q252" s="199"/>
      <c r="R252" s="199"/>
      <c r="S252" s="199"/>
      <c r="T252" s="20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5" t="s">
        <v>165</v>
      </c>
      <c r="AU252" s="195" t="s">
        <v>82</v>
      </c>
      <c r="AV252" s="13" t="s">
        <v>80</v>
      </c>
      <c r="AW252" s="13" t="s">
        <v>30</v>
      </c>
      <c r="AX252" s="13" t="s">
        <v>73</v>
      </c>
      <c r="AY252" s="195" t="s">
        <v>156</v>
      </c>
    </row>
    <row r="253" s="14" customFormat="1">
      <c r="A253" s="14"/>
      <c r="B253" s="201"/>
      <c r="C253" s="14"/>
      <c r="D253" s="194" t="s">
        <v>165</v>
      </c>
      <c r="E253" s="202" t="s">
        <v>1</v>
      </c>
      <c r="F253" s="203" t="s">
        <v>236</v>
      </c>
      <c r="G253" s="14"/>
      <c r="H253" s="204">
        <v>116.241</v>
      </c>
      <c r="I253" s="205"/>
      <c r="J253" s="14"/>
      <c r="K253" s="14"/>
      <c r="L253" s="201"/>
      <c r="M253" s="206"/>
      <c r="N253" s="207"/>
      <c r="O253" s="207"/>
      <c r="P253" s="207"/>
      <c r="Q253" s="207"/>
      <c r="R253" s="207"/>
      <c r="S253" s="207"/>
      <c r="T253" s="20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2" t="s">
        <v>165</v>
      </c>
      <c r="AU253" s="202" t="s">
        <v>82</v>
      </c>
      <c r="AV253" s="14" t="s">
        <v>82</v>
      </c>
      <c r="AW253" s="14" t="s">
        <v>30</v>
      </c>
      <c r="AX253" s="14" t="s">
        <v>73</v>
      </c>
      <c r="AY253" s="202" t="s">
        <v>156</v>
      </c>
    </row>
    <row r="254" s="14" customFormat="1">
      <c r="A254" s="14"/>
      <c r="B254" s="201"/>
      <c r="C254" s="14"/>
      <c r="D254" s="194" t="s">
        <v>165</v>
      </c>
      <c r="E254" s="202" t="s">
        <v>1</v>
      </c>
      <c r="F254" s="203" t="s">
        <v>237</v>
      </c>
      <c r="G254" s="14"/>
      <c r="H254" s="204">
        <v>7.3899999999999997</v>
      </c>
      <c r="I254" s="205"/>
      <c r="J254" s="14"/>
      <c r="K254" s="14"/>
      <c r="L254" s="201"/>
      <c r="M254" s="206"/>
      <c r="N254" s="207"/>
      <c r="O254" s="207"/>
      <c r="P254" s="207"/>
      <c r="Q254" s="207"/>
      <c r="R254" s="207"/>
      <c r="S254" s="207"/>
      <c r="T254" s="20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2" t="s">
        <v>165</v>
      </c>
      <c r="AU254" s="202" t="s">
        <v>82</v>
      </c>
      <c r="AV254" s="14" t="s">
        <v>82</v>
      </c>
      <c r="AW254" s="14" t="s">
        <v>30</v>
      </c>
      <c r="AX254" s="14" t="s">
        <v>73</v>
      </c>
      <c r="AY254" s="202" t="s">
        <v>156</v>
      </c>
    </row>
    <row r="255" s="13" customFormat="1">
      <c r="A255" s="13"/>
      <c r="B255" s="193"/>
      <c r="C255" s="13"/>
      <c r="D255" s="194" t="s">
        <v>165</v>
      </c>
      <c r="E255" s="195" t="s">
        <v>1</v>
      </c>
      <c r="F255" s="196" t="s">
        <v>228</v>
      </c>
      <c r="G255" s="13"/>
      <c r="H255" s="195" t="s">
        <v>1</v>
      </c>
      <c r="I255" s="197"/>
      <c r="J255" s="13"/>
      <c r="K255" s="13"/>
      <c r="L255" s="193"/>
      <c r="M255" s="198"/>
      <c r="N255" s="199"/>
      <c r="O255" s="199"/>
      <c r="P255" s="199"/>
      <c r="Q255" s="199"/>
      <c r="R255" s="199"/>
      <c r="S255" s="199"/>
      <c r="T255" s="20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5" t="s">
        <v>165</v>
      </c>
      <c r="AU255" s="195" t="s">
        <v>82</v>
      </c>
      <c r="AV255" s="13" t="s">
        <v>80</v>
      </c>
      <c r="AW255" s="13" t="s">
        <v>30</v>
      </c>
      <c r="AX255" s="13" t="s">
        <v>73</v>
      </c>
      <c r="AY255" s="195" t="s">
        <v>156</v>
      </c>
    </row>
    <row r="256" s="13" customFormat="1">
      <c r="A256" s="13"/>
      <c r="B256" s="193"/>
      <c r="C256" s="13"/>
      <c r="D256" s="194" t="s">
        <v>165</v>
      </c>
      <c r="E256" s="195" t="s">
        <v>1</v>
      </c>
      <c r="F256" s="196" t="s">
        <v>238</v>
      </c>
      <c r="G256" s="13"/>
      <c r="H256" s="195" t="s">
        <v>1</v>
      </c>
      <c r="I256" s="197"/>
      <c r="J256" s="13"/>
      <c r="K256" s="13"/>
      <c r="L256" s="193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5" t="s">
        <v>165</v>
      </c>
      <c r="AU256" s="195" t="s">
        <v>82</v>
      </c>
      <c r="AV256" s="13" t="s">
        <v>80</v>
      </c>
      <c r="AW256" s="13" t="s">
        <v>30</v>
      </c>
      <c r="AX256" s="13" t="s">
        <v>73</v>
      </c>
      <c r="AY256" s="195" t="s">
        <v>156</v>
      </c>
    </row>
    <row r="257" s="14" customFormat="1">
      <c r="A257" s="14"/>
      <c r="B257" s="201"/>
      <c r="C257" s="14"/>
      <c r="D257" s="194" t="s">
        <v>165</v>
      </c>
      <c r="E257" s="202" t="s">
        <v>1</v>
      </c>
      <c r="F257" s="203" t="s">
        <v>239</v>
      </c>
      <c r="G257" s="14"/>
      <c r="H257" s="204">
        <v>14.299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165</v>
      </c>
      <c r="AU257" s="202" t="s">
        <v>82</v>
      </c>
      <c r="AV257" s="14" t="s">
        <v>82</v>
      </c>
      <c r="AW257" s="14" t="s">
        <v>30</v>
      </c>
      <c r="AX257" s="14" t="s">
        <v>73</v>
      </c>
      <c r="AY257" s="202" t="s">
        <v>156</v>
      </c>
    </row>
    <row r="258" s="13" customFormat="1">
      <c r="A258" s="13"/>
      <c r="B258" s="193"/>
      <c r="C258" s="13"/>
      <c r="D258" s="194" t="s">
        <v>165</v>
      </c>
      <c r="E258" s="195" t="s">
        <v>1</v>
      </c>
      <c r="F258" s="196" t="s">
        <v>240</v>
      </c>
      <c r="G258" s="13"/>
      <c r="H258" s="195" t="s">
        <v>1</v>
      </c>
      <c r="I258" s="197"/>
      <c r="J258" s="13"/>
      <c r="K258" s="13"/>
      <c r="L258" s="193"/>
      <c r="M258" s="198"/>
      <c r="N258" s="199"/>
      <c r="O258" s="199"/>
      <c r="P258" s="199"/>
      <c r="Q258" s="199"/>
      <c r="R258" s="199"/>
      <c r="S258" s="199"/>
      <c r="T258" s="20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5" t="s">
        <v>165</v>
      </c>
      <c r="AU258" s="195" t="s">
        <v>82</v>
      </c>
      <c r="AV258" s="13" t="s">
        <v>80</v>
      </c>
      <c r="AW258" s="13" t="s">
        <v>30</v>
      </c>
      <c r="AX258" s="13" t="s">
        <v>73</v>
      </c>
      <c r="AY258" s="195" t="s">
        <v>156</v>
      </c>
    </row>
    <row r="259" s="14" customFormat="1">
      <c r="A259" s="14"/>
      <c r="B259" s="201"/>
      <c r="C259" s="14"/>
      <c r="D259" s="194" t="s">
        <v>165</v>
      </c>
      <c r="E259" s="202" t="s">
        <v>1</v>
      </c>
      <c r="F259" s="203" t="s">
        <v>241</v>
      </c>
      <c r="G259" s="14"/>
      <c r="H259" s="204">
        <v>58.994999999999997</v>
      </c>
      <c r="I259" s="205"/>
      <c r="J259" s="14"/>
      <c r="K259" s="14"/>
      <c r="L259" s="201"/>
      <c r="M259" s="206"/>
      <c r="N259" s="207"/>
      <c r="O259" s="207"/>
      <c r="P259" s="207"/>
      <c r="Q259" s="207"/>
      <c r="R259" s="207"/>
      <c r="S259" s="207"/>
      <c r="T259" s="20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2" t="s">
        <v>165</v>
      </c>
      <c r="AU259" s="202" t="s">
        <v>82</v>
      </c>
      <c r="AV259" s="14" t="s">
        <v>82</v>
      </c>
      <c r="AW259" s="14" t="s">
        <v>30</v>
      </c>
      <c r="AX259" s="14" t="s">
        <v>73</v>
      </c>
      <c r="AY259" s="202" t="s">
        <v>156</v>
      </c>
    </row>
    <row r="260" s="13" customFormat="1">
      <c r="A260" s="13"/>
      <c r="B260" s="193"/>
      <c r="C260" s="13"/>
      <c r="D260" s="194" t="s">
        <v>165</v>
      </c>
      <c r="E260" s="195" t="s">
        <v>1</v>
      </c>
      <c r="F260" s="196" t="s">
        <v>248</v>
      </c>
      <c r="G260" s="13"/>
      <c r="H260" s="195" t="s">
        <v>1</v>
      </c>
      <c r="I260" s="197"/>
      <c r="J260" s="13"/>
      <c r="K260" s="13"/>
      <c r="L260" s="193"/>
      <c r="M260" s="198"/>
      <c r="N260" s="199"/>
      <c r="O260" s="199"/>
      <c r="P260" s="199"/>
      <c r="Q260" s="199"/>
      <c r="R260" s="199"/>
      <c r="S260" s="199"/>
      <c r="T260" s="20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5" t="s">
        <v>165</v>
      </c>
      <c r="AU260" s="195" t="s">
        <v>82</v>
      </c>
      <c r="AV260" s="13" t="s">
        <v>80</v>
      </c>
      <c r="AW260" s="13" t="s">
        <v>30</v>
      </c>
      <c r="AX260" s="13" t="s">
        <v>73</v>
      </c>
      <c r="AY260" s="195" t="s">
        <v>156</v>
      </c>
    </row>
    <row r="261" s="14" customFormat="1">
      <c r="A261" s="14"/>
      <c r="B261" s="201"/>
      <c r="C261" s="14"/>
      <c r="D261" s="194" t="s">
        <v>165</v>
      </c>
      <c r="E261" s="202" t="s">
        <v>1</v>
      </c>
      <c r="F261" s="203" t="s">
        <v>249</v>
      </c>
      <c r="G261" s="14"/>
      <c r="H261" s="204">
        <v>39.969999999999999</v>
      </c>
      <c r="I261" s="205"/>
      <c r="J261" s="14"/>
      <c r="K261" s="14"/>
      <c r="L261" s="201"/>
      <c r="M261" s="206"/>
      <c r="N261" s="207"/>
      <c r="O261" s="207"/>
      <c r="P261" s="207"/>
      <c r="Q261" s="207"/>
      <c r="R261" s="207"/>
      <c r="S261" s="207"/>
      <c r="T261" s="20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2" t="s">
        <v>165</v>
      </c>
      <c r="AU261" s="202" t="s">
        <v>82</v>
      </c>
      <c r="AV261" s="14" t="s">
        <v>82</v>
      </c>
      <c r="AW261" s="14" t="s">
        <v>30</v>
      </c>
      <c r="AX261" s="14" t="s">
        <v>73</v>
      </c>
      <c r="AY261" s="202" t="s">
        <v>156</v>
      </c>
    </row>
    <row r="262" s="15" customFormat="1">
      <c r="A262" s="15"/>
      <c r="B262" s="209"/>
      <c r="C262" s="15"/>
      <c r="D262" s="194" t="s">
        <v>165</v>
      </c>
      <c r="E262" s="210" t="s">
        <v>1</v>
      </c>
      <c r="F262" s="211" t="s">
        <v>190</v>
      </c>
      <c r="G262" s="15"/>
      <c r="H262" s="212">
        <v>353.68200000000002</v>
      </c>
      <c r="I262" s="213"/>
      <c r="J262" s="15"/>
      <c r="K262" s="15"/>
      <c r="L262" s="209"/>
      <c r="M262" s="214"/>
      <c r="N262" s="215"/>
      <c r="O262" s="215"/>
      <c r="P262" s="215"/>
      <c r="Q262" s="215"/>
      <c r="R262" s="215"/>
      <c r="S262" s="215"/>
      <c r="T262" s="21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10" t="s">
        <v>165</v>
      </c>
      <c r="AU262" s="210" t="s">
        <v>82</v>
      </c>
      <c r="AV262" s="15" t="s">
        <v>157</v>
      </c>
      <c r="AW262" s="15" t="s">
        <v>30</v>
      </c>
      <c r="AX262" s="15" t="s">
        <v>80</v>
      </c>
      <c r="AY262" s="210" t="s">
        <v>156</v>
      </c>
    </row>
    <row r="263" s="2" customFormat="1" ht="24.15" customHeight="1">
      <c r="A263" s="38"/>
      <c r="B263" s="179"/>
      <c r="C263" s="180" t="s">
        <v>272</v>
      </c>
      <c r="D263" s="180" t="s">
        <v>159</v>
      </c>
      <c r="E263" s="181" t="s">
        <v>273</v>
      </c>
      <c r="F263" s="182" t="s">
        <v>274</v>
      </c>
      <c r="G263" s="183" t="s">
        <v>170</v>
      </c>
      <c r="H263" s="184">
        <v>353.68200000000002</v>
      </c>
      <c r="I263" s="185"/>
      <c r="J263" s="186">
        <f>ROUND(I263*H263,2)</f>
        <v>0</v>
      </c>
      <c r="K263" s="182" t="s">
        <v>163</v>
      </c>
      <c r="L263" s="39"/>
      <c r="M263" s="187" t="s">
        <v>1</v>
      </c>
      <c r="N263" s="188" t="s">
        <v>38</v>
      </c>
      <c r="O263" s="77"/>
      <c r="P263" s="189">
        <f>O263*H263</f>
        <v>0</v>
      </c>
      <c r="Q263" s="189">
        <v>0</v>
      </c>
      <c r="R263" s="189">
        <f>Q263*H263</f>
        <v>0</v>
      </c>
      <c r="S263" s="189">
        <v>0</v>
      </c>
      <c r="T263" s="19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1" t="s">
        <v>157</v>
      </c>
      <c r="AT263" s="191" t="s">
        <v>159</v>
      </c>
      <c r="AU263" s="191" t="s">
        <v>82</v>
      </c>
      <c r="AY263" s="19" t="s">
        <v>156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80</v>
      </c>
      <c r="BK263" s="192">
        <f>ROUND(I263*H263,2)</f>
        <v>0</v>
      </c>
      <c r="BL263" s="19" t="s">
        <v>157</v>
      </c>
      <c r="BM263" s="191" t="s">
        <v>275</v>
      </c>
    </row>
    <row r="264" s="13" customFormat="1">
      <c r="A264" s="13"/>
      <c r="B264" s="193"/>
      <c r="C264" s="13"/>
      <c r="D264" s="194" t="s">
        <v>165</v>
      </c>
      <c r="E264" s="195" t="s">
        <v>1</v>
      </c>
      <c r="F264" s="196" t="s">
        <v>222</v>
      </c>
      <c r="G264" s="13"/>
      <c r="H264" s="195" t="s">
        <v>1</v>
      </c>
      <c r="I264" s="197"/>
      <c r="J264" s="13"/>
      <c r="K264" s="13"/>
      <c r="L264" s="193"/>
      <c r="M264" s="198"/>
      <c r="N264" s="199"/>
      <c r="O264" s="199"/>
      <c r="P264" s="199"/>
      <c r="Q264" s="199"/>
      <c r="R264" s="199"/>
      <c r="S264" s="199"/>
      <c r="T264" s="20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5" t="s">
        <v>165</v>
      </c>
      <c r="AU264" s="195" t="s">
        <v>82</v>
      </c>
      <c r="AV264" s="13" t="s">
        <v>80</v>
      </c>
      <c r="AW264" s="13" t="s">
        <v>30</v>
      </c>
      <c r="AX264" s="13" t="s">
        <v>73</v>
      </c>
      <c r="AY264" s="195" t="s">
        <v>156</v>
      </c>
    </row>
    <row r="265" s="14" customFormat="1">
      <c r="A265" s="14"/>
      <c r="B265" s="201"/>
      <c r="C265" s="14"/>
      <c r="D265" s="194" t="s">
        <v>165</v>
      </c>
      <c r="E265" s="202" t="s">
        <v>1</v>
      </c>
      <c r="F265" s="203" t="s">
        <v>234</v>
      </c>
      <c r="G265" s="14"/>
      <c r="H265" s="204">
        <v>30.190999999999999</v>
      </c>
      <c r="I265" s="205"/>
      <c r="J265" s="14"/>
      <c r="K265" s="14"/>
      <c r="L265" s="201"/>
      <c r="M265" s="206"/>
      <c r="N265" s="207"/>
      <c r="O265" s="207"/>
      <c r="P265" s="207"/>
      <c r="Q265" s="207"/>
      <c r="R265" s="207"/>
      <c r="S265" s="207"/>
      <c r="T265" s="20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2" t="s">
        <v>165</v>
      </c>
      <c r="AU265" s="202" t="s">
        <v>82</v>
      </c>
      <c r="AV265" s="14" t="s">
        <v>82</v>
      </c>
      <c r="AW265" s="14" t="s">
        <v>30</v>
      </c>
      <c r="AX265" s="14" t="s">
        <v>73</v>
      </c>
      <c r="AY265" s="202" t="s">
        <v>156</v>
      </c>
    </row>
    <row r="266" s="13" customFormat="1">
      <c r="A266" s="13"/>
      <c r="B266" s="193"/>
      <c r="C266" s="13"/>
      <c r="D266" s="194" t="s">
        <v>165</v>
      </c>
      <c r="E266" s="195" t="s">
        <v>1</v>
      </c>
      <c r="F266" s="196" t="s">
        <v>224</v>
      </c>
      <c r="G266" s="13"/>
      <c r="H266" s="195" t="s">
        <v>1</v>
      </c>
      <c r="I266" s="197"/>
      <c r="J266" s="13"/>
      <c r="K266" s="13"/>
      <c r="L266" s="193"/>
      <c r="M266" s="198"/>
      <c r="N266" s="199"/>
      <c r="O266" s="199"/>
      <c r="P266" s="199"/>
      <c r="Q266" s="199"/>
      <c r="R266" s="199"/>
      <c r="S266" s="199"/>
      <c r="T266" s="20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5" t="s">
        <v>165</v>
      </c>
      <c r="AU266" s="195" t="s">
        <v>82</v>
      </c>
      <c r="AV266" s="13" t="s">
        <v>80</v>
      </c>
      <c r="AW266" s="13" t="s">
        <v>30</v>
      </c>
      <c r="AX266" s="13" t="s">
        <v>73</v>
      </c>
      <c r="AY266" s="195" t="s">
        <v>156</v>
      </c>
    </row>
    <row r="267" s="14" customFormat="1">
      <c r="A267" s="14"/>
      <c r="B267" s="201"/>
      <c r="C267" s="14"/>
      <c r="D267" s="194" t="s">
        <v>165</v>
      </c>
      <c r="E267" s="202" t="s">
        <v>1</v>
      </c>
      <c r="F267" s="203" t="s">
        <v>235</v>
      </c>
      <c r="G267" s="14"/>
      <c r="H267" s="204">
        <v>86.596000000000004</v>
      </c>
      <c r="I267" s="205"/>
      <c r="J267" s="14"/>
      <c r="K267" s="14"/>
      <c r="L267" s="201"/>
      <c r="M267" s="206"/>
      <c r="N267" s="207"/>
      <c r="O267" s="207"/>
      <c r="P267" s="207"/>
      <c r="Q267" s="207"/>
      <c r="R267" s="207"/>
      <c r="S267" s="207"/>
      <c r="T267" s="20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2" t="s">
        <v>165</v>
      </c>
      <c r="AU267" s="202" t="s">
        <v>82</v>
      </c>
      <c r="AV267" s="14" t="s">
        <v>82</v>
      </c>
      <c r="AW267" s="14" t="s">
        <v>30</v>
      </c>
      <c r="AX267" s="14" t="s">
        <v>73</v>
      </c>
      <c r="AY267" s="202" t="s">
        <v>156</v>
      </c>
    </row>
    <row r="268" s="13" customFormat="1">
      <c r="A268" s="13"/>
      <c r="B268" s="193"/>
      <c r="C268" s="13"/>
      <c r="D268" s="194" t="s">
        <v>165</v>
      </c>
      <c r="E268" s="195" t="s">
        <v>1</v>
      </c>
      <c r="F268" s="196" t="s">
        <v>226</v>
      </c>
      <c r="G268" s="13"/>
      <c r="H268" s="195" t="s">
        <v>1</v>
      </c>
      <c r="I268" s="197"/>
      <c r="J268" s="13"/>
      <c r="K268" s="13"/>
      <c r="L268" s="193"/>
      <c r="M268" s="198"/>
      <c r="N268" s="199"/>
      <c r="O268" s="199"/>
      <c r="P268" s="199"/>
      <c r="Q268" s="199"/>
      <c r="R268" s="199"/>
      <c r="S268" s="199"/>
      <c r="T268" s="20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5" t="s">
        <v>165</v>
      </c>
      <c r="AU268" s="195" t="s">
        <v>82</v>
      </c>
      <c r="AV268" s="13" t="s">
        <v>80</v>
      </c>
      <c r="AW268" s="13" t="s">
        <v>30</v>
      </c>
      <c r="AX268" s="13" t="s">
        <v>73</v>
      </c>
      <c r="AY268" s="195" t="s">
        <v>156</v>
      </c>
    </row>
    <row r="269" s="14" customFormat="1">
      <c r="A269" s="14"/>
      <c r="B269" s="201"/>
      <c r="C269" s="14"/>
      <c r="D269" s="194" t="s">
        <v>165</v>
      </c>
      <c r="E269" s="202" t="s">
        <v>1</v>
      </c>
      <c r="F269" s="203" t="s">
        <v>236</v>
      </c>
      <c r="G269" s="14"/>
      <c r="H269" s="204">
        <v>116.241</v>
      </c>
      <c r="I269" s="205"/>
      <c r="J269" s="14"/>
      <c r="K269" s="14"/>
      <c r="L269" s="201"/>
      <c r="M269" s="206"/>
      <c r="N269" s="207"/>
      <c r="O269" s="207"/>
      <c r="P269" s="207"/>
      <c r="Q269" s="207"/>
      <c r="R269" s="207"/>
      <c r="S269" s="207"/>
      <c r="T269" s="20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2" t="s">
        <v>165</v>
      </c>
      <c r="AU269" s="202" t="s">
        <v>82</v>
      </c>
      <c r="AV269" s="14" t="s">
        <v>82</v>
      </c>
      <c r="AW269" s="14" t="s">
        <v>30</v>
      </c>
      <c r="AX269" s="14" t="s">
        <v>73</v>
      </c>
      <c r="AY269" s="202" t="s">
        <v>156</v>
      </c>
    </row>
    <row r="270" s="14" customFormat="1">
      <c r="A270" s="14"/>
      <c r="B270" s="201"/>
      <c r="C270" s="14"/>
      <c r="D270" s="194" t="s">
        <v>165</v>
      </c>
      <c r="E270" s="202" t="s">
        <v>1</v>
      </c>
      <c r="F270" s="203" t="s">
        <v>237</v>
      </c>
      <c r="G270" s="14"/>
      <c r="H270" s="204">
        <v>7.3899999999999997</v>
      </c>
      <c r="I270" s="205"/>
      <c r="J270" s="14"/>
      <c r="K270" s="14"/>
      <c r="L270" s="201"/>
      <c r="M270" s="206"/>
      <c r="N270" s="207"/>
      <c r="O270" s="207"/>
      <c r="P270" s="207"/>
      <c r="Q270" s="207"/>
      <c r="R270" s="207"/>
      <c r="S270" s="207"/>
      <c r="T270" s="20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2" t="s">
        <v>165</v>
      </c>
      <c r="AU270" s="202" t="s">
        <v>82</v>
      </c>
      <c r="AV270" s="14" t="s">
        <v>82</v>
      </c>
      <c r="AW270" s="14" t="s">
        <v>30</v>
      </c>
      <c r="AX270" s="14" t="s">
        <v>73</v>
      </c>
      <c r="AY270" s="202" t="s">
        <v>156</v>
      </c>
    </row>
    <row r="271" s="13" customFormat="1">
      <c r="A271" s="13"/>
      <c r="B271" s="193"/>
      <c r="C271" s="13"/>
      <c r="D271" s="194" t="s">
        <v>165</v>
      </c>
      <c r="E271" s="195" t="s">
        <v>1</v>
      </c>
      <c r="F271" s="196" t="s">
        <v>228</v>
      </c>
      <c r="G271" s="13"/>
      <c r="H271" s="195" t="s">
        <v>1</v>
      </c>
      <c r="I271" s="197"/>
      <c r="J271" s="13"/>
      <c r="K271" s="13"/>
      <c r="L271" s="193"/>
      <c r="M271" s="198"/>
      <c r="N271" s="199"/>
      <c r="O271" s="199"/>
      <c r="P271" s="199"/>
      <c r="Q271" s="199"/>
      <c r="R271" s="199"/>
      <c r="S271" s="199"/>
      <c r="T271" s="20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5" t="s">
        <v>165</v>
      </c>
      <c r="AU271" s="195" t="s">
        <v>82</v>
      </c>
      <c r="AV271" s="13" t="s">
        <v>80</v>
      </c>
      <c r="AW271" s="13" t="s">
        <v>30</v>
      </c>
      <c r="AX271" s="13" t="s">
        <v>73</v>
      </c>
      <c r="AY271" s="195" t="s">
        <v>156</v>
      </c>
    </row>
    <row r="272" s="13" customFormat="1">
      <c r="A272" s="13"/>
      <c r="B272" s="193"/>
      <c r="C272" s="13"/>
      <c r="D272" s="194" t="s">
        <v>165</v>
      </c>
      <c r="E272" s="195" t="s">
        <v>1</v>
      </c>
      <c r="F272" s="196" t="s">
        <v>238</v>
      </c>
      <c r="G272" s="13"/>
      <c r="H272" s="195" t="s">
        <v>1</v>
      </c>
      <c r="I272" s="197"/>
      <c r="J272" s="13"/>
      <c r="K272" s="13"/>
      <c r="L272" s="193"/>
      <c r="M272" s="198"/>
      <c r="N272" s="199"/>
      <c r="O272" s="199"/>
      <c r="P272" s="199"/>
      <c r="Q272" s="199"/>
      <c r="R272" s="199"/>
      <c r="S272" s="199"/>
      <c r="T272" s="20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5" t="s">
        <v>165</v>
      </c>
      <c r="AU272" s="195" t="s">
        <v>82</v>
      </c>
      <c r="AV272" s="13" t="s">
        <v>80</v>
      </c>
      <c r="AW272" s="13" t="s">
        <v>30</v>
      </c>
      <c r="AX272" s="13" t="s">
        <v>73</v>
      </c>
      <c r="AY272" s="195" t="s">
        <v>156</v>
      </c>
    </row>
    <row r="273" s="14" customFormat="1">
      <c r="A273" s="14"/>
      <c r="B273" s="201"/>
      <c r="C273" s="14"/>
      <c r="D273" s="194" t="s">
        <v>165</v>
      </c>
      <c r="E273" s="202" t="s">
        <v>1</v>
      </c>
      <c r="F273" s="203" t="s">
        <v>239</v>
      </c>
      <c r="G273" s="14"/>
      <c r="H273" s="204">
        <v>14.299</v>
      </c>
      <c r="I273" s="205"/>
      <c r="J273" s="14"/>
      <c r="K273" s="14"/>
      <c r="L273" s="201"/>
      <c r="M273" s="206"/>
      <c r="N273" s="207"/>
      <c r="O273" s="207"/>
      <c r="P273" s="207"/>
      <c r="Q273" s="207"/>
      <c r="R273" s="207"/>
      <c r="S273" s="207"/>
      <c r="T273" s="20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2" t="s">
        <v>165</v>
      </c>
      <c r="AU273" s="202" t="s">
        <v>82</v>
      </c>
      <c r="AV273" s="14" t="s">
        <v>82</v>
      </c>
      <c r="AW273" s="14" t="s">
        <v>30</v>
      </c>
      <c r="AX273" s="14" t="s">
        <v>73</v>
      </c>
      <c r="AY273" s="202" t="s">
        <v>156</v>
      </c>
    </row>
    <row r="274" s="13" customFormat="1">
      <c r="A274" s="13"/>
      <c r="B274" s="193"/>
      <c r="C274" s="13"/>
      <c r="D274" s="194" t="s">
        <v>165</v>
      </c>
      <c r="E274" s="195" t="s">
        <v>1</v>
      </c>
      <c r="F274" s="196" t="s">
        <v>240</v>
      </c>
      <c r="G274" s="13"/>
      <c r="H274" s="195" t="s">
        <v>1</v>
      </c>
      <c r="I274" s="197"/>
      <c r="J274" s="13"/>
      <c r="K274" s="13"/>
      <c r="L274" s="193"/>
      <c r="M274" s="198"/>
      <c r="N274" s="199"/>
      <c r="O274" s="199"/>
      <c r="P274" s="199"/>
      <c r="Q274" s="199"/>
      <c r="R274" s="199"/>
      <c r="S274" s="199"/>
      <c r="T274" s="20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5" t="s">
        <v>165</v>
      </c>
      <c r="AU274" s="195" t="s">
        <v>82</v>
      </c>
      <c r="AV274" s="13" t="s">
        <v>80</v>
      </c>
      <c r="AW274" s="13" t="s">
        <v>30</v>
      </c>
      <c r="AX274" s="13" t="s">
        <v>73</v>
      </c>
      <c r="AY274" s="195" t="s">
        <v>156</v>
      </c>
    </row>
    <row r="275" s="14" customFormat="1">
      <c r="A275" s="14"/>
      <c r="B275" s="201"/>
      <c r="C275" s="14"/>
      <c r="D275" s="194" t="s">
        <v>165</v>
      </c>
      <c r="E275" s="202" t="s">
        <v>1</v>
      </c>
      <c r="F275" s="203" t="s">
        <v>241</v>
      </c>
      <c r="G275" s="14"/>
      <c r="H275" s="204">
        <v>58.994999999999997</v>
      </c>
      <c r="I275" s="205"/>
      <c r="J275" s="14"/>
      <c r="K275" s="14"/>
      <c r="L275" s="201"/>
      <c r="M275" s="206"/>
      <c r="N275" s="207"/>
      <c r="O275" s="207"/>
      <c r="P275" s="207"/>
      <c r="Q275" s="207"/>
      <c r="R275" s="207"/>
      <c r="S275" s="207"/>
      <c r="T275" s="20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2" t="s">
        <v>165</v>
      </c>
      <c r="AU275" s="202" t="s">
        <v>82</v>
      </c>
      <c r="AV275" s="14" t="s">
        <v>82</v>
      </c>
      <c r="AW275" s="14" t="s">
        <v>30</v>
      </c>
      <c r="AX275" s="14" t="s">
        <v>73</v>
      </c>
      <c r="AY275" s="202" t="s">
        <v>156</v>
      </c>
    </row>
    <row r="276" s="13" customFormat="1">
      <c r="A276" s="13"/>
      <c r="B276" s="193"/>
      <c r="C276" s="13"/>
      <c r="D276" s="194" t="s">
        <v>165</v>
      </c>
      <c r="E276" s="195" t="s">
        <v>1</v>
      </c>
      <c r="F276" s="196" t="s">
        <v>248</v>
      </c>
      <c r="G276" s="13"/>
      <c r="H276" s="195" t="s">
        <v>1</v>
      </c>
      <c r="I276" s="197"/>
      <c r="J276" s="13"/>
      <c r="K276" s="13"/>
      <c r="L276" s="193"/>
      <c r="M276" s="198"/>
      <c r="N276" s="199"/>
      <c r="O276" s="199"/>
      <c r="P276" s="199"/>
      <c r="Q276" s="199"/>
      <c r="R276" s="199"/>
      <c r="S276" s="199"/>
      <c r="T276" s="20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5" t="s">
        <v>165</v>
      </c>
      <c r="AU276" s="195" t="s">
        <v>82</v>
      </c>
      <c r="AV276" s="13" t="s">
        <v>80</v>
      </c>
      <c r="AW276" s="13" t="s">
        <v>30</v>
      </c>
      <c r="AX276" s="13" t="s">
        <v>73</v>
      </c>
      <c r="AY276" s="195" t="s">
        <v>156</v>
      </c>
    </row>
    <row r="277" s="14" customFormat="1">
      <c r="A277" s="14"/>
      <c r="B277" s="201"/>
      <c r="C277" s="14"/>
      <c r="D277" s="194" t="s">
        <v>165</v>
      </c>
      <c r="E277" s="202" t="s">
        <v>1</v>
      </c>
      <c r="F277" s="203" t="s">
        <v>249</v>
      </c>
      <c r="G277" s="14"/>
      <c r="H277" s="204">
        <v>39.969999999999999</v>
      </c>
      <c r="I277" s="205"/>
      <c r="J277" s="14"/>
      <c r="K277" s="14"/>
      <c r="L277" s="201"/>
      <c r="M277" s="206"/>
      <c r="N277" s="207"/>
      <c r="O277" s="207"/>
      <c r="P277" s="207"/>
      <c r="Q277" s="207"/>
      <c r="R277" s="207"/>
      <c r="S277" s="207"/>
      <c r="T277" s="20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2" t="s">
        <v>165</v>
      </c>
      <c r="AU277" s="202" t="s">
        <v>82</v>
      </c>
      <c r="AV277" s="14" t="s">
        <v>82</v>
      </c>
      <c r="AW277" s="14" t="s">
        <v>30</v>
      </c>
      <c r="AX277" s="14" t="s">
        <v>73</v>
      </c>
      <c r="AY277" s="202" t="s">
        <v>156</v>
      </c>
    </row>
    <row r="278" s="15" customFormat="1">
      <c r="A278" s="15"/>
      <c r="B278" s="209"/>
      <c r="C278" s="15"/>
      <c r="D278" s="194" t="s">
        <v>165</v>
      </c>
      <c r="E278" s="210" t="s">
        <v>1</v>
      </c>
      <c r="F278" s="211" t="s">
        <v>190</v>
      </c>
      <c r="G278" s="15"/>
      <c r="H278" s="212">
        <v>353.68200000000002</v>
      </c>
      <c r="I278" s="213"/>
      <c r="J278" s="15"/>
      <c r="K278" s="15"/>
      <c r="L278" s="209"/>
      <c r="M278" s="214"/>
      <c r="N278" s="215"/>
      <c r="O278" s="215"/>
      <c r="P278" s="215"/>
      <c r="Q278" s="215"/>
      <c r="R278" s="215"/>
      <c r="S278" s="215"/>
      <c r="T278" s="21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10" t="s">
        <v>165</v>
      </c>
      <c r="AU278" s="210" t="s">
        <v>82</v>
      </c>
      <c r="AV278" s="15" t="s">
        <v>157</v>
      </c>
      <c r="AW278" s="15" t="s">
        <v>30</v>
      </c>
      <c r="AX278" s="15" t="s">
        <v>80</v>
      </c>
      <c r="AY278" s="210" t="s">
        <v>156</v>
      </c>
    </row>
    <row r="279" s="2" customFormat="1" ht="24.15" customHeight="1">
      <c r="A279" s="38"/>
      <c r="B279" s="179"/>
      <c r="C279" s="180" t="s">
        <v>276</v>
      </c>
      <c r="D279" s="180" t="s">
        <v>159</v>
      </c>
      <c r="E279" s="181" t="s">
        <v>277</v>
      </c>
      <c r="F279" s="182" t="s">
        <v>278</v>
      </c>
      <c r="G279" s="183" t="s">
        <v>170</v>
      </c>
      <c r="H279" s="184">
        <v>62.460999999999999</v>
      </c>
      <c r="I279" s="185"/>
      <c r="J279" s="186">
        <f>ROUND(I279*H279,2)</f>
        <v>0</v>
      </c>
      <c r="K279" s="182" t="s">
        <v>1</v>
      </c>
      <c r="L279" s="39"/>
      <c r="M279" s="187" t="s">
        <v>1</v>
      </c>
      <c r="N279" s="188" t="s">
        <v>38</v>
      </c>
      <c r="O279" s="77"/>
      <c r="P279" s="189">
        <f>O279*H279</f>
        <v>0</v>
      </c>
      <c r="Q279" s="189">
        <v>0.00023000000000000001</v>
      </c>
      <c r="R279" s="189">
        <f>Q279*H279</f>
        <v>0.01436603</v>
      </c>
      <c r="S279" s="189">
        <v>0</v>
      </c>
      <c r="T279" s="19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1" t="s">
        <v>157</v>
      </c>
      <c r="AT279" s="191" t="s">
        <v>159</v>
      </c>
      <c r="AU279" s="191" t="s">
        <v>82</v>
      </c>
      <c r="AY279" s="19" t="s">
        <v>156</v>
      </c>
      <c r="BE279" s="192">
        <f>IF(N279="základní",J279,0)</f>
        <v>0</v>
      </c>
      <c r="BF279" s="192">
        <f>IF(N279="snížená",J279,0)</f>
        <v>0</v>
      </c>
      <c r="BG279" s="192">
        <f>IF(N279="zákl. přenesená",J279,0)</f>
        <v>0</v>
      </c>
      <c r="BH279" s="192">
        <f>IF(N279="sníž. přenesená",J279,0)</f>
        <v>0</v>
      </c>
      <c r="BI279" s="192">
        <f>IF(N279="nulová",J279,0)</f>
        <v>0</v>
      </c>
      <c r="BJ279" s="19" t="s">
        <v>80</v>
      </c>
      <c r="BK279" s="192">
        <f>ROUND(I279*H279,2)</f>
        <v>0</v>
      </c>
      <c r="BL279" s="19" t="s">
        <v>157</v>
      </c>
      <c r="BM279" s="191" t="s">
        <v>279</v>
      </c>
    </row>
    <row r="280" s="13" customFormat="1">
      <c r="A280" s="13"/>
      <c r="B280" s="193"/>
      <c r="C280" s="13"/>
      <c r="D280" s="194" t="s">
        <v>165</v>
      </c>
      <c r="E280" s="195" t="s">
        <v>1</v>
      </c>
      <c r="F280" s="196" t="s">
        <v>204</v>
      </c>
      <c r="G280" s="13"/>
      <c r="H280" s="195" t="s">
        <v>1</v>
      </c>
      <c r="I280" s="197"/>
      <c r="J280" s="13"/>
      <c r="K280" s="13"/>
      <c r="L280" s="193"/>
      <c r="M280" s="198"/>
      <c r="N280" s="199"/>
      <c r="O280" s="199"/>
      <c r="P280" s="199"/>
      <c r="Q280" s="199"/>
      <c r="R280" s="199"/>
      <c r="S280" s="199"/>
      <c r="T280" s="20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5" t="s">
        <v>165</v>
      </c>
      <c r="AU280" s="195" t="s">
        <v>82</v>
      </c>
      <c r="AV280" s="13" t="s">
        <v>80</v>
      </c>
      <c r="AW280" s="13" t="s">
        <v>30</v>
      </c>
      <c r="AX280" s="13" t="s">
        <v>73</v>
      </c>
      <c r="AY280" s="195" t="s">
        <v>156</v>
      </c>
    </row>
    <row r="281" s="14" customFormat="1">
      <c r="A281" s="14"/>
      <c r="B281" s="201"/>
      <c r="C281" s="14"/>
      <c r="D281" s="194" t="s">
        <v>165</v>
      </c>
      <c r="E281" s="202" t="s">
        <v>1</v>
      </c>
      <c r="F281" s="203" t="s">
        <v>280</v>
      </c>
      <c r="G281" s="14"/>
      <c r="H281" s="204">
        <v>8.4700000000000006</v>
      </c>
      <c r="I281" s="205"/>
      <c r="J281" s="14"/>
      <c r="K281" s="14"/>
      <c r="L281" s="201"/>
      <c r="M281" s="206"/>
      <c r="N281" s="207"/>
      <c r="O281" s="207"/>
      <c r="P281" s="207"/>
      <c r="Q281" s="207"/>
      <c r="R281" s="207"/>
      <c r="S281" s="207"/>
      <c r="T281" s="20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2" t="s">
        <v>165</v>
      </c>
      <c r="AU281" s="202" t="s">
        <v>82</v>
      </c>
      <c r="AV281" s="14" t="s">
        <v>82</v>
      </c>
      <c r="AW281" s="14" t="s">
        <v>30</v>
      </c>
      <c r="AX281" s="14" t="s">
        <v>73</v>
      </c>
      <c r="AY281" s="202" t="s">
        <v>156</v>
      </c>
    </row>
    <row r="282" s="13" customFormat="1">
      <c r="A282" s="13"/>
      <c r="B282" s="193"/>
      <c r="C282" s="13"/>
      <c r="D282" s="194" t="s">
        <v>165</v>
      </c>
      <c r="E282" s="195" t="s">
        <v>1</v>
      </c>
      <c r="F282" s="196" t="s">
        <v>281</v>
      </c>
      <c r="G282" s="13"/>
      <c r="H282" s="195" t="s">
        <v>1</v>
      </c>
      <c r="I282" s="197"/>
      <c r="J282" s="13"/>
      <c r="K282" s="13"/>
      <c r="L282" s="193"/>
      <c r="M282" s="198"/>
      <c r="N282" s="199"/>
      <c r="O282" s="199"/>
      <c r="P282" s="199"/>
      <c r="Q282" s="199"/>
      <c r="R282" s="199"/>
      <c r="S282" s="199"/>
      <c r="T282" s="20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5" t="s">
        <v>165</v>
      </c>
      <c r="AU282" s="195" t="s">
        <v>82</v>
      </c>
      <c r="AV282" s="13" t="s">
        <v>80</v>
      </c>
      <c r="AW282" s="13" t="s">
        <v>30</v>
      </c>
      <c r="AX282" s="13" t="s">
        <v>73</v>
      </c>
      <c r="AY282" s="195" t="s">
        <v>156</v>
      </c>
    </row>
    <row r="283" s="14" customFormat="1">
      <c r="A283" s="14"/>
      <c r="B283" s="201"/>
      <c r="C283" s="14"/>
      <c r="D283" s="194" t="s">
        <v>165</v>
      </c>
      <c r="E283" s="202" t="s">
        <v>1</v>
      </c>
      <c r="F283" s="203" t="s">
        <v>282</v>
      </c>
      <c r="G283" s="14"/>
      <c r="H283" s="204">
        <v>2.1499999999999999</v>
      </c>
      <c r="I283" s="205"/>
      <c r="J283" s="14"/>
      <c r="K283" s="14"/>
      <c r="L283" s="201"/>
      <c r="M283" s="206"/>
      <c r="N283" s="207"/>
      <c r="O283" s="207"/>
      <c r="P283" s="207"/>
      <c r="Q283" s="207"/>
      <c r="R283" s="207"/>
      <c r="S283" s="207"/>
      <c r="T283" s="20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2" t="s">
        <v>165</v>
      </c>
      <c r="AU283" s="202" t="s">
        <v>82</v>
      </c>
      <c r="AV283" s="14" t="s">
        <v>82</v>
      </c>
      <c r="AW283" s="14" t="s">
        <v>30</v>
      </c>
      <c r="AX283" s="14" t="s">
        <v>73</v>
      </c>
      <c r="AY283" s="202" t="s">
        <v>156</v>
      </c>
    </row>
    <row r="284" s="13" customFormat="1">
      <c r="A284" s="13"/>
      <c r="B284" s="193"/>
      <c r="C284" s="13"/>
      <c r="D284" s="194" t="s">
        <v>165</v>
      </c>
      <c r="E284" s="195" t="s">
        <v>1</v>
      </c>
      <c r="F284" s="196" t="s">
        <v>283</v>
      </c>
      <c r="G284" s="13"/>
      <c r="H284" s="195" t="s">
        <v>1</v>
      </c>
      <c r="I284" s="197"/>
      <c r="J284" s="13"/>
      <c r="K284" s="13"/>
      <c r="L284" s="193"/>
      <c r="M284" s="198"/>
      <c r="N284" s="199"/>
      <c r="O284" s="199"/>
      <c r="P284" s="199"/>
      <c r="Q284" s="199"/>
      <c r="R284" s="199"/>
      <c r="S284" s="199"/>
      <c r="T284" s="20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5" t="s">
        <v>165</v>
      </c>
      <c r="AU284" s="195" t="s">
        <v>82</v>
      </c>
      <c r="AV284" s="13" t="s">
        <v>80</v>
      </c>
      <c r="AW284" s="13" t="s">
        <v>30</v>
      </c>
      <c r="AX284" s="13" t="s">
        <v>73</v>
      </c>
      <c r="AY284" s="195" t="s">
        <v>156</v>
      </c>
    </row>
    <row r="285" s="14" customFormat="1">
      <c r="A285" s="14"/>
      <c r="B285" s="201"/>
      <c r="C285" s="14"/>
      <c r="D285" s="194" t="s">
        <v>165</v>
      </c>
      <c r="E285" s="202" t="s">
        <v>1</v>
      </c>
      <c r="F285" s="203" t="s">
        <v>255</v>
      </c>
      <c r="G285" s="14"/>
      <c r="H285" s="204">
        <v>10</v>
      </c>
      <c r="I285" s="205"/>
      <c r="J285" s="14"/>
      <c r="K285" s="14"/>
      <c r="L285" s="201"/>
      <c r="M285" s="206"/>
      <c r="N285" s="207"/>
      <c r="O285" s="207"/>
      <c r="P285" s="207"/>
      <c r="Q285" s="207"/>
      <c r="R285" s="207"/>
      <c r="S285" s="207"/>
      <c r="T285" s="20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2" t="s">
        <v>165</v>
      </c>
      <c r="AU285" s="202" t="s">
        <v>82</v>
      </c>
      <c r="AV285" s="14" t="s">
        <v>82</v>
      </c>
      <c r="AW285" s="14" t="s">
        <v>30</v>
      </c>
      <c r="AX285" s="14" t="s">
        <v>73</v>
      </c>
      <c r="AY285" s="202" t="s">
        <v>156</v>
      </c>
    </row>
    <row r="286" s="13" customFormat="1">
      <c r="A286" s="13"/>
      <c r="B286" s="193"/>
      <c r="C286" s="13"/>
      <c r="D286" s="194" t="s">
        <v>165</v>
      </c>
      <c r="E286" s="195" t="s">
        <v>1</v>
      </c>
      <c r="F286" s="196" t="s">
        <v>284</v>
      </c>
      <c r="G286" s="13"/>
      <c r="H286" s="195" t="s">
        <v>1</v>
      </c>
      <c r="I286" s="197"/>
      <c r="J286" s="13"/>
      <c r="K286" s="13"/>
      <c r="L286" s="193"/>
      <c r="M286" s="198"/>
      <c r="N286" s="199"/>
      <c r="O286" s="199"/>
      <c r="P286" s="199"/>
      <c r="Q286" s="199"/>
      <c r="R286" s="199"/>
      <c r="S286" s="199"/>
      <c r="T286" s="20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5" t="s">
        <v>165</v>
      </c>
      <c r="AU286" s="195" t="s">
        <v>82</v>
      </c>
      <c r="AV286" s="13" t="s">
        <v>80</v>
      </c>
      <c r="AW286" s="13" t="s">
        <v>30</v>
      </c>
      <c r="AX286" s="13" t="s">
        <v>73</v>
      </c>
      <c r="AY286" s="195" t="s">
        <v>156</v>
      </c>
    </row>
    <row r="287" s="14" customFormat="1">
      <c r="A287" s="14"/>
      <c r="B287" s="201"/>
      <c r="C287" s="14"/>
      <c r="D287" s="194" t="s">
        <v>165</v>
      </c>
      <c r="E287" s="202" t="s">
        <v>1</v>
      </c>
      <c r="F287" s="203" t="s">
        <v>267</v>
      </c>
      <c r="G287" s="14"/>
      <c r="H287" s="204">
        <v>2.1499999999999999</v>
      </c>
      <c r="I287" s="205"/>
      <c r="J287" s="14"/>
      <c r="K287" s="14"/>
      <c r="L287" s="201"/>
      <c r="M287" s="206"/>
      <c r="N287" s="207"/>
      <c r="O287" s="207"/>
      <c r="P287" s="207"/>
      <c r="Q287" s="207"/>
      <c r="R287" s="207"/>
      <c r="S287" s="207"/>
      <c r="T287" s="20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2" t="s">
        <v>165</v>
      </c>
      <c r="AU287" s="202" t="s">
        <v>82</v>
      </c>
      <c r="AV287" s="14" t="s">
        <v>82</v>
      </c>
      <c r="AW287" s="14" t="s">
        <v>30</v>
      </c>
      <c r="AX287" s="14" t="s">
        <v>73</v>
      </c>
      <c r="AY287" s="202" t="s">
        <v>156</v>
      </c>
    </row>
    <row r="288" s="13" customFormat="1">
      <c r="A288" s="13"/>
      <c r="B288" s="193"/>
      <c r="C288" s="13"/>
      <c r="D288" s="194" t="s">
        <v>165</v>
      </c>
      <c r="E288" s="195" t="s">
        <v>1</v>
      </c>
      <c r="F288" s="196" t="s">
        <v>285</v>
      </c>
      <c r="G288" s="13"/>
      <c r="H288" s="195" t="s">
        <v>1</v>
      </c>
      <c r="I288" s="197"/>
      <c r="J288" s="13"/>
      <c r="K288" s="13"/>
      <c r="L288" s="193"/>
      <c r="M288" s="198"/>
      <c r="N288" s="199"/>
      <c r="O288" s="199"/>
      <c r="P288" s="199"/>
      <c r="Q288" s="199"/>
      <c r="R288" s="199"/>
      <c r="S288" s="199"/>
      <c r="T288" s="20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5" t="s">
        <v>165</v>
      </c>
      <c r="AU288" s="195" t="s">
        <v>82</v>
      </c>
      <c r="AV288" s="13" t="s">
        <v>80</v>
      </c>
      <c r="AW288" s="13" t="s">
        <v>30</v>
      </c>
      <c r="AX288" s="13" t="s">
        <v>73</v>
      </c>
      <c r="AY288" s="195" t="s">
        <v>156</v>
      </c>
    </row>
    <row r="289" s="14" customFormat="1">
      <c r="A289" s="14"/>
      <c r="B289" s="201"/>
      <c r="C289" s="14"/>
      <c r="D289" s="194" t="s">
        <v>165</v>
      </c>
      <c r="E289" s="202" t="s">
        <v>1</v>
      </c>
      <c r="F289" s="203" t="s">
        <v>286</v>
      </c>
      <c r="G289" s="14"/>
      <c r="H289" s="204">
        <v>13.462</v>
      </c>
      <c r="I289" s="205"/>
      <c r="J289" s="14"/>
      <c r="K289" s="14"/>
      <c r="L289" s="201"/>
      <c r="M289" s="206"/>
      <c r="N289" s="207"/>
      <c r="O289" s="207"/>
      <c r="P289" s="207"/>
      <c r="Q289" s="207"/>
      <c r="R289" s="207"/>
      <c r="S289" s="207"/>
      <c r="T289" s="20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2" t="s">
        <v>165</v>
      </c>
      <c r="AU289" s="202" t="s">
        <v>82</v>
      </c>
      <c r="AV289" s="14" t="s">
        <v>82</v>
      </c>
      <c r="AW289" s="14" t="s">
        <v>30</v>
      </c>
      <c r="AX289" s="14" t="s">
        <v>73</v>
      </c>
      <c r="AY289" s="202" t="s">
        <v>156</v>
      </c>
    </row>
    <row r="290" s="14" customFormat="1">
      <c r="A290" s="14"/>
      <c r="B290" s="201"/>
      <c r="C290" s="14"/>
      <c r="D290" s="194" t="s">
        <v>165</v>
      </c>
      <c r="E290" s="202" t="s">
        <v>1</v>
      </c>
      <c r="F290" s="203" t="s">
        <v>287</v>
      </c>
      <c r="G290" s="14"/>
      <c r="H290" s="204">
        <v>3.4969999999999999</v>
      </c>
      <c r="I290" s="205"/>
      <c r="J290" s="14"/>
      <c r="K290" s="14"/>
      <c r="L290" s="201"/>
      <c r="M290" s="206"/>
      <c r="N290" s="207"/>
      <c r="O290" s="207"/>
      <c r="P290" s="207"/>
      <c r="Q290" s="207"/>
      <c r="R290" s="207"/>
      <c r="S290" s="207"/>
      <c r="T290" s="20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2" t="s">
        <v>165</v>
      </c>
      <c r="AU290" s="202" t="s">
        <v>82</v>
      </c>
      <c r="AV290" s="14" t="s">
        <v>82</v>
      </c>
      <c r="AW290" s="14" t="s">
        <v>30</v>
      </c>
      <c r="AX290" s="14" t="s">
        <v>73</v>
      </c>
      <c r="AY290" s="202" t="s">
        <v>156</v>
      </c>
    </row>
    <row r="291" s="13" customFormat="1">
      <c r="A291" s="13"/>
      <c r="B291" s="193"/>
      <c r="C291" s="13"/>
      <c r="D291" s="194" t="s">
        <v>165</v>
      </c>
      <c r="E291" s="195" t="s">
        <v>1</v>
      </c>
      <c r="F291" s="196" t="s">
        <v>288</v>
      </c>
      <c r="G291" s="13"/>
      <c r="H291" s="195" t="s">
        <v>1</v>
      </c>
      <c r="I291" s="197"/>
      <c r="J291" s="13"/>
      <c r="K291" s="13"/>
      <c r="L291" s="193"/>
      <c r="M291" s="198"/>
      <c r="N291" s="199"/>
      <c r="O291" s="199"/>
      <c r="P291" s="199"/>
      <c r="Q291" s="199"/>
      <c r="R291" s="199"/>
      <c r="S291" s="199"/>
      <c r="T291" s="20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5" t="s">
        <v>165</v>
      </c>
      <c r="AU291" s="195" t="s">
        <v>82</v>
      </c>
      <c r="AV291" s="13" t="s">
        <v>80</v>
      </c>
      <c r="AW291" s="13" t="s">
        <v>30</v>
      </c>
      <c r="AX291" s="13" t="s">
        <v>73</v>
      </c>
      <c r="AY291" s="195" t="s">
        <v>156</v>
      </c>
    </row>
    <row r="292" s="14" customFormat="1">
      <c r="A292" s="14"/>
      <c r="B292" s="201"/>
      <c r="C292" s="14"/>
      <c r="D292" s="194" t="s">
        <v>165</v>
      </c>
      <c r="E292" s="202" t="s">
        <v>1</v>
      </c>
      <c r="F292" s="203" t="s">
        <v>289</v>
      </c>
      <c r="G292" s="14"/>
      <c r="H292" s="204">
        <v>17.52</v>
      </c>
      <c r="I292" s="205"/>
      <c r="J292" s="14"/>
      <c r="K292" s="14"/>
      <c r="L292" s="201"/>
      <c r="M292" s="206"/>
      <c r="N292" s="207"/>
      <c r="O292" s="207"/>
      <c r="P292" s="207"/>
      <c r="Q292" s="207"/>
      <c r="R292" s="207"/>
      <c r="S292" s="207"/>
      <c r="T292" s="208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2" t="s">
        <v>165</v>
      </c>
      <c r="AU292" s="202" t="s">
        <v>82</v>
      </c>
      <c r="AV292" s="14" t="s">
        <v>82</v>
      </c>
      <c r="AW292" s="14" t="s">
        <v>30</v>
      </c>
      <c r="AX292" s="14" t="s">
        <v>73</v>
      </c>
      <c r="AY292" s="202" t="s">
        <v>156</v>
      </c>
    </row>
    <row r="293" s="13" customFormat="1">
      <c r="A293" s="13"/>
      <c r="B293" s="193"/>
      <c r="C293" s="13"/>
      <c r="D293" s="194" t="s">
        <v>165</v>
      </c>
      <c r="E293" s="195" t="s">
        <v>1</v>
      </c>
      <c r="F293" s="196" t="s">
        <v>248</v>
      </c>
      <c r="G293" s="13"/>
      <c r="H293" s="195" t="s">
        <v>1</v>
      </c>
      <c r="I293" s="197"/>
      <c r="J293" s="13"/>
      <c r="K293" s="13"/>
      <c r="L293" s="193"/>
      <c r="M293" s="198"/>
      <c r="N293" s="199"/>
      <c r="O293" s="199"/>
      <c r="P293" s="199"/>
      <c r="Q293" s="199"/>
      <c r="R293" s="199"/>
      <c r="S293" s="199"/>
      <c r="T293" s="20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5" t="s">
        <v>165</v>
      </c>
      <c r="AU293" s="195" t="s">
        <v>82</v>
      </c>
      <c r="AV293" s="13" t="s">
        <v>80</v>
      </c>
      <c r="AW293" s="13" t="s">
        <v>30</v>
      </c>
      <c r="AX293" s="13" t="s">
        <v>73</v>
      </c>
      <c r="AY293" s="195" t="s">
        <v>156</v>
      </c>
    </row>
    <row r="294" s="14" customFormat="1">
      <c r="A294" s="14"/>
      <c r="B294" s="201"/>
      <c r="C294" s="14"/>
      <c r="D294" s="194" t="s">
        <v>165</v>
      </c>
      <c r="E294" s="202" t="s">
        <v>1</v>
      </c>
      <c r="F294" s="203" t="s">
        <v>290</v>
      </c>
      <c r="G294" s="14"/>
      <c r="H294" s="204">
        <v>5.2119999999999997</v>
      </c>
      <c r="I294" s="205"/>
      <c r="J294" s="14"/>
      <c r="K294" s="14"/>
      <c r="L294" s="201"/>
      <c r="M294" s="206"/>
      <c r="N294" s="207"/>
      <c r="O294" s="207"/>
      <c r="P294" s="207"/>
      <c r="Q294" s="207"/>
      <c r="R294" s="207"/>
      <c r="S294" s="207"/>
      <c r="T294" s="20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2" t="s">
        <v>165</v>
      </c>
      <c r="AU294" s="202" t="s">
        <v>82</v>
      </c>
      <c r="AV294" s="14" t="s">
        <v>82</v>
      </c>
      <c r="AW294" s="14" t="s">
        <v>30</v>
      </c>
      <c r="AX294" s="14" t="s">
        <v>73</v>
      </c>
      <c r="AY294" s="202" t="s">
        <v>156</v>
      </c>
    </row>
    <row r="295" s="15" customFormat="1">
      <c r="A295" s="15"/>
      <c r="B295" s="209"/>
      <c r="C295" s="15"/>
      <c r="D295" s="194" t="s">
        <v>165</v>
      </c>
      <c r="E295" s="210" t="s">
        <v>1</v>
      </c>
      <c r="F295" s="211" t="s">
        <v>190</v>
      </c>
      <c r="G295" s="15"/>
      <c r="H295" s="212">
        <v>62.460999999999999</v>
      </c>
      <c r="I295" s="213"/>
      <c r="J295" s="15"/>
      <c r="K295" s="15"/>
      <c r="L295" s="209"/>
      <c r="M295" s="214"/>
      <c r="N295" s="215"/>
      <c r="O295" s="215"/>
      <c r="P295" s="215"/>
      <c r="Q295" s="215"/>
      <c r="R295" s="215"/>
      <c r="S295" s="215"/>
      <c r="T295" s="21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10" t="s">
        <v>165</v>
      </c>
      <c r="AU295" s="210" t="s">
        <v>82</v>
      </c>
      <c r="AV295" s="15" t="s">
        <v>157</v>
      </c>
      <c r="AW295" s="15" t="s">
        <v>30</v>
      </c>
      <c r="AX295" s="15" t="s">
        <v>80</v>
      </c>
      <c r="AY295" s="210" t="s">
        <v>156</v>
      </c>
    </row>
    <row r="296" s="2" customFormat="1" ht="24.15" customHeight="1">
      <c r="A296" s="38"/>
      <c r="B296" s="179"/>
      <c r="C296" s="180" t="s">
        <v>291</v>
      </c>
      <c r="D296" s="180" t="s">
        <v>159</v>
      </c>
      <c r="E296" s="181" t="s">
        <v>292</v>
      </c>
      <c r="F296" s="182" t="s">
        <v>293</v>
      </c>
      <c r="G296" s="183" t="s">
        <v>170</v>
      </c>
      <c r="H296" s="184">
        <v>321.35700000000003</v>
      </c>
      <c r="I296" s="185"/>
      <c r="J296" s="186">
        <f>ROUND(I296*H296,2)</f>
        <v>0</v>
      </c>
      <c r="K296" s="182" t="s">
        <v>163</v>
      </c>
      <c r="L296" s="39"/>
      <c r="M296" s="187" t="s">
        <v>1</v>
      </c>
      <c r="N296" s="188" t="s">
        <v>38</v>
      </c>
      <c r="O296" s="77"/>
      <c r="P296" s="189">
        <f>O296*H296</f>
        <v>0</v>
      </c>
      <c r="Q296" s="189">
        <v>0.00048000000000000001</v>
      </c>
      <c r="R296" s="189">
        <f>Q296*H296</f>
        <v>0.15425136</v>
      </c>
      <c r="S296" s="189">
        <v>0</v>
      </c>
      <c r="T296" s="19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1" t="s">
        <v>157</v>
      </c>
      <c r="AT296" s="191" t="s">
        <v>159</v>
      </c>
      <c r="AU296" s="191" t="s">
        <v>82</v>
      </c>
      <c r="AY296" s="19" t="s">
        <v>156</v>
      </c>
      <c r="BE296" s="192">
        <f>IF(N296="základní",J296,0)</f>
        <v>0</v>
      </c>
      <c r="BF296" s="192">
        <f>IF(N296="snížená",J296,0)</f>
        <v>0</v>
      </c>
      <c r="BG296" s="192">
        <f>IF(N296="zákl. přenesená",J296,0)</f>
        <v>0</v>
      </c>
      <c r="BH296" s="192">
        <f>IF(N296="sníž. přenesená",J296,0)</f>
        <v>0</v>
      </c>
      <c r="BI296" s="192">
        <f>IF(N296="nulová",J296,0)</f>
        <v>0</v>
      </c>
      <c r="BJ296" s="19" t="s">
        <v>80</v>
      </c>
      <c r="BK296" s="192">
        <f>ROUND(I296*H296,2)</f>
        <v>0</v>
      </c>
      <c r="BL296" s="19" t="s">
        <v>157</v>
      </c>
      <c r="BM296" s="191" t="s">
        <v>294</v>
      </c>
    </row>
    <row r="297" s="13" customFormat="1">
      <c r="A297" s="13"/>
      <c r="B297" s="193"/>
      <c r="C297" s="13"/>
      <c r="D297" s="194" t="s">
        <v>165</v>
      </c>
      <c r="E297" s="195" t="s">
        <v>1</v>
      </c>
      <c r="F297" s="196" t="s">
        <v>222</v>
      </c>
      <c r="G297" s="13"/>
      <c r="H297" s="195" t="s">
        <v>1</v>
      </c>
      <c r="I297" s="197"/>
      <c r="J297" s="13"/>
      <c r="K297" s="13"/>
      <c r="L297" s="193"/>
      <c r="M297" s="198"/>
      <c r="N297" s="199"/>
      <c r="O297" s="199"/>
      <c r="P297" s="199"/>
      <c r="Q297" s="199"/>
      <c r="R297" s="199"/>
      <c r="S297" s="199"/>
      <c r="T297" s="20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5" t="s">
        <v>165</v>
      </c>
      <c r="AU297" s="195" t="s">
        <v>82</v>
      </c>
      <c r="AV297" s="13" t="s">
        <v>80</v>
      </c>
      <c r="AW297" s="13" t="s">
        <v>30</v>
      </c>
      <c r="AX297" s="13" t="s">
        <v>73</v>
      </c>
      <c r="AY297" s="195" t="s">
        <v>156</v>
      </c>
    </row>
    <row r="298" s="14" customFormat="1">
      <c r="A298" s="14"/>
      <c r="B298" s="201"/>
      <c r="C298" s="14"/>
      <c r="D298" s="194" t="s">
        <v>165</v>
      </c>
      <c r="E298" s="202" t="s">
        <v>1</v>
      </c>
      <c r="F298" s="203" t="s">
        <v>234</v>
      </c>
      <c r="G298" s="14"/>
      <c r="H298" s="204">
        <v>30.190999999999999</v>
      </c>
      <c r="I298" s="205"/>
      <c r="J298" s="14"/>
      <c r="K298" s="14"/>
      <c r="L298" s="201"/>
      <c r="M298" s="206"/>
      <c r="N298" s="207"/>
      <c r="O298" s="207"/>
      <c r="P298" s="207"/>
      <c r="Q298" s="207"/>
      <c r="R298" s="207"/>
      <c r="S298" s="207"/>
      <c r="T298" s="20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2" t="s">
        <v>165</v>
      </c>
      <c r="AU298" s="202" t="s">
        <v>82</v>
      </c>
      <c r="AV298" s="14" t="s">
        <v>82</v>
      </c>
      <c r="AW298" s="14" t="s">
        <v>30</v>
      </c>
      <c r="AX298" s="14" t="s">
        <v>73</v>
      </c>
      <c r="AY298" s="202" t="s">
        <v>156</v>
      </c>
    </row>
    <row r="299" s="13" customFormat="1">
      <c r="A299" s="13"/>
      <c r="B299" s="193"/>
      <c r="C299" s="13"/>
      <c r="D299" s="194" t="s">
        <v>165</v>
      </c>
      <c r="E299" s="195" t="s">
        <v>1</v>
      </c>
      <c r="F299" s="196" t="s">
        <v>224</v>
      </c>
      <c r="G299" s="13"/>
      <c r="H299" s="195" t="s">
        <v>1</v>
      </c>
      <c r="I299" s="197"/>
      <c r="J299" s="13"/>
      <c r="K299" s="13"/>
      <c r="L299" s="193"/>
      <c r="M299" s="198"/>
      <c r="N299" s="199"/>
      <c r="O299" s="199"/>
      <c r="P299" s="199"/>
      <c r="Q299" s="199"/>
      <c r="R299" s="199"/>
      <c r="S299" s="199"/>
      <c r="T299" s="20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5" t="s">
        <v>165</v>
      </c>
      <c r="AU299" s="195" t="s">
        <v>82</v>
      </c>
      <c r="AV299" s="13" t="s">
        <v>80</v>
      </c>
      <c r="AW299" s="13" t="s">
        <v>30</v>
      </c>
      <c r="AX299" s="13" t="s">
        <v>73</v>
      </c>
      <c r="AY299" s="195" t="s">
        <v>156</v>
      </c>
    </row>
    <row r="300" s="14" customFormat="1">
      <c r="A300" s="14"/>
      <c r="B300" s="201"/>
      <c r="C300" s="14"/>
      <c r="D300" s="194" t="s">
        <v>165</v>
      </c>
      <c r="E300" s="202" t="s">
        <v>1</v>
      </c>
      <c r="F300" s="203" t="s">
        <v>235</v>
      </c>
      <c r="G300" s="14"/>
      <c r="H300" s="204">
        <v>86.596000000000004</v>
      </c>
      <c r="I300" s="205"/>
      <c r="J300" s="14"/>
      <c r="K300" s="14"/>
      <c r="L300" s="201"/>
      <c r="M300" s="206"/>
      <c r="N300" s="207"/>
      <c r="O300" s="207"/>
      <c r="P300" s="207"/>
      <c r="Q300" s="207"/>
      <c r="R300" s="207"/>
      <c r="S300" s="207"/>
      <c r="T300" s="20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02" t="s">
        <v>165</v>
      </c>
      <c r="AU300" s="202" t="s">
        <v>82</v>
      </c>
      <c r="AV300" s="14" t="s">
        <v>82</v>
      </c>
      <c r="AW300" s="14" t="s">
        <v>30</v>
      </c>
      <c r="AX300" s="14" t="s">
        <v>73</v>
      </c>
      <c r="AY300" s="202" t="s">
        <v>156</v>
      </c>
    </row>
    <row r="301" s="13" customFormat="1">
      <c r="A301" s="13"/>
      <c r="B301" s="193"/>
      <c r="C301" s="13"/>
      <c r="D301" s="194" t="s">
        <v>165</v>
      </c>
      <c r="E301" s="195" t="s">
        <v>1</v>
      </c>
      <c r="F301" s="196" t="s">
        <v>226</v>
      </c>
      <c r="G301" s="13"/>
      <c r="H301" s="195" t="s">
        <v>1</v>
      </c>
      <c r="I301" s="197"/>
      <c r="J301" s="13"/>
      <c r="K301" s="13"/>
      <c r="L301" s="193"/>
      <c r="M301" s="198"/>
      <c r="N301" s="199"/>
      <c r="O301" s="199"/>
      <c r="P301" s="199"/>
      <c r="Q301" s="199"/>
      <c r="R301" s="199"/>
      <c r="S301" s="199"/>
      <c r="T301" s="20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5" t="s">
        <v>165</v>
      </c>
      <c r="AU301" s="195" t="s">
        <v>82</v>
      </c>
      <c r="AV301" s="13" t="s">
        <v>80</v>
      </c>
      <c r="AW301" s="13" t="s">
        <v>30</v>
      </c>
      <c r="AX301" s="13" t="s">
        <v>73</v>
      </c>
      <c r="AY301" s="195" t="s">
        <v>156</v>
      </c>
    </row>
    <row r="302" s="14" customFormat="1">
      <c r="A302" s="14"/>
      <c r="B302" s="201"/>
      <c r="C302" s="14"/>
      <c r="D302" s="194" t="s">
        <v>165</v>
      </c>
      <c r="E302" s="202" t="s">
        <v>1</v>
      </c>
      <c r="F302" s="203" t="s">
        <v>236</v>
      </c>
      <c r="G302" s="14"/>
      <c r="H302" s="204">
        <v>116.241</v>
      </c>
      <c r="I302" s="205"/>
      <c r="J302" s="14"/>
      <c r="K302" s="14"/>
      <c r="L302" s="201"/>
      <c r="M302" s="206"/>
      <c r="N302" s="207"/>
      <c r="O302" s="207"/>
      <c r="P302" s="207"/>
      <c r="Q302" s="207"/>
      <c r="R302" s="207"/>
      <c r="S302" s="207"/>
      <c r="T302" s="20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2" t="s">
        <v>165</v>
      </c>
      <c r="AU302" s="202" t="s">
        <v>82</v>
      </c>
      <c r="AV302" s="14" t="s">
        <v>82</v>
      </c>
      <c r="AW302" s="14" t="s">
        <v>30</v>
      </c>
      <c r="AX302" s="14" t="s">
        <v>73</v>
      </c>
      <c r="AY302" s="202" t="s">
        <v>156</v>
      </c>
    </row>
    <row r="303" s="14" customFormat="1">
      <c r="A303" s="14"/>
      <c r="B303" s="201"/>
      <c r="C303" s="14"/>
      <c r="D303" s="194" t="s">
        <v>165</v>
      </c>
      <c r="E303" s="202" t="s">
        <v>1</v>
      </c>
      <c r="F303" s="203" t="s">
        <v>237</v>
      </c>
      <c r="G303" s="14"/>
      <c r="H303" s="204">
        <v>7.3899999999999997</v>
      </c>
      <c r="I303" s="205"/>
      <c r="J303" s="14"/>
      <c r="K303" s="14"/>
      <c r="L303" s="201"/>
      <c r="M303" s="206"/>
      <c r="N303" s="207"/>
      <c r="O303" s="207"/>
      <c r="P303" s="207"/>
      <c r="Q303" s="207"/>
      <c r="R303" s="207"/>
      <c r="S303" s="207"/>
      <c r="T303" s="20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2" t="s">
        <v>165</v>
      </c>
      <c r="AU303" s="202" t="s">
        <v>82</v>
      </c>
      <c r="AV303" s="14" t="s">
        <v>82</v>
      </c>
      <c r="AW303" s="14" t="s">
        <v>30</v>
      </c>
      <c r="AX303" s="14" t="s">
        <v>73</v>
      </c>
      <c r="AY303" s="202" t="s">
        <v>156</v>
      </c>
    </row>
    <row r="304" s="13" customFormat="1">
      <c r="A304" s="13"/>
      <c r="B304" s="193"/>
      <c r="C304" s="13"/>
      <c r="D304" s="194" t="s">
        <v>165</v>
      </c>
      <c r="E304" s="195" t="s">
        <v>1</v>
      </c>
      <c r="F304" s="196" t="s">
        <v>228</v>
      </c>
      <c r="G304" s="13"/>
      <c r="H304" s="195" t="s">
        <v>1</v>
      </c>
      <c r="I304" s="197"/>
      <c r="J304" s="13"/>
      <c r="K304" s="13"/>
      <c r="L304" s="193"/>
      <c r="M304" s="198"/>
      <c r="N304" s="199"/>
      <c r="O304" s="199"/>
      <c r="P304" s="199"/>
      <c r="Q304" s="199"/>
      <c r="R304" s="199"/>
      <c r="S304" s="199"/>
      <c r="T304" s="20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5" t="s">
        <v>165</v>
      </c>
      <c r="AU304" s="195" t="s">
        <v>82</v>
      </c>
      <c r="AV304" s="13" t="s">
        <v>80</v>
      </c>
      <c r="AW304" s="13" t="s">
        <v>30</v>
      </c>
      <c r="AX304" s="13" t="s">
        <v>73</v>
      </c>
      <c r="AY304" s="195" t="s">
        <v>156</v>
      </c>
    </row>
    <row r="305" s="13" customFormat="1">
      <c r="A305" s="13"/>
      <c r="B305" s="193"/>
      <c r="C305" s="13"/>
      <c r="D305" s="194" t="s">
        <v>165</v>
      </c>
      <c r="E305" s="195" t="s">
        <v>1</v>
      </c>
      <c r="F305" s="196" t="s">
        <v>238</v>
      </c>
      <c r="G305" s="13"/>
      <c r="H305" s="195" t="s">
        <v>1</v>
      </c>
      <c r="I305" s="197"/>
      <c r="J305" s="13"/>
      <c r="K305" s="13"/>
      <c r="L305" s="193"/>
      <c r="M305" s="198"/>
      <c r="N305" s="199"/>
      <c r="O305" s="199"/>
      <c r="P305" s="199"/>
      <c r="Q305" s="199"/>
      <c r="R305" s="199"/>
      <c r="S305" s="199"/>
      <c r="T305" s="20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5" t="s">
        <v>165</v>
      </c>
      <c r="AU305" s="195" t="s">
        <v>82</v>
      </c>
      <c r="AV305" s="13" t="s">
        <v>80</v>
      </c>
      <c r="AW305" s="13" t="s">
        <v>30</v>
      </c>
      <c r="AX305" s="13" t="s">
        <v>73</v>
      </c>
      <c r="AY305" s="195" t="s">
        <v>156</v>
      </c>
    </row>
    <row r="306" s="14" customFormat="1">
      <c r="A306" s="14"/>
      <c r="B306" s="201"/>
      <c r="C306" s="14"/>
      <c r="D306" s="194" t="s">
        <v>165</v>
      </c>
      <c r="E306" s="202" t="s">
        <v>1</v>
      </c>
      <c r="F306" s="203" t="s">
        <v>239</v>
      </c>
      <c r="G306" s="14"/>
      <c r="H306" s="204">
        <v>14.299</v>
      </c>
      <c r="I306" s="205"/>
      <c r="J306" s="14"/>
      <c r="K306" s="14"/>
      <c r="L306" s="201"/>
      <c r="M306" s="206"/>
      <c r="N306" s="207"/>
      <c r="O306" s="207"/>
      <c r="P306" s="207"/>
      <c r="Q306" s="207"/>
      <c r="R306" s="207"/>
      <c r="S306" s="207"/>
      <c r="T306" s="20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2" t="s">
        <v>165</v>
      </c>
      <c r="AU306" s="202" t="s">
        <v>82</v>
      </c>
      <c r="AV306" s="14" t="s">
        <v>82</v>
      </c>
      <c r="AW306" s="14" t="s">
        <v>30</v>
      </c>
      <c r="AX306" s="14" t="s">
        <v>73</v>
      </c>
      <c r="AY306" s="202" t="s">
        <v>156</v>
      </c>
    </row>
    <row r="307" s="13" customFormat="1">
      <c r="A307" s="13"/>
      <c r="B307" s="193"/>
      <c r="C307" s="13"/>
      <c r="D307" s="194" t="s">
        <v>165</v>
      </c>
      <c r="E307" s="195" t="s">
        <v>1</v>
      </c>
      <c r="F307" s="196" t="s">
        <v>240</v>
      </c>
      <c r="G307" s="13"/>
      <c r="H307" s="195" t="s">
        <v>1</v>
      </c>
      <c r="I307" s="197"/>
      <c r="J307" s="13"/>
      <c r="K307" s="13"/>
      <c r="L307" s="193"/>
      <c r="M307" s="198"/>
      <c r="N307" s="199"/>
      <c r="O307" s="199"/>
      <c r="P307" s="199"/>
      <c r="Q307" s="199"/>
      <c r="R307" s="199"/>
      <c r="S307" s="199"/>
      <c r="T307" s="20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5" t="s">
        <v>165</v>
      </c>
      <c r="AU307" s="195" t="s">
        <v>82</v>
      </c>
      <c r="AV307" s="13" t="s">
        <v>80</v>
      </c>
      <c r="AW307" s="13" t="s">
        <v>30</v>
      </c>
      <c r="AX307" s="13" t="s">
        <v>73</v>
      </c>
      <c r="AY307" s="195" t="s">
        <v>156</v>
      </c>
    </row>
    <row r="308" s="14" customFormat="1">
      <c r="A308" s="14"/>
      <c r="B308" s="201"/>
      <c r="C308" s="14"/>
      <c r="D308" s="194" t="s">
        <v>165</v>
      </c>
      <c r="E308" s="202" t="s">
        <v>1</v>
      </c>
      <c r="F308" s="203" t="s">
        <v>241</v>
      </c>
      <c r="G308" s="14"/>
      <c r="H308" s="204">
        <v>58.994999999999997</v>
      </c>
      <c r="I308" s="205"/>
      <c r="J308" s="14"/>
      <c r="K308" s="14"/>
      <c r="L308" s="201"/>
      <c r="M308" s="206"/>
      <c r="N308" s="207"/>
      <c r="O308" s="207"/>
      <c r="P308" s="207"/>
      <c r="Q308" s="207"/>
      <c r="R308" s="207"/>
      <c r="S308" s="207"/>
      <c r="T308" s="20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2" t="s">
        <v>165</v>
      </c>
      <c r="AU308" s="202" t="s">
        <v>82</v>
      </c>
      <c r="AV308" s="14" t="s">
        <v>82</v>
      </c>
      <c r="AW308" s="14" t="s">
        <v>30</v>
      </c>
      <c r="AX308" s="14" t="s">
        <v>73</v>
      </c>
      <c r="AY308" s="202" t="s">
        <v>156</v>
      </c>
    </row>
    <row r="309" s="13" customFormat="1">
      <c r="A309" s="13"/>
      <c r="B309" s="193"/>
      <c r="C309" s="13"/>
      <c r="D309" s="194" t="s">
        <v>165</v>
      </c>
      <c r="E309" s="195" t="s">
        <v>1</v>
      </c>
      <c r="F309" s="196" t="s">
        <v>244</v>
      </c>
      <c r="G309" s="13"/>
      <c r="H309" s="195" t="s">
        <v>1</v>
      </c>
      <c r="I309" s="197"/>
      <c r="J309" s="13"/>
      <c r="K309" s="13"/>
      <c r="L309" s="193"/>
      <c r="M309" s="198"/>
      <c r="N309" s="199"/>
      <c r="O309" s="199"/>
      <c r="P309" s="199"/>
      <c r="Q309" s="199"/>
      <c r="R309" s="199"/>
      <c r="S309" s="199"/>
      <c r="T309" s="20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5" t="s">
        <v>165</v>
      </c>
      <c r="AU309" s="195" t="s">
        <v>82</v>
      </c>
      <c r="AV309" s="13" t="s">
        <v>80</v>
      </c>
      <c r="AW309" s="13" t="s">
        <v>30</v>
      </c>
      <c r="AX309" s="13" t="s">
        <v>73</v>
      </c>
      <c r="AY309" s="195" t="s">
        <v>156</v>
      </c>
    </row>
    <row r="310" s="14" customFormat="1">
      <c r="A310" s="14"/>
      <c r="B310" s="201"/>
      <c r="C310" s="14"/>
      <c r="D310" s="194" t="s">
        <v>165</v>
      </c>
      <c r="E310" s="202" t="s">
        <v>1</v>
      </c>
      <c r="F310" s="203" t="s">
        <v>245</v>
      </c>
      <c r="G310" s="14"/>
      <c r="H310" s="204">
        <v>-2.1499999999999999</v>
      </c>
      <c r="I310" s="205"/>
      <c r="J310" s="14"/>
      <c r="K310" s="14"/>
      <c r="L310" s="201"/>
      <c r="M310" s="206"/>
      <c r="N310" s="207"/>
      <c r="O310" s="207"/>
      <c r="P310" s="207"/>
      <c r="Q310" s="207"/>
      <c r="R310" s="207"/>
      <c r="S310" s="207"/>
      <c r="T310" s="20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2" t="s">
        <v>165</v>
      </c>
      <c r="AU310" s="202" t="s">
        <v>82</v>
      </c>
      <c r="AV310" s="14" t="s">
        <v>82</v>
      </c>
      <c r="AW310" s="14" t="s">
        <v>30</v>
      </c>
      <c r="AX310" s="14" t="s">
        <v>73</v>
      </c>
      <c r="AY310" s="202" t="s">
        <v>156</v>
      </c>
    </row>
    <row r="311" s="13" customFormat="1">
      <c r="A311" s="13"/>
      <c r="B311" s="193"/>
      <c r="C311" s="13"/>
      <c r="D311" s="194" t="s">
        <v>165</v>
      </c>
      <c r="E311" s="195" t="s">
        <v>1</v>
      </c>
      <c r="F311" s="196" t="s">
        <v>246</v>
      </c>
      <c r="G311" s="13"/>
      <c r="H311" s="195" t="s">
        <v>1</v>
      </c>
      <c r="I311" s="197"/>
      <c r="J311" s="13"/>
      <c r="K311" s="13"/>
      <c r="L311" s="193"/>
      <c r="M311" s="198"/>
      <c r="N311" s="199"/>
      <c r="O311" s="199"/>
      <c r="P311" s="199"/>
      <c r="Q311" s="199"/>
      <c r="R311" s="199"/>
      <c r="S311" s="199"/>
      <c r="T311" s="20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5" t="s">
        <v>165</v>
      </c>
      <c r="AU311" s="195" t="s">
        <v>82</v>
      </c>
      <c r="AV311" s="13" t="s">
        <v>80</v>
      </c>
      <c r="AW311" s="13" t="s">
        <v>30</v>
      </c>
      <c r="AX311" s="13" t="s">
        <v>73</v>
      </c>
      <c r="AY311" s="195" t="s">
        <v>156</v>
      </c>
    </row>
    <row r="312" s="14" customFormat="1">
      <c r="A312" s="14"/>
      <c r="B312" s="201"/>
      <c r="C312" s="14"/>
      <c r="D312" s="194" t="s">
        <v>165</v>
      </c>
      <c r="E312" s="202" t="s">
        <v>1</v>
      </c>
      <c r="F312" s="203" t="s">
        <v>247</v>
      </c>
      <c r="G312" s="14"/>
      <c r="H312" s="204">
        <v>-30.175000000000001</v>
      </c>
      <c r="I312" s="205"/>
      <c r="J312" s="14"/>
      <c r="K312" s="14"/>
      <c r="L312" s="201"/>
      <c r="M312" s="206"/>
      <c r="N312" s="207"/>
      <c r="O312" s="207"/>
      <c r="P312" s="207"/>
      <c r="Q312" s="207"/>
      <c r="R312" s="207"/>
      <c r="S312" s="207"/>
      <c r="T312" s="20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2" t="s">
        <v>165</v>
      </c>
      <c r="AU312" s="202" t="s">
        <v>82</v>
      </c>
      <c r="AV312" s="14" t="s">
        <v>82</v>
      </c>
      <c r="AW312" s="14" t="s">
        <v>30</v>
      </c>
      <c r="AX312" s="14" t="s">
        <v>73</v>
      </c>
      <c r="AY312" s="202" t="s">
        <v>156</v>
      </c>
    </row>
    <row r="313" s="13" customFormat="1">
      <c r="A313" s="13"/>
      <c r="B313" s="193"/>
      <c r="C313" s="13"/>
      <c r="D313" s="194" t="s">
        <v>165</v>
      </c>
      <c r="E313" s="195" t="s">
        <v>1</v>
      </c>
      <c r="F313" s="196" t="s">
        <v>248</v>
      </c>
      <c r="G313" s="13"/>
      <c r="H313" s="195" t="s">
        <v>1</v>
      </c>
      <c r="I313" s="197"/>
      <c r="J313" s="13"/>
      <c r="K313" s="13"/>
      <c r="L313" s="193"/>
      <c r="M313" s="198"/>
      <c r="N313" s="199"/>
      <c r="O313" s="199"/>
      <c r="P313" s="199"/>
      <c r="Q313" s="199"/>
      <c r="R313" s="199"/>
      <c r="S313" s="199"/>
      <c r="T313" s="20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5" t="s">
        <v>165</v>
      </c>
      <c r="AU313" s="195" t="s">
        <v>82</v>
      </c>
      <c r="AV313" s="13" t="s">
        <v>80</v>
      </c>
      <c r="AW313" s="13" t="s">
        <v>30</v>
      </c>
      <c r="AX313" s="13" t="s">
        <v>73</v>
      </c>
      <c r="AY313" s="195" t="s">
        <v>156</v>
      </c>
    </row>
    <row r="314" s="14" customFormat="1">
      <c r="A314" s="14"/>
      <c r="B314" s="201"/>
      <c r="C314" s="14"/>
      <c r="D314" s="194" t="s">
        <v>165</v>
      </c>
      <c r="E314" s="202" t="s">
        <v>1</v>
      </c>
      <c r="F314" s="203" t="s">
        <v>249</v>
      </c>
      <c r="G314" s="14"/>
      <c r="H314" s="204">
        <v>39.969999999999999</v>
      </c>
      <c r="I314" s="205"/>
      <c r="J314" s="14"/>
      <c r="K314" s="14"/>
      <c r="L314" s="201"/>
      <c r="M314" s="206"/>
      <c r="N314" s="207"/>
      <c r="O314" s="207"/>
      <c r="P314" s="207"/>
      <c r="Q314" s="207"/>
      <c r="R314" s="207"/>
      <c r="S314" s="207"/>
      <c r="T314" s="20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2" t="s">
        <v>165</v>
      </c>
      <c r="AU314" s="202" t="s">
        <v>82</v>
      </c>
      <c r="AV314" s="14" t="s">
        <v>82</v>
      </c>
      <c r="AW314" s="14" t="s">
        <v>30</v>
      </c>
      <c r="AX314" s="14" t="s">
        <v>73</v>
      </c>
      <c r="AY314" s="202" t="s">
        <v>156</v>
      </c>
    </row>
    <row r="315" s="15" customFormat="1">
      <c r="A315" s="15"/>
      <c r="B315" s="209"/>
      <c r="C315" s="15"/>
      <c r="D315" s="194" t="s">
        <v>165</v>
      </c>
      <c r="E315" s="210" t="s">
        <v>1</v>
      </c>
      <c r="F315" s="211" t="s">
        <v>190</v>
      </c>
      <c r="G315" s="15"/>
      <c r="H315" s="212">
        <v>321.35699999999997</v>
      </c>
      <c r="I315" s="213"/>
      <c r="J315" s="15"/>
      <c r="K315" s="15"/>
      <c r="L315" s="209"/>
      <c r="M315" s="214"/>
      <c r="N315" s="215"/>
      <c r="O315" s="215"/>
      <c r="P315" s="215"/>
      <c r="Q315" s="215"/>
      <c r="R315" s="215"/>
      <c r="S315" s="215"/>
      <c r="T315" s="216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10" t="s">
        <v>165</v>
      </c>
      <c r="AU315" s="210" t="s">
        <v>82</v>
      </c>
      <c r="AV315" s="15" t="s">
        <v>157</v>
      </c>
      <c r="AW315" s="15" t="s">
        <v>30</v>
      </c>
      <c r="AX315" s="15" t="s">
        <v>80</v>
      </c>
      <c r="AY315" s="210" t="s">
        <v>156</v>
      </c>
    </row>
    <row r="316" s="2" customFormat="1" ht="24.15" customHeight="1">
      <c r="A316" s="38"/>
      <c r="B316" s="179"/>
      <c r="C316" s="180" t="s">
        <v>295</v>
      </c>
      <c r="D316" s="180" t="s">
        <v>159</v>
      </c>
      <c r="E316" s="181" t="s">
        <v>296</v>
      </c>
      <c r="F316" s="182" t="s">
        <v>297</v>
      </c>
      <c r="G316" s="183" t="s">
        <v>162</v>
      </c>
      <c r="H316" s="184">
        <v>13.83</v>
      </c>
      <c r="I316" s="185"/>
      <c r="J316" s="186">
        <f>ROUND(I316*H316,2)</f>
        <v>0</v>
      </c>
      <c r="K316" s="182" t="s">
        <v>163</v>
      </c>
      <c r="L316" s="39"/>
      <c r="M316" s="187" t="s">
        <v>1</v>
      </c>
      <c r="N316" s="188" t="s">
        <v>38</v>
      </c>
      <c r="O316" s="77"/>
      <c r="P316" s="189">
        <f>O316*H316</f>
        <v>0</v>
      </c>
      <c r="Q316" s="189">
        <v>0</v>
      </c>
      <c r="R316" s="189">
        <f>Q316*H316</f>
        <v>0</v>
      </c>
      <c r="S316" s="189">
        <v>0</v>
      </c>
      <c r="T316" s="19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1" t="s">
        <v>157</v>
      </c>
      <c r="AT316" s="191" t="s">
        <v>159</v>
      </c>
      <c r="AU316" s="191" t="s">
        <v>82</v>
      </c>
      <c r="AY316" s="19" t="s">
        <v>156</v>
      </c>
      <c r="BE316" s="192">
        <f>IF(N316="základní",J316,0)</f>
        <v>0</v>
      </c>
      <c r="BF316" s="192">
        <f>IF(N316="snížená",J316,0)</f>
        <v>0</v>
      </c>
      <c r="BG316" s="192">
        <f>IF(N316="zákl. přenesená",J316,0)</f>
        <v>0</v>
      </c>
      <c r="BH316" s="192">
        <f>IF(N316="sníž. přenesená",J316,0)</f>
        <v>0</v>
      </c>
      <c r="BI316" s="192">
        <f>IF(N316="nulová",J316,0)</f>
        <v>0</v>
      </c>
      <c r="BJ316" s="19" t="s">
        <v>80</v>
      </c>
      <c r="BK316" s="192">
        <f>ROUND(I316*H316,2)</f>
        <v>0</v>
      </c>
      <c r="BL316" s="19" t="s">
        <v>157</v>
      </c>
      <c r="BM316" s="191" t="s">
        <v>298</v>
      </c>
    </row>
    <row r="317" s="13" customFormat="1">
      <c r="A317" s="13"/>
      <c r="B317" s="193"/>
      <c r="C317" s="13"/>
      <c r="D317" s="194" t="s">
        <v>165</v>
      </c>
      <c r="E317" s="195" t="s">
        <v>1</v>
      </c>
      <c r="F317" s="196" t="s">
        <v>299</v>
      </c>
      <c r="G317" s="13"/>
      <c r="H317" s="195" t="s">
        <v>1</v>
      </c>
      <c r="I317" s="197"/>
      <c r="J317" s="13"/>
      <c r="K317" s="13"/>
      <c r="L317" s="193"/>
      <c r="M317" s="198"/>
      <c r="N317" s="199"/>
      <c r="O317" s="199"/>
      <c r="P317" s="199"/>
      <c r="Q317" s="199"/>
      <c r="R317" s="199"/>
      <c r="S317" s="199"/>
      <c r="T317" s="20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5" t="s">
        <v>165</v>
      </c>
      <c r="AU317" s="195" t="s">
        <v>82</v>
      </c>
      <c r="AV317" s="13" t="s">
        <v>80</v>
      </c>
      <c r="AW317" s="13" t="s">
        <v>30</v>
      </c>
      <c r="AX317" s="13" t="s">
        <v>73</v>
      </c>
      <c r="AY317" s="195" t="s">
        <v>156</v>
      </c>
    </row>
    <row r="318" s="14" customFormat="1">
      <c r="A318" s="14"/>
      <c r="B318" s="201"/>
      <c r="C318" s="14"/>
      <c r="D318" s="194" t="s">
        <v>165</v>
      </c>
      <c r="E318" s="202" t="s">
        <v>1</v>
      </c>
      <c r="F318" s="203" t="s">
        <v>300</v>
      </c>
      <c r="G318" s="14"/>
      <c r="H318" s="204">
        <v>13.83</v>
      </c>
      <c r="I318" s="205"/>
      <c r="J318" s="14"/>
      <c r="K318" s="14"/>
      <c r="L318" s="201"/>
      <c r="M318" s="206"/>
      <c r="N318" s="207"/>
      <c r="O318" s="207"/>
      <c r="P318" s="207"/>
      <c r="Q318" s="207"/>
      <c r="R318" s="207"/>
      <c r="S318" s="207"/>
      <c r="T318" s="20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2" t="s">
        <v>165</v>
      </c>
      <c r="AU318" s="202" t="s">
        <v>82</v>
      </c>
      <c r="AV318" s="14" t="s">
        <v>82</v>
      </c>
      <c r="AW318" s="14" t="s">
        <v>30</v>
      </c>
      <c r="AX318" s="14" t="s">
        <v>80</v>
      </c>
      <c r="AY318" s="202" t="s">
        <v>156</v>
      </c>
    </row>
    <row r="319" s="12" customFormat="1" ht="22.8" customHeight="1">
      <c r="A319" s="12"/>
      <c r="B319" s="166"/>
      <c r="C319" s="12"/>
      <c r="D319" s="167" t="s">
        <v>72</v>
      </c>
      <c r="E319" s="177" t="s">
        <v>301</v>
      </c>
      <c r="F319" s="177" t="s">
        <v>302</v>
      </c>
      <c r="G319" s="12"/>
      <c r="H319" s="12"/>
      <c r="I319" s="169"/>
      <c r="J319" s="178">
        <f>BK319</f>
        <v>0</v>
      </c>
      <c r="K319" s="12"/>
      <c r="L319" s="166"/>
      <c r="M319" s="171"/>
      <c r="N319" s="172"/>
      <c r="O319" s="172"/>
      <c r="P319" s="173">
        <f>SUM(P320:P328)</f>
        <v>0</v>
      </c>
      <c r="Q319" s="172"/>
      <c r="R319" s="173">
        <f>SUM(R320:R328)</f>
        <v>0.11641209999999999</v>
      </c>
      <c r="S319" s="172"/>
      <c r="T319" s="174">
        <f>SUM(T320:T328)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67" t="s">
        <v>80</v>
      </c>
      <c r="AT319" s="175" t="s">
        <v>72</v>
      </c>
      <c r="AU319" s="175" t="s">
        <v>80</v>
      </c>
      <c r="AY319" s="167" t="s">
        <v>156</v>
      </c>
      <c r="BK319" s="176">
        <f>SUM(BK320:BK328)</f>
        <v>0</v>
      </c>
    </row>
    <row r="320" s="2" customFormat="1" ht="24.15" customHeight="1">
      <c r="A320" s="38"/>
      <c r="B320" s="179"/>
      <c r="C320" s="180" t="s">
        <v>303</v>
      </c>
      <c r="D320" s="180" t="s">
        <v>159</v>
      </c>
      <c r="E320" s="181" t="s">
        <v>304</v>
      </c>
      <c r="F320" s="182" t="s">
        <v>305</v>
      </c>
      <c r="G320" s="183" t="s">
        <v>170</v>
      </c>
      <c r="H320" s="184">
        <v>8.3650000000000002</v>
      </c>
      <c r="I320" s="185"/>
      <c r="J320" s="186">
        <f>ROUND(I320*H320,2)</f>
        <v>0</v>
      </c>
      <c r="K320" s="182" t="s">
        <v>163</v>
      </c>
      <c r="L320" s="39"/>
      <c r="M320" s="187" t="s">
        <v>1</v>
      </c>
      <c r="N320" s="188" t="s">
        <v>38</v>
      </c>
      <c r="O320" s="77"/>
      <c r="P320" s="189">
        <f>O320*H320</f>
        <v>0</v>
      </c>
      <c r="Q320" s="189">
        <v>0.0027000000000000001</v>
      </c>
      <c r="R320" s="189">
        <f>Q320*H320</f>
        <v>0.022585500000000001</v>
      </c>
      <c r="S320" s="189">
        <v>0</v>
      </c>
      <c r="T320" s="19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1" t="s">
        <v>157</v>
      </c>
      <c r="AT320" s="191" t="s">
        <v>159</v>
      </c>
      <c r="AU320" s="191" t="s">
        <v>82</v>
      </c>
      <c r="AY320" s="19" t="s">
        <v>156</v>
      </c>
      <c r="BE320" s="192">
        <f>IF(N320="základní",J320,0)</f>
        <v>0</v>
      </c>
      <c r="BF320" s="192">
        <f>IF(N320="snížená",J320,0)</f>
        <v>0</v>
      </c>
      <c r="BG320" s="192">
        <f>IF(N320="zákl. přenesená",J320,0)</f>
        <v>0</v>
      </c>
      <c r="BH320" s="192">
        <f>IF(N320="sníž. přenesená",J320,0)</f>
        <v>0</v>
      </c>
      <c r="BI320" s="192">
        <f>IF(N320="nulová",J320,0)</f>
        <v>0</v>
      </c>
      <c r="BJ320" s="19" t="s">
        <v>80</v>
      </c>
      <c r="BK320" s="192">
        <f>ROUND(I320*H320,2)</f>
        <v>0</v>
      </c>
      <c r="BL320" s="19" t="s">
        <v>157</v>
      </c>
      <c r="BM320" s="191" t="s">
        <v>306</v>
      </c>
    </row>
    <row r="321" s="13" customFormat="1">
      <c r="A321" s="13"/>
      <c r="B321" s="193"/>
      <c r="C321" s="13"/>
      <c r="D321" s="194" t="s">
        <v>165</v>
      </c>
      <c r="E321" s="195" t="s">
        <v>1</v>
      </c>
      <c r="F321" s="196" t="s">
        <v>307</v>
      </c>
      <c r="G321" s="13"/>
      <c r="H321" s="195" t="s">
        <v>1</v>
      </c>
      <c r="I321" s="197"/>
      <c r="J321" s="13"/>
      <c r="K321" s="13"/>
      <c r="L321" s="193"/>
      <c r="M321" s="198"/>
      <c r="N321" s="199"/>
      <c r="O321" s="199"/>
      <c r="P321" s="199"/>
      <c r="Q321" s="199"/>
      <c r="R321" s="199"/>
      <c r="S321" s="199"/>
      <c r="T321" s="20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5" t="s">
        <v>165</v>
      </c>
      <c r="AU321" s="195" t="s">
        <v>82</v>
      </c>
      <c r="AV321" s="13" t="s">
        <v>80</v>
      </c>
      <c r="AW321" s="13" t="s">
        <v>30</v>
      </c>
      <c r="AX321" s="13" t="s">
        <v>73</v>
      </c>
      <c r="AY321" s="195" t="s">
        <v>156</v>
      </c>
    </row>
    <row r="322" s="14" customFormat="1">
      <c r="A322" s="14"/>
      <c r="B322" s="201"/>
      <c r="C322" s="14"/>
      <c r="D322" s="194" t="s">
        <v>165</v>
      </c>
      <c r="E322" s="202" t="s">
        <v>1</v>
      </c>
      <c r="F322" s="203" t="s">
        <v>173</v>
      </c>
      <c r="G322" s="14"/>
      <c r="H322" s="204">
        <v>2.5649999999999999</v>
      </c>
      <c r="I322" s="205"/>
      <c r="J322" s="14"/>
      <c r="K322" s="14"/>
      <c r="L322" s="201"/>
      <c r="M322" s="206"/>
      <c r="N322" s="207"/>
      <c r="O322" s="207"/>
      <c r="P322" s="207"/>
      <c r="Q322" s="207"/>
      <c r="R322" s="207"/>
      <c r="S322" s="207"/>
      <c r="T322" s="20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2" t="s">
        <v>165</v>
      </c>
      <c r="AU322" s="202" t="s">
        <v>82</v>
      </c>
      <c r="AV322" s="14" t="s">
        <v>82</v>
      </c>
      <c r="AW322" s="14" t="s">
        <v>30</v>
      </c>
      <c r="AX322" s="14" t="s">
        <v>73</v>
      </c>
      <c r="AY322" s="202" t="s">
        <v>156</v>
      </c>
    </row>
    <row r="323" s="13" customFormat="1">
      <c r="A323" s="13"/>
      <c r="B323" s="193"/>
      <c r="C323" s="13"/>
      <c r="D323" s="194" t="s">
        <v>165</v>
      </c>
      <c r="E323" s="195" t="s">
        <v>1</v>
      </c>
      <c r="F323" s="196" t="s">
        <v>308</v>
      </c>
      <c r="G323" s="13"/>
      <c r="H323" s="195" t="s">
        <v>1</v>
      </c>
      <c r="I323" s="197"/>
      <c r="J323" s="13"/>
      <c r="K323" s="13"/>
      <c r="L323" s="193"/>
      <c r="M323" s="198"/>
      <c r="N323" s="199"/>
      <c r="O323" s="199"/>
      <c r="P323" s="199"/>
      <c r="Q323" s="199"/>
      <c r="R323" s="199"/>
      <c r="S323" s="199"/>
      <c r="T323" s="20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5" t="s">
        <v>165</v>
      </c>
      <c r="AU323" s="195" t="s">
        <v>82</v>
      </c>
      <c r="AV323" s="13" t="s">
        <v>80</v>
      </c>
      <c r="AW323" s="13" t="s">
        <v>30</v>
      </c>
      <c r="AX323" s="13" t="s">
        <v>73</v>
      </c>
      <c r="AY323" s="195" t="s">
        <v>156</v>
      </c>
    </row>
    <row r="324" s="14" customFormat="1">
      <c r="A324" s="14"/>
      <c r="B324" s="201"/>
      <c r="C324" s="14"/>
      <c r="D324" s="194" t="s">
        <v>165</v>
      </c>
      <c r="E324" s="202" t="s">
        <v>1</v>
      </c>
      <c r="F324" s="203" t="s">
        <v>309</v>
      </c>
      <c r="G324" s="14"/>
      <c r="H324" s="204">
        <v>5.7999999999999998</v>
      </c>
      <c r="I324" s="205"/>
      <c r="J324" s="14"/>
      <c r="K324" s="14"/>
      <c r="L324" s="201"/>
      <c r="M324" s="206"/>
      <c r="N324" s="207"/>
      <c r="O324" s="207"/>
      <c r="P324" s="207"/>
      <c r="Q324" s="207"/>
      <c r="R324" s="207"/>
      <c r="S324" s="207"/>
      <c r="T324" s="20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2" t="s">
        <v>165</v>
      </c>
      <c r="AU324" s="202" t="s">
        <v>82</v>
      </c>
      <c r="AV324" s="14" t="s">
        <v>82</v>
      </c>
      <c r="AW324" s="14" t="s">
        <v>30</v>
      </c>
      <c r="AX324" s="14" t="s">
        <v>73</v>
      </c>
      <c r="AY324" s="202" t="s">
        <v>156</v>
      </c>
    </row>
    <row r="325" s="15" customFormat="1">
      <c r="A325" s="15"/>
      <c r="B325" s="209"/>
      <c r="C325" s="15"/>
      <c r="D325" s="194" t="s">
        <v>165</v>
      </c>
      <c r="E325" s="210" t="s">
        <v>1</v>
      </c>
      <c r="F325" s="211" t="s">
        <v>190</v>
      </c>
      <c r="G325" s="15"/>
      <c r="H325" s="212">
        <v>8.3650000000000002</v>
      </c>
      <c r="I325" s="213"/>
      <c r="J325" s="15"/>
      <c r="K325" s="15"/>
      <c r="L325" s="209"/>
      <c r="M325" s="214"/>
      <c r="N325" s="215"/>
      <c r="O325" s="215"/>
      <c r="P325" s="215"/>
      <c r="Q325" s="215"/>
      <c r="R325" s="215"/>
      <c r="S325" s="215"/>
      <c r="T325" s="21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10" t="s">
        <v>165</v>
      </c>
      <c r="AU325" s="210" t="s">
        <v>82</v>
      </c>
      <c r="AV325" s="15" t="s">
        <v>157</v>
      </c>
      <c r="AW325" s="15" t="s">
        <v>30</v>
      </c>
      <c r="AX325" s="15" t="s">
        <v>80</v>
      </c>
      <c r="AY325" s="210" t="s">
        <v>156</v>
      </c>
    </row>
    <row r="326" s="2" customFormat="1" ht="21.75" customHeight="1">
      <c r="A326" s="38"/>
      <c r="B326" s="179"/>
      <c r="C326" s="180" t="s">
        <v>310</v>
      </c>
      <c r="D326" s="180" t="s">
        <v>159</v>
      </c>
      <c r="E326" s="181" t="s">
        <v>311</v>
      </c>
      <c r="F326" s="182" t="s">
        <v>312</v>
      </c>
      <c r="G326" s="183" t="s">
        <v>170</v>
      </c>
      <c r="H326" s="184">
        <v>0.57999999999999996</v>
      </c>
      <c r="I326" s="185"/>
      <c r="J326" s="186">
        <f>ROUND(I326*H326,2)</f>
        <v>0</v>
      </c>
      <c r="K326" s="182" t="s">
        <v>163</v>
      </c>
      <c r="L326" s="39"/>
      <c r="M326" s="187" t="s">
        <v>1</v>
      </c>
      <c r="N326" s="188" t="s">
        <v>38</v>
      </c>
      <c r="O326" s="77"/>
      <c r="P326" s="189">
        <f>O326*H326</f>
        <v>0</v>
      </c>
      <c r="Q326" s="189">
        <v>0.16177</v>
      </c>
      <c r="R326" s="189">
        <f>Q326*H326</f>
        <v>0.093826599999999996</v>
      </c>
      <c r="S326" s="189">
        <v>0</v>
      </c>
      <c r="T326" s="19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1" t="s">
        <v>157</v>
      </c>
      <c r="AT326" s="191" t="s">
        <v>159</v>
      </c>
      <c r="AU326" s="191" t="s">
        <v>82</v>
      </c>
      <c r="AY326" s="19" t="s">
        <v>156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80</v>
      </c>
      <c r="BK326" s="192">
        <f>ROUND(I326*H326,2)</f>
        <v>0</v>
      </c>
      <c r="BL326" s="19" t="s">
        <v>157</v>
      </c>
      <c r="BM326" s="191" t="s">
        <v>313</v>
      </c>
    </row>
    <row r="327" s="13" customFormat="1">
      <c r="A327" s="13"/>
      <c r="B327" s="193"/>
      <c r="C327" s="13"/>
      <c r="D327" s="194" t="s">
        <v>165</v>
      </c>
      <c r="E327" s="195" t="s">
        <v>1</v>
      </c>
      <c r="F327" s="196" t="s">
        <v>314</v>
      </c>
      <c r="G327" s="13"/>
      <c r="H327" s="195" t="s">
        <v>1</v>
      </c>
      <c r="I327" s="197"/>
      <c r="J327" s="13"/>
      <c r="K327" s="13"/>
      <c r="L327" s="193"/>
      <c r="M327" s="198"/>
      <c r="N327" s="199"/>
      <c r="O327" s="199"/>
      <c r="P327" s="199"/>
      <c r="Q327" s="199"/>
      <c r="R327" s="199"/>
      <c r="S327" s="199"/>
      <c r="T327" s="20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5" t="s">
        <v>165</v>
      </c>
      <c r="AU327" s="195" t="s">
        <v>82</v>
      </c>
      <c r="AV327" s="13" t="s">
        <v>80</v>
      </c>
      <c r="AW327" s="13" t="s">
        <v>30</v>
      </c>
      <c r="AX327" s="13" t="s">
        <v>73</v>
      </c>
      <c r="AY327" s="195" t="s">
        <v>156</v>
      </c>
    </row>
    <row r="328" s="14" customFormat="1">
      <c r="A328" s="14"/>
      <c r="B328" s="201"/>
      <c r="C328" s="14"/>
      <c r="D328" s="194" t="s">
        <v>165</v>
      </c>
      <c r="E328" s="202" t="s">
        <v>1</v>
      </c>
      <c r="F328" s="203" t="s">
        <v>315</v>
      </c>
      <c r="G328" s="14"/>
      <c r="H328" s="204">
        <v>0.57999999999999996</v>
      </c>
      <c r="I328" s="205"/>
      <c r="J328" s="14"/>
      <c r="K328" s="14"/>
      <c r="L328" s="201"/>
      <c r="M328" s="206"/>
      <c r="N328" s="207"/>
      <c r="O328" s="207"/>
      <c r="P328" s="207"/>
      <c r="Q328" s="207"/>
      <c r="R328" s="207"/>
      <c r="S328" s="207"/>
      <c r="T328" s="20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02" t="s">
        <v>165</v>
      </c>
      <c r="AU328" s="202" t="s">
        <v>82</v>
      </c>
      <c r="AV328" s="14" t="s">
        <v>82</v>
      </c>
      <c r="AW328" s="14" t="s">
        <v>30</v>
      </c>
      <c r="AX328" s="14" t="s">
        <v>80</v>
      </c>
      <c r="AY328" s="202" t="s">
        <v>156</v>
      </c>
    </row>
    <row r="329" s="12" customFormat="1" ht="22.8" customHeight="1">
      <c r="A329" s="12"/>
      <c r="B329" s="166"/>
      <c r="C329" s="12"/>
      <c r="D329" s="167" t="s">
        <v>72</v>
      </c>
      <c r="E329" s="177" t="s">
        <v>250</v>
      </c>
      <c r="F329" s="177" t="s">
        <v>316</v>
      </c>
      <c r="G329" s="12"/>
      <c r="H329" s="12"/>
      <c r="I329" s="169"/>
      <c r="J329" s="178">
        <f>BK329</f>
        <v>0</v>
      </c>
      <c r="K329" s="12"/>
      <c r="L329" s="166"/>
      <c r="M329" s="171"/>
      <c r="N329" s="172"/>
      <c r="O329" s="172"/>
      <c r="P329" s="173">
        <f>SUM(P330:P360)</f>
        <v>0</v>
      </c>
      <c r="Q329" s="172"/>
      <c r="R329" s="173">
        <f>SUM(R330:R360)</f>
        <v>0.63621223999999998</v>
      </c>
      <c r="S329" s="172"/>
      <c r="T329" s="174">
        <f>SUM(T330:T360)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67" t="s">
        <v>80</v>
      </c>
      <c r="AT329" s="175" t="s">
        <v>72</v>
      </c>
      <c r="AU329" s="175" t="s">
        <v>80</v>
      </c>
      <c r="AY329" s="167" t="s">
        <v>156</v>
      </c>
      <c r="BK329" s="176">
        <f>SUM(BK330:BK360)</f>
        <v>0</v>
      </c>
    </row>
    <row r="330" s="2" customFormat="1" ht="24.15" customHeight="1">
      <c r="A330" s="38"/>
      <c r="B330" s="179"/>
      <c r="C330" s="180" t="s">
        <v>317</v>
      </c>
      <c r="D330" s="180" t="s">
        <v>159</v>
      </c>
      <c r="E330" s="181" t="s">
        <v>318</v>
      </c>
      <c r="F330" s="182" t="s">
        <v>319</v>
      </c>
      <c r="G330" s="183" t="s">
        <v>170</v>
      </c>
      <c r="H330" s="184">
        <v>162.18600000000001</v>
      </c>
      <c r="I330" s="185"/>
      <c r="J330" s="186">
        <f>ROUND(I330*H330,2)</f>
        <v>0</v>
      </c>
      <c r="K330" s="182" t="s">
        <v>163</v>
      </c>
      <c r="L330" s="39"/>
      <c r="M330" s="187" t="s">
        <v>1</v>
      </c>
      <c r="N330" s="188" t="s">
        <v>38</v>
      </c>
      <c r="O330" s="77"/>
      <c r="P330" s="189">
        <f>O330*H330</f>
        <v>0</v>
      </c>
      <c r="Q330" s="189">
        <v>4.0000000000000003E-05</v>
      </c>
      <c r="R330" s="189">
        <f>Q330*H330</f>
        <v>0.0064874400000000006</v>
      </c>
      <c r="S330" s="189">
        <v>0</v>
      </c>
      <c r="T330" s="19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1" t="s">
        <v>157</v>
      </c>
      <c r="AT330" s="191" t="s">
        <v>159</v>
      </c>
      <c r="AU330" s="191" t="s">
        <v>82</v>
      </c>
      <c r="AY330" s="19" t="s">
        <v>156</v>
      </c>
      <c r="BE330" s="192">
        <f>IF(N330="základní",J330,0)</f>
        <v>0</v>
      </c>
      <c r="BF330" s="192">
        <f>IF(N330="snížená",J330,0)</f>
        <v>0</v>
      </c>
      <c r="BG330" s="192">
        <f>IF(N330="zákl. přenesená",J330,0)</f>
        <v>0</v>
      </c>
      <c r="BH330" s="192">
        <f>IF(N330="sníž. přenesená",J330,0)</f>
        <v>0</v>
      </c>
      <c r="BI330" s="192">
        <f>IF(N330="nulová",J330,0)</f>
        <v>0</v>
      </c>
      <c r="BJ330" s="19" t="s">
        <v>80</v>
      </c>
      <c r="BK330" s="192">
        <f>ROUND(I330*H330,2)</f>
        <v>0</v>
      </c>
      <c r="BL330" s="19" t="s">
        <v>157</v>
      </c>
      <c r="BM330" s="191" t="s">
        <v>320</v>
      </c>
    </row>
    <row r="331" s="13" customFormat="1">
      <c r="A331" s="13"/>
      <c r="B331" s="193"/>
      <c r="C331" s="13"/>
      <c r="D331" s="194" t="s">
        <v>165</v>
      </c>
      <c r="E331" s="195" t="s">
        <v>1</v>
      </c>
      <c r="F331" s="196" t="s">
        <v>321</v>
      </c>
      <c r="G331" s="13"/>
      <c r="H331" s="195" t="s">
        <v>1</v>
      </c>
      <c r="I331" s="197"/>
      <c r="J331" s="13"/>
      <c r="K331" s="13"/>
      <c r="L331" s="193"/>
      <c r="M331" s="198"/>
      <c r="N331" s="199"/>
      <c r="O331" s="199"/>
      <c r="P331" s="199"/>
      <c r="Q331" s="199"/>
      <c r="R331" s="199"/>
      <c r="S331" s="199"/>
      <c r="T331" s="20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95" t="s">
        <v>165</v>
      </c>
      <c r="AU331" s="195" t="s">
        <v>82</v>
      </c>
      <c r="AV331" s="13" t="s">
        <v>80</v>
      </c>
      <c r="AW331" s="13" t="s">
        <v>30</v>
      </c>
      <c r="AX331" s="13" t="s">
        <v>73</v>
      </c>
      <c r="AY331" s="195" t="s">
        <v>156</v>
      </c>
    </row>
    <row r="332" s="13" customFormat="1">
      <c r="A332" s="13"/>
      <c r="B332" s="193"/>
      <c r="C332" s="13"/>
      <c r="D332" s="194" t="s">
        <v>165</v>
      </c>
      <c r="E332" s="195" t="s">
        <v>1</v>
      </c>
      <c r="F332" s="196" t="s">
        <v>322</v>
      </c>
      <c r="G332" s="13"/>
      <c r="H332" s="195" t="s">
        <v>1</v>
      </c>
      <c r="I332" s="197"/>
      <c r="J332" s="13"/>
      <c r="K332" s="13"/>
      <c r="L332" s="193"/>
      <c r="M332" s="198"/>
      <c r="N332" s="199"/>
      <c r="O332" s="199"/>
      <c r="P332" s="199"/>
      <c r="Q332" s="199"/>
      <c r="R332" s="199"/>
      <c r="S332" s="199"/>
      <c r="T332" s="20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5" t="s">
        <v>165</v>
      </c>
      <c r="AU332" s="195" t="s">
        <v>82</v>
      </c>
      <c r="AV332" s="13" t="s">
        <v>80</v>
      </c>
      <c r="AW332" s="13" t="s">
        <v>30</v>
      </c>
      <c r="AX332" s="13" t="s">
        <v>73</v>
      </c>
      <c r="AY332" s="195" t="s">
        <v>156</v>
      </c>
    </row>
    <row r="333" s="14" customFormat="1">
      <c r="A333" s="14"/>
      <c r="B333" s="201"/>
      <c r="C333" s="14"/>
      <c r="D333" s="194" t="s">
        <v>165</v>
      </c>
      <c r="E333" s="202" t="s">
        <v>1</v>
      </c>
      <c r="F333" s="203" t="s">
        <v>323</v>
      </c>
      <c r="G333" s="14"/>
      <c r="H333" s="204">
        <v>51.396000000000001</v>
      </c>
      <c r="I333" s="205"/>
      <c r="J333" s="14"/>
      <c r="K333" s="14"/>
      <c r="L333" s="201"/>
      <c r="M333" s="206"/>
      <c r="N333" s="207"/>
      <c r="O333" s="207"/>
      <c r="P333" s="207"/>
      <c r="Q333" s="207"/>
      <c r="R333" s="207"/>
      <c r="S333" s="207"/>
      <c r="T333" s="20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2" t="s">
        <v>165</v>
      </c>
      <c r="AU333" s="202" t="s">
        <v>82</v>
      </c>
      <c r="AV333" s="14" t="s">
        <v>82</v>
      </c>
      <c r="AW333" s="14" t="s">
        <v>30</v>
      </c>
      <c r="AX333" s="14" t="s">
        <v>73</v>
      </c>
      <c r="AY333" s="202" t="s">
        <v>156</v>
      </c>
    </row>
    <row r="334" s="13" customFormat="1">
      <c r="A334" s="13"/>
      <c r="B334" s="193"/>
      <c r="C334" s="13"/>
      <c r="D334" s="194" t="s">
        <v>165</v>
      </c>
      <c r="E334" s="195" t="s">
        <v>1</v>
      </c>
      <c r="F334" s="196" t="s">
        <v>324</v>
      </c>
      <c r="G334" s="13"/>
      <c r="H334" s="195" t="s">
        <v>1</v>
      </c>
      <c r="I334" s="197"/>
      <c r="J334" s="13"/>
      <c r="K334" s="13"/>
      <c r="L334" s="193"/>
      <c r="M334" s="198"/>
      <c r="N334" s="199"/>
      <c r="O334" s="199"/>
      <c r="P334" s="199"/>
      <c r="Q334" s="199"/>
      <c r="R334" s="199"/>
      <c r="S334" s="199"/>
      <c r="T334" s="20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5" t="s">
        <v>165</v>
      </c>
      <c r="AU334" s="195" t="s">
        <v>82</v>
      </c>
      <c r="AV334" s="13" t="s">
        <v>80</v>
      </c>
      <c r="AW334" s="13" t="s">
        <v>30</v>
      </c>
      <c r="AX334" s="13" t="s">
        <v>73</v>
      </c>
      <c r="AY334" s="195" t="s">
        <v>156</v>
      </c>
    </row>
    <row r="335" s="14" customFormat="1">
      <c r="A335" s="14"/>
      <c r="B335" s="201"/>
      <c r="C335" s="14"/>
      <c r="D335" s="194" t="s">
        <v>165</v>
      </c>
      <c r="E335" s="202" t="s">
        <v>1</v>
      </c>
      <c r="F335" s="203" t="s">
        <v>325</v>
      </c>
      <c r="G335" s="14"/>
      <c r="H335" s="204">
        <v>50.149999999999999</v>
      </c>
      <c r="I335" s="205"/>
      <c r="J335" s="14"/>
      <c r="K335" s="14"/>
      <c r="L335" s="201"/>
      <c r="M335" s="206"/>
      <c r="N335" s="207"/>
      <c r="O335" s="207"/>
      <c r="P335" s="207"/>
      <c r="Q335" s="207"/>
      <c r="R335" s="207"/>
      <c r="S335" s="207"/>
      <c r="T335" s="208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2" t="s">
        <v>165</v>
      </c>
      <c r="AU335" s="202" t="s">
        <v>82</v>
      </c>
      <c r="AV335" s="14" t="s">
        <v>82</v>
      </c>
      <c r="AW335" s="14" t="s">
        <v>30</v>
      </c>
      <c r="AX335" s="14" t="s">
        <v>73</v>
      </c>
      <c r="AY335" s="202" t="s">
        <v>156</v>
      </c>
    </row>
    <row r="336" s="13" customFormat="1">
      <c r="A336" s="13"/>
      <c r="B336" s="193"/>
      <c r="C336" s="13"/>
      <c r="D336" s="194" t="s">
        <v>165</v>
      </c>
      <c r="E336" s="195" t="s">
        <v>1</v>
      </c>
      <c r="F336" s="196" t="s">
        <v>205</v>
      </c>
      <c r="G336" s="13"/>
      <c r="H336" s="195" t="s">
        <v>1</v>
      </c>
      <c r="I336" s="197"/>
      <c r="J336" s="13"/>
      <c r="K336" s="13"/>
      <c r="L336" s="193"/>
      <c r="M336" s="198"/>
      <c r="N336" s="199"/>
      <c r="O336" s="199"/>
      <c r="P336" s="199"/>
      <c r="Q336" s="199"/>
      <c r="R336" s="199"/>
      <c r="S336" s="199"/>
      <c r="T336" s="20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5" t="s">
        <v>165</v>
      </c>
      <c r="AU336" s="195" t="s">
        <v>82</v>
      </c>
      <c r="AV336" s="13" t="s">
        <v>80</v>
      </c>
      <c r="AW336" s="13" t="s">
        <v>30</v>
      </c>
      <c r="AX336" s="13" t="s">
        <v>73</v>
      </c>
      <c r="AY336" s="195" t="s">
        <v>156</v>
      </c>
    </row>
    <row r="337" s="14" customFormat="1">
      <c r="A337" s="14"/>
      <c r="B337" s="201"/>
      <c r="C337" s="14"/>
      <c r="D337" s="194" t="s">
        <v>165</v>
      </c>
      <c r="E337" s="202" t="s">
        <v>1</v>
      </c>
      <c r="F337" s="203" t="s">
        <v>326</v>
      </c>
      <c r="G337" s="14"/>
      <c r="H337" s="204">
        <v>10.560000000000001</v>
      </c>
      <c r="I337" s="205"/>
      <c r="J337" s="14"/>
      <c r="K337" s="14"/>
      <c r="L337" s="201"/>
      <c r="M337" s="206"/>
      <c r="N337" s="207"/>
      <c r="O337" s="207"/>
      <c r="P337" s="207"/>
      <c r="Q337" s="207"/>
      <c r="R337" s="207"/>
      <c r="S337" s="207"/>
      <c r="T337" s="20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02" t="s">
        <v>165</v>
      </c>
      <c r="AU337" s="202" t="s">
        <v>82</v>
      </c>
      <c r="AV337" s="14" t="s">
        <v>82</v>
      </c>
      <c r="AW337" s="14" t="s">
        <v>30</v>
      </c>
      <c r="AX337" s="14" t="s">
        <v>73</v>
      </c>
      <c r="AY337" s="202" t="s">
        <v>156</v>
      </c>
    </row>
    <row r="338" s="13" customFormat="1">
      <c r="A338" s="13"/>
      <c r="B338" s="193"/>
      <c r="C338" s="13"/>
      <c r="D338" s="194" t="s">
        <v>165</v>
      </c>
      <c r="E338" s="195" t="s">
        <v>1</v>
      </c>
      <c r="F338" s="196" t="s">
        <v>207</v>
      </c>
      <c r="G338" s="13"/>
      <c r="H338" s="195" t="s">
        <v>1</v>
      </c>
      <c r="I338" s="197"/>
      <c r="J338" s="13"/>
      <c r="K338" s="13"/>
      <c r="L338" s="193"/>
      <c r="M338" s="198"/>
      <c r="N338" s="199"/>
      <c r="O338" s="199"/>
      <c r="P338" s="199"/>
      <c r="Q338" s="199"/>
      <c r="R338" s="199"/>
      <c r="S338" s="199"/>
      <c r="T338" s="20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5" t="s">
        <v>165</v>
      </c>
      <c r="AU338" s="195" t="s">
        <v>82</v>
      </c>
      <c r="AV338" s="13" t="s">
        <v>80</v>
      </c>
      <c r="AW338" s="13" t="s">
        <v>30</v>
      </c>
      <c r="AX338" s="13" t="s">
        <v>73</v>
      </c>
      <c r="AY338" s="195" t="s">
        <v>156</v>
      </c>
    </row>
    <row r="339" s="14" customFormat="1">
      <c r="A339" s="14"/>
      <c r="B339" s="201"/>
      <c r="C339" s="14"/>
      <c r="D339" s="194" t="s">
        <v>165</v>
      </c>
      <c r="E339" s="202" t="s">
        <v>1</v>
      </c>
      <c r="F339" s="203" t="s">
        <v>327</v>
      </c>
      <c r="G339" s="14"/>
      <c r="H339" s="204">
        <v>10.880000000000001</v>
      </c>
      <c r="I339" s="205"/>
      <c r="J339" s="14"/>
      <c r="K339" s="14"/>
      <c r="L339" s="201"/>
      <c r="M339" s="206"/>
      <c r="N339" s="207"/>
      <c r="O339" s="207"/>
      <c r="P339" s="207"/>
      <c r="Q339" s="207"/>
      <c r="R339" s="207"/>
      <c r="S339" s="207"/>
      <c r="T339" s="20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2" t="s">
        <v>165</v>
      </c>
      <c r="AU339" s="202" t="s">
        <v>82</v>
      </c>
      <c r="AV339" s="14" t="s">
        <v>82</v>
      </c>
      <c r="AW339" s="14" t="s">
        <v>30</v>
      </c>
      <c r="AX339" s="14" t="s">
        <v>73</v>
      </c>
      <c r="AY339" s="202" t="s">
        <v>156</v>
      </c>
    </row>
    <row r="340" s="13" customFormat="1">
      <c r="A340" s="13"/>
      <c r="B340" s="193"/>
      <c r="C340" s="13"/>
      <c r="D340" s="194" t="s">
        <v>165</v>
      </c>
      <c r="E340" s="195" t="s">
        <v>1</v>
      </c>
      <c r="F340" s="196" t="s">
        <v>328</v>
      </c>
      <c r="G340" s="13"/>
      <c r="H340" s="195" t="s">
        <v>1</v>
      </c>
      <c r="I340" s="197"/>
      <c r="J340" s="13"/>
      <c r="K340" s="13"/>
      <c r="L340" s="193"/>
      <c r="M340" s="198"/>
      <c r="N340" s="199"/>
      <c r="O340" s="199"/>
      <c r="P340" s="199"/>
      <c r="Q340" s="199"/>
      <c r="R340" s="199"/>
      <c r="S340" s="199"/>
      <c r="T340" s="20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5" t="s">
        <v>165</v>
      </c>
      <c r="AU340" s="195" t="s">
        <v>82</v>
      </c>
      <c r="AV340" s="13" t="s">
        <v>80</v>
      </c>
      <c r="AW340" s="13" t="s">
        <v>30</v>
      </c>
      <c r="AX340" s="13" t="s">
        <v>73</v>
      </c>
      <c r="AY340" s="195" t="s">
        <v>156</v>
      </c>
    </row>
    <row r="341" s="14" customFormat="1">
      <c r="A341" s="14"/>
      <c r="B341" s="201"/>
      <c r="C341" s="14"/>
      <c r="D341" s="194" t="s">
        <v>165</v>
      </c>
      <c r="E341" s="202" t="s">
        <v>1</v>
      </c>
      <c r="F341" s="203" t="s">
        <v>329</v>
      </c>
      <c r="G341" s="14"/>
      <c r="H341" s="204">
        <v>23.719999999999999</v>
      </c>
      <c r="I341" s="205"/>
      <c r="J341" s="14"/>
      <c r="K341" s="14"/>
      <c r="L341" s="201"/>
      <c r="M341" s="206"/>
      <c r="N341" s="207"/>
      <c r="O341" s="207"/>
      <c r="P341" s="207"/>
      <c r="Q341" s="207"/>
      <c r="R341" s="207"/>
      <c r="S341" s="207"/>
      <c r="T341" s="20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2" t="s">
        <v>165</v>
      </c>
      <c r="AU341" s="202" t="s">
        <v>82</v>
      </c>
      <c r="AV341" s="14" t="s">
        <v>82</v>
      </c>
      <c r="AW341" s="14" t="s">
        <v>30</v>
      </c>
      <c r="AX341" s="14" t="s">
        <v>73</v>
      </c>
      <c r="AY341" s="202" t="s">
        <v>156</v>
      </c>
    </row>
    <row r="342" s="13" customFormat="1">
      <c r="A342" s="13"/>
      <c r="B342" s="193"/>
      <c r="C342" s="13"/>
      <c r="D342" s="194" t="s">
        <v>165</v>
      </c>
      <c r="E342" s="195" t="s">
        <v>1</v>
      </c>
      <c r="F342" s="196" t="s">
        <v>330</v>
      </c>
      <c r="G342" s="13"/>
      <c r="H342" s="195" t="s">
        <v>1</v>
      </c>
      <c r="I342" s="197"/>
      <c r="J342" s="13"/>
      <c r="K342" s="13"/>
      <c r="L342" s="193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5" t="s">
        <v>165</v>
      </c>
      <c r="AU342" s="195" t="s">
        <v>82</v>
      </c>
      <c r="AV342" s="13" t="s">
        <v>80</v>
      </c>
      <c r="AW342" s="13" t="s">
        <v>30</v>
      </c>
      <c r="AX342" s="13" t="s">
        <v>73</v>
      </c>
      <c r="AY342" s="195" t="s">
        <v>156</v>
      </c>
    </row>
    <row r="343" s="14" customFormat="1">
      <c r="A343" s="14"/>
      <c r="B343" s="201"/>
      <c r="C343" s="14"/>
      <c r="D343" s="194" t="s">
        <v>165</v>
      </c>
      <c r="E343" s="202" t="s">
        <v>1</v>
      </c>
      <c r="F343" s="203" t="s">
        <v>331</v>
      </c>
      <c r="G343" s="14"/>
      <c r="H343" s="204">
        <v>15.48</v>
      </c>
      <c r="I343" s="205"/>
      <c r="J343" s="14"/>
      <c r="K343" s="14"/>
      <c r="L343" s="201"/>
      <c r="M343" s="206"/>
      <c r="N343" s="207"/>
      <c r="O343" s="207"/>
      <c r="P343" s="207"/>
      <c r="Q343" s="207"/>
      <c r="R343" s="207"/>
      <c r="S343" s="207"/>
      <c r="T343" s="20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2" t="s">
        <v>165</v>
      </c>
      <c r="AU343" s="202" t="s">
        <v>82</v>
      </c>
      <c r="AV343" s="14" t="s">
        <v>82</v>
      </c>
      <c r="AW343" s="14" t="s">
        <v>30</v>
      </c>
      <c r="AX343" s="14" t="s">
        <v>73</v>
      </c>
      <c r="AY343" s="202" t="s">
        <v>156</v>
      </c>
    </row>
    <row r="344" s="15" customFormat="1">
      <c r="A344" s="15"/>
      <c r="B344" s="209"/>
      <c r="C344" s="15"/>
      <c r="D344" s="194" t="s">
        <v>165</v>
      </c>
      <c r="E344" s="210" t="s">
        <v>1</v>
      </c>
      <c r="F344" s="211" t="s">
        <v>190</v>
      </c>
      <c r="G344" s="15"/>
      <c r="H344" s="212">
        <v>162.18599999999998</v>
      </c>
      <c r="I344" s="213"/>
      <c r="J344" s="15"/>
      <c r="K344" s="15"/>
      <c r="L344" s="209"/>
      <c r="M344" s="214"/>
      <c r="N344" s="215"/>
      <c r="O344" s="215"/>
      <c r="P344" s="215"/>
      <c r="Q344" s="215"/>
      <c r="R344" s="215"/>
      <c r="S344" s="215"/>
      <c r="T344" s="21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10" t="s">
        <v>165</v>
      </c>
      <c r="AU344" s="210" t="s">
        <v>82</v>
      </c>
      <c r="AV344" s="15" t="s">
        <v>157</v>
      </c>
      <c r="AW344" s="15" t="s">
        <v>30</v>
      </c>
      <c r="AX344" s="15" t="s">
        <v>80</v>
      </c>
      <c r="AY344" s="210" t="s">
        <v>156</v>
      </c>
    </row>
    <row r="345" s="2" customFormat="1" ht="24.15" customHeight="1">
      <c r="A345" s="38"/>
      <c r="B345" s="179"/>
      <c r="C345" s="180" t="s">
        <v>7</v>
      </c>
      <c r="D345" s="180" t="s">
        <v>159</v>
      </c>
      <c r="E345" s="181" t="s">
        <v>332</v>
      </c>
      <c r="F345" s="182" t="s">
        <v>333</v>
      </c>
      <c r="G345" s="183" t="s">
        <v>334</v>
      </c>
      <c r="H345" s="184">
        <v>1</v>
      </c>
      <c r="I345" s="185"/>
      <c r="J345" s="186">
        <f>ROUND(I345*H345,2)</f>
        <v>0</v>
      </c>
      <c r="K345" s="182" t="s">
        <v>1</v>
      </c>
      <c r="L345" s="39"/>
      <c r="M345" s="187" t="s">
        <v>1</v>
      </c>
      <c r="N345" s="188" t="s">
        <v>38</v>
      </c>
      <c r="O345" s="77"/>
      <c r="P345" s="189">
        <f>O345*H345</f>
        <v>0</v>
      </c>
      <c r="Q345" s="189">
        <v>0</v>
      </c>
      <c r="R345" s="189">
        <f>Q345*H345</f>
        <v>0</v>
      </c>
      <c r="S345" s="189">
        <v>0</v>
      </c>
      <c r="T345" s="19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1" t="s">
        <v>157</v>
      </c>
      <c r="AT345" s="191" t="s">
        <v>159</v>
      </c>
      <c r="AU345" s="191" t="s">
        <v>82</v>
      </c>
      <c r="AY345" s="19" t="s">
        <v>156</v>
      </c>
      <c r="BE345" s="192">
        <f>IF(N345="základní",J345,0)</f>
        <v>0</v>
      </c>
      <c r="BF345" s="192">
        <f>IF(N345="snížená",J345,0)</f>
        <v>0</v>
      </c>
      <c r="BG345" s="192">
        <f>IF(N345="zákl. přenesená",J345,0)</f>
        <v>0</v>
      </c>
      <c r="BH345" s="192">
        <f>IF(N345="sníž. přenesená",J345,0)</f>
        <v>0</v>
      </c>
      <c r="BI345" s="192">
        <f>IF(N345="nulová",J345,0)</f>
        <v>0</v>
      </c>
      <c r="BJ345" s="19" t="s">
        <v>80</v>
      </c>
      <c r="BK345" s="192">
        <f>ROUND(I345*H345,2)</f>
        <v>0</v>
      </c>
      <c r="BL345" s="19" t="s">
        <v>157</v>
      </c>
      <c r="BM345" s="191" t="s">
        <v>335</v>
      </c>
    </row>
    <row r="346" s="2" customFormat="1" ht="24.15" customHeight="1">
      <c r="A346" s="38"/>
      <c r="B346" s="179"/>
      <c r="C346" s="180" t="s">
        <v>336</v>
      </c>
      <c r="D346" s="180" t="s">
        <v>159</v>
      </c>
      <c r="E346" s="181" t="s">
        <v>337</v>
      </c>
      <c r="F346" s="182" t="s">
        <v>338</v>
      </c>
      <c r="G346" s="183" t="s">
        <v>334</v>
      </c>
      <c r="H346" s="184">
        <v>2</v>
      </c>
      <c r="I346" s="185"/>
      <c r="J346" s="186">
        <f>ROUND(I346*H346,2)</f>
        <v>0</v>
      </c>
      <c r="K346" s="182" t="s">
        <v>1</v>
      </c>
      <c r="L346" s="39"/>
      <c r="M346" s="187" t="s">
        <v>1</v>
      </c>
      <c r="N346" s="188" t="s">
        <v>38</v>
      </c>
      <c r="O346" s="77"/>
      <c r="P346" s="189">
        <f>O346*H346</f>
        <v>0</v>
      </c>
      <c r="Q346" s="189">
        <v>0</v>
      </c>
      <c r="R346" s="189">
        <f>Q346*H346</f>
        <v>0</v>
      </c>
      <c r="S346" s="189">
        <v>0</v>
      </c>
      <c r="T346" s="19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1" t="s">
        <v>157</v>
      </c>
      <c r="AT346" s="191" t="s">
        <v>159</v>
      </c>
      <c r="AU346" s="191" t="s">
        <v>82</v>
      </c>
      <c r="AY346" s="19" t="s">
        <v>156</v>
      </c>
      <c r="BE346" s="192">
        <f>IF(N346="základní",J346,0)</f>
        <v>0</v>
      </c>
      <c r="BF346" s="192">
        <f>IF(N346="snížená",J346,0)</f>
        <v>0</v>
      </c>
      <c r="BG346" s="192">
        <f>IF(N346="zákl. přenesená",J346,0)</f>
        <v>0</v>
      </c>
      <c r="BH346" s="192">
        <f>IF(N346="sníž. přenesená",J346,0)</f>
        <v>0</v>
      </c>
      <c r="BI346" s="192">
        <f>IF(N346="nulová",J346,0)</f>
        <v>0</v>
      </c>
      <c r="BJ346" s="19" t="s">
        <v>80</v>
      </c>
      <c r="BK346" s="192">
        <f>ROUND(I346*H346,2)</f>
        <v>0</v>
      </c>
      <c r="BL346" s="19" t="s">
        <v>157</v>
      </c>
      <c r="BM346" s="191" t="s">
        <v>339</v>
      </c>
    </row>
    <row r="347" s="13" customFormat="1">
      <c r="A347" s="13"/>
      <c r="B347" s="193"/>
      <c r="C347" s="13"/>
      <c r="D347" s="194" t="s">
        <v>165</v>
      </c>
      <c r="E347" s="195" t="s">
        <v>1</v>
      </c>
      <c r="F347" s="196" t="s">
        <v>330</v>
      </c>
      <c r="G347" s="13"/>
      <c r="H347" s="195" t="s">
        <v>1</v>
      </c>
      <c r="I347" s="197"/>
      <c r="J347" s="13"/>
      <c r="K347" s="13"/>
      <c r="L347" s="193"/>
      <c r="M347" s="198"/>
      <c r="N347" s="199"/>
      <c r="O347" s="199"/>
      <c r="P347" s="199"/>
      <c r="Q347" s="199"/>
      <c r="R347" s="199"/>
      <c r="S347" s="199"/>
      <c r="T347" s="20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5" t="s">
        <v>165</v>
      </c>
      <c r="AU347" s="195" t="s">
        <v>82</v>
      </c>
      <c r="AV347" s="13" t="s">
        <v>80</v>
      </c>
      <c r="AW347" s="13" t="s">
        <v>30</v>
      </c>
      <c r="AX347" s="13" t="s">
        <v>73</v>
      </c>
      <c r="AY347" s="195" t="s">
        <v>156</v>
      </c>
    </row>
    <row r="348" s="14" customFormat="1">
      <c r="A348" s="14"/>
      <c r="B348" s="201"/>
      <c r="C348" s="14"/>
      <c r="D348" s="194" t="s">
        <v>165</v>
      </c>
      <c r="E348" s="202" t="s">
        <v>1</v>
      </c>
      <c r="F348" s="203" t="s">
        <v>82</v>
      </c>
      <c r="G348" s="14"/>
      <c r="H348" s="204">
        <v>2</v>
      </c>
      <c r="I348" s="205"/>
      <c r="J348" s="14"/>
      <c r="K348" s="14"/>
      <c r="L348" s="201"/>
      <c r="M348" s="206"/>
      <c r="N348" s="207"/>
      <c r="O348" s="207"/>
      <c r="P348" s="207"/>
      <c r="Q348" s="207"/>
      <c r="R348" s="207"/>
      <c r="S348" s="207"/>
      <c r="T348" s="208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2" t="s">
        <v>165</v>
      </c>
      <c r="AU348" s="202" t="s">
        <v>82</v>
      </c>
      <c r="AV348" s="14" t="s">
        <v>82</v>
      </c>
      <c r="AW348" s="14" t="s">
        <v>30</v>
      </c>
      <c r="AX348" s="14" t="s">
        <v>80</v>
      </c>
      <c r="AY348" s="202" t="s">
        <v>156</v>
      </c>
    </row>
    <row r="349" s="2" customFormat="1" ht="24.15" customHeight="1">
      <c r="A349" s="38"/>
      <c r="B349" s="179"/>
      <c r="C349" s="180" t="s">
        <v>340</v>
      </c>
      <c r="D349" s="180" t="s">
        <v>159</v>
      </c>
      <c r="E349" s="181" t="s">
        <v>341</v>
      </c>
      <c r="F349" s="182" t="s">
        <v>342</v>
      </c>
      <c r="G349" s="183" t="s">
        <v>170</v>
      </c>
      <c r="H349" s="184">
        <v>20</v>
      </c>
      <c r="I349" s="185"/>
      <c r="J349" s="186">
        <f>ROUND(I349*H349,2)</f>
        <v>0</v>
      </c>
      <c r="K349" s="182" t="s">
        <v>163</v>
      </c>
      <c r="L349" s="39"/>
      <c r="M349" s="187" t="s">
        <v>1</v>
      </c>
      <c r="N349" s="188" t="s">
        <v>38</v>
      </c>
      <c r="O349" s="77"/>
      <c r="P349" s="189">
        <f>O349*H349</f>
        <v>0</v>
      </c>
      <c r="Q349" s="189">
        <v>0</v>
      </c>
      <c r="R349" s="189">
        <f>Q349*H349</f>
        <v>0</v>
      </c>
      <c r="S349" s="189">
        <v>0</v>
      </c>
      <c r="T349" s="19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91" t="s">
        <v>157</v>
      </c>
      <c r="AT349" s="191" t="s">
        <v>159</v>
      </c>
      <c r="AU349" s="191" t="s">
        <v>82</v>
      </c>
      <c r="AY349" s="19" t="s">
        <v>156</v>
      </c>
      <c r="BE349" s="192">
        <f>IF(N349="základní",J349,0)</f>
        <v>0</v>
      </c>
      <c r="BF349" s="192">
        <f>IF(N349="snížená",J349,0)</f>
        <v>0</v>
      </c>
      <c r="BG349" s="192">
        <f>IF(N349="zákl. přenesená",J349,0)</f>
        <v>0</v>
      </c>
      <c r="BH349" s="192">
        <f>IF(N349="sníž. přenesená",J349,0)</f>
        <v>0</v>
      </c>
      <c r="BI349" s="192">
        <f>IF(N349="nulová",J349,0)</f>
        <v>0</v>
      </c>
      <c r="BJ349" s="19" t="s">
        <v>80</v>
      </c>
      <c r="BK349" s="192">
        <f>ROUND(I349*H349,2)</f>
        <v>0</v>
      </c>
      <c r="BL349" s="19" t="s">
        <v>157</v>
      </c>
      <c r="BM349" s="191" t="s">
        <v>343</v>
      </c>
    </row>
    <row r="350" s="13" customFormat="1">
      <c r="A350" s="13"/>
      <c r="B350" s="193"/>
      <c r="C350" s="13"/>
      <c r="D350" s="194" t="s">
        <v>165</v>
      </c>
      <c r="E350" s="195" t="s">
        <v>1</v>
      </c>
      <c r="F350" s="196" t="s">
        <v>344</v>
      </c>
      <c r="G350" s="13"/>
      <c r="H350" s="195" t="s">
        <v>1</v>
      </c>
      <c r="I350" s="197"/>
      <c r="J350" s="13"/>
      <c r="K350" s="13"/>
      <c r="L350" s="193"/>
      <c r="M350" s="198"/>
      <c r="N350" s="199"/>
      <c r="O350" s="199"/>
      <c r="P350" s="199"/>
      <c r="Q350" s="199"/>
      <c r="R350" s="199"/>
      <c r="S350" s="199"/>
      <c r="T350" s="20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5" t="s">
        <v>165</v>
      </c>
      <c r="AU350" s="195" t="s">
        <v>82</v>
      </c>
      <c r="AV350" s="13" t="s">
        <v>80</v>
      </c>
      <c r="AW350" s="13" t="s">
        <v>30</v>
      </c>
      <c r="AX350" s="13" t="s">
        <v>73</v>
      </c>
      <c r="AY350" s="195" t="s">
        <v>156</v>
      </c>
    </row>
    <row r="351" s="14" customFormat="1">
      <c r="A351" s="14"/>
      <c r="B351" s="201"/>
      <c r="C351" s="14"/>
      <c r="D351" s="194" t="s">
        <v>165</v>
      </c>
      <c r="E351" s="202" t="s">
        <v>1</v>
      </c>
      <c r="F351" s="203" t="s">
        <v>317</v>
      </c>
      <c r="G351" s="14"/>
      <c r="H351" s="204">
        <v>20</v>
      </c>
      <c r="I351" s="205"/>
      <c r="J351" s="14"/>
      <c r="K351" s="14"/>
      <c r="L351" s="201"/>
      <c r="M351" s="206"/>
      <c r="N351" s="207"/>
      <c r="O351" s="207"/>
      <c r="P351" s="207"/>
      <c r="Q351" s="207"/>
      <c r="R351" s="207"/>
      <c r="S351" s="207"/>
      <c r="T351" s="20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2" t="s">
        <v>165</v>
      </c>
      <c r="AU351" s="202" t="s">
        <v>82</v>
      </c>
      <c r="AV351" s="14" t="s">
        <v>82</v>
      </c>
      <c r="AW351" s="14" t="s">
        <v>30</v>
      </c>
      <c r="AX351" s="14" t="s">
        <v>80</v>
      </c>
      <c r="AY351" s="202" t="s">
        <v>156</v>
      </c>
    </row>
    <row r="352" s="2" customFormat="1" ht="24.15" customHeight="1">
      <c r="A352" s="38"/>
      <c r="B352" s="179"/>
      <c r="C352" s="180" t="s">
        <v>345</v>
      </c>
      <c r="D352" s="180" t="s">
        <v>159</v>
      </c>
      <c r="E352" s="181" t="s">
        <v>346</v>
      </c>
      <c r="F352" s="182" t="s">
        <v>347</v>
      </c>
      <c r="G352" s="183" t="s">
        <v>170</v>
      </c>
      <c r="H352" s="184">
        <v>34.567</v>
      </c>
      <c r="I352" s="185"/>
      <c r="J352" s="186">
        <f>ROUND(I352*H352,2)</f>
        <v>0</v>
      </c>
      <c r="K352" s="182" t="s">
        <v>163</v>
      </c>
      <c r="L352" s="39"/>
      <c r="M352" s="187" t="s">
        <v>1</v>
      </c>
      <c r="N352" s="188" t="s">
        <v>38</v>
      </c>
      <c r="O352" s="77"/>
      <c r="P352" s="189">
        <f>O352*H352</f>
        <v>0</v>
      </c>
      <c r="Q352" s="189">
        <v>0</v>
      </c>
      <c r="R352" s="189">
        <f>Q352*H352</f>
        <v>0</v>
      </c>
      <c r="S352" s="189">
        <v>0</v>
      </c>
      <c r="T352" s="19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1" t="s">
        <v>157</v>
      </c>
      <c r="AT352" s="191" t="s">
        <v>159</v>
      </c>
      <c r="AU352" s="191" t="s">
        <v>82</v>
      </c>
      <c r="AY352" s="19" t="s">
        <v>156</v>
      </c>
      <c r="BE352" s="192">
        <f>IF(N352="základní",J352,0)</f>
        <v>0</v>
      </c>
      <c r="BF352" s="192">
        <f>IF(N352="snížená",J352,0)</f>
        <v>0</v>
      </c>
      <c r="BG352" s="192">
        <f>IF(N352="zákl. přenesená",J352,0)</f>
        <v>0</v>
      </c>
      <c r="BH352" s="192">
        <f>IF(N352="sníž. přenesená",J352,0)</f>
        <v>0</v>
      </c>
      <c r="BI352" s="192">
        <f>IF(N352="nulová",J352,0)</f>
        <v>0</v>
      </c>
      <c r="BJ352" s="19" t="s">
        <v>80</v>
      </c>
      <c r="BK352" s="192">
        <f>ROUND(I352*H352,2)</f>
        <v>0</v>
      </c>
      <c r="BL352" s="19" t="s">
        <v>157</v>
      </c>
      <c r="BM352" s="191" t="s">
        <v>348</v>
      </c>
    </row>
    <row r="353" s="13" customFormat="1">
      <c r="A353" s="13"/>
      <c r="B353" s="193"/>
      <c r="C353" s="13"/>
      <c r="D353" s="194" t="s">
        <v>165</v>
      </c>
      <c r="E353" s="195" t="s">
        <v>1</v>
      </c>
      <c r="F353" s="196" t="s">
        <v>349</v>
      </c>
      <c r="G353" s="13"/>
      <c r="H353" s="195" t="s">
        <v>1</v>
      </c>
      <c r="I353" s="197"/>
      <c r="J353" s="13"/>
      <c r="K353" s="13"/>
      <c r="L353" s="193"/>
      <c r="M353" s="198"/>
      <c r="N353" s="199"/>
      <c r="O353" s="199"/>
      <c r="P353" s="199"/>
      <c r="Q353" s="199"/>
      <c r="R353" s="199"/>
      <c r="S353" s="199"/>
      <c r="T353" s="20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5" t="s">
        <v>165</v>
      </c>
      <c r="AU353" s="195" t="s">
        <v>82</v>
      </c>
      <c r="AV353" s="13" t="s">
        <v>80</v>
      </c>
      <c r="AW353" s="13" t="s">
        <v>30</v>
      </c>
      <c r="AX353" s="13" t="s">
        <v>73</v>
      </c>
      <c r="AY353" s="195" t="s">
        <v>156</v>
      </c>
    </row>
    <row r="354" s="14" customFormat="1">
      <c r="A354" s="14"/>
      <c r="B354" s="201"/>
      <c r="C354" s="14"/>
      <c r="D354" s="194" t="s">
        <v>165</v>
      </c>
      <c r="E354" s="202" t="s">
        <v>1</v>
      </c>
      <c r="F354" s="203" t="s">
        <v>350</v>
      </c>
      <c r="G354" s="14"/>
      <c r="H354" s="204">
        <v>24.567</v>
      </c>
      <c r="I354" s="205"/>
      <c r="J354" s="14"/>
      <c r="K354" s="14"/>
      <c r="L354" s="201"/>
      <c r="M354" s="206"/>
      <c r="N354" s="207"/>
      <c r="O354" s="207"/>
      <c r="P354" s="207"/>
      <c r="Q354" s="207"/>
      <c r="R354" s="207"/>
      <c r="S354" s="207"/>
      <c r="T354" s="208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2" t="s">
        <v>165</v>
      </c>
      <c r="AU354" s="202" t="s">
        <v>82</v>
      </c>
      <c r="AV354" s="14" t="s">
        <v>82</v>
      </c>
      <c r="AW354" s="14" t="s">
        <v>30</v>
      </c>
      <c r="AX354" s="14" t="s">
        <v>73</v>
      </c>
      <c r="AY354" s="202" t="s">
        <v>156</v>
      </c>
    </row>
    <row r="355" s="13" customFormat="1">
      <c r="A355" s="13"/>
      <c r="B355" s="193"/>
      <c r="C355" s="13"/>
      <c r="D355" s="194" t="s">
        <v>165</v>
      </c>
      <c r="E355" s="195" t="s">
        <v>1</v>
      </c>
      <c r="F355" s="196" t="s">
        <v>351</v>
      </c>
      <c r="G355" s="13"/>
      <c r="H355" s="195" t="s">
        <v>1</v>
      </c>
      <c r="I355" s="197"/>
      <c r="J355" s="13"/>
      <c r="K355" s="13"/>
      <c r="L355" s="193"/>
      <c r="M355" s="198"/>
      <c r="N355" s="199"/>
      <c r="O355" s="199"/>
      <c r="P355" s="199"/>
      <c r="Q355" s="199"/>
      <c r="R355" s="199"/>
      <c r="S355" s="199"/>
      <c r="T355" s="20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5" t="s">
        <v>165</v>
      </c>
      <c r="AU355" s="195" t="s">
        <v>82</v>
      </c>
      <c r="AV355" s="13" t="s">
        <v>80</v>
      </c>
      <c r="AW355" s="13" t="s">
        <v>30</v>
      </c>
      <c r="AX355" s="13" t="s">
        <v>73</v>
      </c>
      <c r="AY355" s="195" t="s">
        <v>156</v>
      </c>
    </row>
    <row r="356" s="14" customFormat="1">
      <c r="A356" s="14"/>
      <c r="B356" s="201"/>
      <c r="C356" s="14"/>
      <c r="D356" s="194" t="s">
        <v>165</v>
      </c>
      <c r="E356" s="202" t="s">
        <v>1</v>
      </c>
      <c r="F356" s="203" t="s">
        <v>255</v>
      </c>
      <c r="G356" s="14"/>
      <c r="H356" s="204">
        <v>10</v>
      </c>
      <c r="I356" s="205"/>
      <c r="J356" s="14"/>
      <c r="K356" s="14"/>
      <c r="L356" s="201"/>
      <c r="M356" s="206"/>
      <c r="N356" s="207"/>
      <c r="O356" s="207"/>
      <c r="P356" s="207"/>
      <c r="Q356" s="207"/>
      <c r="R356" s="207"/>
      <c r="S356" s="207"/>
      <c r="T356" s="20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2" t="s">
        <v>165</v>
      </c>
      <c r="AU356" s="202" t="s">
        <v>82</v>
      </c>
      <c r="AV356" s="14" t="s">
        <v>82</v>
      </c>
      <c r="AW356" s="14" t="s">
        <v>30</v>
      </c>
      <c r="AX356" s="14" t="s">
        <v>73</v>
      </c>
      <c r="AY356" s="202" t="s">
        <v>156</v>
      </c>
    </row>
    <row r="357" s="15" customFormat="1">
      <c r="A357" s="15"/>
      <c r="B357" s="209"/>
      <c r="C357" s="15"/>
      <c r="D357" s="194" t="s">
        <v>165</v>
      </c>
      <c r="E357" s="210" t="s">
        <v>1</v>
      </c>
      <c r="F357" s="211" t="s">
        <v>190</v>
      </c>
      <c r="G357" s="15"/>
      <c r="H357" s="212">
        <v>34.567</v>
      </c>
      <c r="I357" s="213"/>
      <c r="J357" s="15"/>
      <c r="K357" s="15"/>
      <c r="L357" s="209"/>
      <c r="M357" s="214"/>
      <c r="N357" s="215"/>
      <c r="O357" s="215"/>
      <c r="P357" s="215"/>
      <c r="Q357" s="215"/>
      <c r="R357" s="215"/>
      <c r="S357" s="215"/>
      <c r="T357" s="21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10" t="s">
        <v>165</v>
      </c>
      <c r="AU357" s="210" t="s">
        <v>82</v>
      </c>
      <c r="AV357" s="15" t="s">
        <v>157</v>
      </c>
      <c r="AW357" s="15" t="s">
        <v>30</v>
      </c>
      <c r="AX357" s="15" t="s">
        <v>80</v>
      </c>
      <c r="AY357" s="210" t="s">
        <v>156</v>
      </c>
    </row>
    <row r="358" s="2" customFormat="1" ht="24.15" customHeight="1">
      <c r="A358" s="38"/>
      <c r="B358" s="179"/>
      <c r="C358" s="180" t="s">
        <v>352</v>
      </c>
      <c r="D358" s="180" t="s">
        <v>159</v>
      </c>
      <c r="E358" s="181" t="s">
        <v>353</v>
      </c>
      <c r="F358" s="182" t="s">
        <v>354</v>
      </c>
      <c r="G358" s="183" t="s">
        <v>170</v>
      </c>
      <c r="H358" s="184">
        <v>7.5199999999999996</v>
      </c>
      <c r="I358" s="185"/>
      <c r="J358" s="186">
        <f>ROUND(I358*H358,2)</f>
        <v>0</v>
      </c>
      <c r="K358" s="182" t="s">
        <v>163</v>
      </c>
      <c r="L358" s="39"/>
      <c r="M358" s="187" t="s">
        <v>1</v>
      </c>
      <c r="N358" s="188" t="s">
        <v>38</v>
      </c>
      <c r="O358" s="77"/>
      <c r="P358" s="189">
        <f>O358*H358</f>
        <v>0</v>
      </c>
      <c r="Q358" s="189">
        <v>0.083739999999999995</v>
      </c>
      <c r="R358" s="189">
        <f>Q358*H358</f>
        <v>0.62972479999999997</v>
      </c>
      <c r="S358" s="189">
        <v>0</v>
      </c>
      <c r="T358" s="19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91" t="s">
        <v>157</v>
      </c>
      <c r="AT358" s="191" t="s">
        <v>159</v>
      </c>
      <c r="AU358" s="191" t="s">
        <v>82</v>
      </c>
      <c r="AY358" s="19" t="s">
        <v>156</v>
      </c>
      <c r="BE358" s="192">
        <f>IF(N358="základní",J358,0)</f>
        <v>0</v>
      </c>
      <c r="BF358" s="192">
        <f>IF(N358="snížená",J358,0)</f>
        <v>0</v>
      </c>
      <c r="BG358" s="192">
        <f>IF(N358="zákl. přenesená",J358,0)</f>
        <v>0</v>
      </c>
      <c r="BH358" s="192">
        <f>IF(N358="sníž. přenesená",J358,0)</f>
        <v>0</v>
      </c>
      <c r="BI358" s="192">
        <f>IF(N358="nulová",J358,0)</f>
        <v>0</v>
      </c>
      <c r="BJ358" s="19" t="s">
        <v>80</v>
      </c>
      <c r="BK358" s="192">
        <f>ROUND(I358*H358,2)</f>
        <v>0</v>
      </c>
      <c r="BL358" s="19" t="s">
        <v>157</v>
      </c>
      <c r="BM358" s="191" t="s">
        <v>355</v>
      </c>
    </row>
    <row r="359" s="13" customFormat="1">
      <c r="A359" s="13"/>
      <c r="B359" s="193"/>
      <c r="C359" s="13"/>
      <c r="D359" s="194" t="s">
        <v>165</v>
      </c>
      <c r="E359" s="195" t="s">
        <v>1</v>
      </c>
      <c r="F359" s="196" t="s">
        <v>356</v>
      </c>
      <c r="G359" s="13"/>
      <c r="H359" s="195" t="s">
        <v>1</v>
      </c>
      <c r="I359" s="197"/>
      <c r="J359" s="13"/>
      <c r="K359" s="13"/>
      <c r="L359" s="193"/>
      <c r="M359" s="198"/>
      <c r="N359" s="199"/>
      <c r="O359" s="199"/>
      <c r="P359" s="199"/>
      <c r="Q359" s="199"/>
      <c r="R359" s="199"/>
      <c r="S359" s="199"/>
      <c r="T359" s="20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5" t="s">
        <v>165</v>
      </c>
      <c r="AU359" s="195" t="s">
        <v>82</v>
      </c>
      <c r="AV359" s="13" t="s">
        <v>80</v>
      </c>
      <c r="AW359" s="13" t="s">
        <v>30</v>
      </c>
      <c r="AX359" s="13" t="s">
        <v>73</v>
      </c>
      <c r="AY359" s="195" t="s">
        <v>156</v>
      </c>
    </row>
    <row r="360" s="14" customFormat="1">
      <c r="A360" s="14"/>
      <c r="B360" s="201"/>
      <c r="C360" s="14"/>
      <c r="D360" s="194" t="s">
        <v>165</v>
      </c>
      <c r="E360" s="202" t="s">
        <v>1</v>
      </c>
      <c r="F360" s="203" t="s">
        <v>357</v>
      </c>
      <c r="G360" s="14"/>
      <c r="H360" s="204">
        <v>7.5199999999999996</v>
      </c>
      <c r="I360" s="205"/>
      <c r="J360" s="14"/>
      <c r="K360" s="14"/>
      <c r="L360" s="201"/>
      <c r="M360" s="206"/>
      <c r="N360" s="207"/>
      <c r="O360" s="207"/>
      <c r="P360" s="207"/>
      <c r="Q360" s="207"/>
      <c r="R360" s="207"/>
      <c r="S360" s="207"/>
      <c r="T360" s="20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2" t="s">
        <v>165</v>
      </c>
      <c r="AU360" s="202" t="s">
        <v>82</v>
      </c>
      <c r="AV360" s="14" t="s">
        <v>82</v>
      </c>
      <c r="AW360" s="14" t="s">
        <v>30</v>
      </c>
      <c r="AX360" s="14" t="s">
        <v>80</v>
      </c>
      <c r="AY360" s="202" t="s">
        <v>156</v>
      </c>
    </row>
    <row r="361" s="12" customFormat="1" ht="22.8" customHeight="1">
      <c r="A361" s="12"/>
      <c r="B361" s="166"/>
      <c r="C361" s="12"/>
      <c r="D361" s="167" t="s">
        <v>72</v>
      </c>
      <c r="E361" s="177" t="s">
        <v>358</v>
      </c>
      <c r="F361" s="177" t="s">
        <v>359</v>
      </c>
      <c r="G361" s="12"/>
      <c r="H361" s="12"/>
      <c r="I361" s="169"/>
      <c r="J361" s="178">
        <f>BK361</f>
        <v>0</v>
      </c>
      <c r="K361" s="12"/>
      <c r="L361" s="166"/>
      <c r="M361" s="171"/>
      <c r="N361" s="172"/>
      <c r="O361" s="172"/>
      <c r="P361" s="173">
        <f>SUM(P362:P383)</f>
        <v>0</v>
      </c>
      <c r="Q361" s="172"/>
      <c r="R361" s="173">
        <f>SUM(R362:R383)</f>
        <v>0</v>
      </c>
      <c r="S361" s="172"/>
      <c r="T361" s="174">
        <f>SUM(T362:T383)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67" t="s">
        <v>80</v>
      </c>
      <c r="AT361" s="175" t="s">
        <v>72</v>
      </c>
      <c r="AU361" s="175" t="s">
        <v>80</v>
      </c>
      <c r="AY361" s="167" t="s">
        <v>156</v>
      </c>
      <c r="BK361" s="176">
        <f>SUM(BK362:BK383)</f>
        <v>0</v>
      </c>
    </row>
    <row r="362" s="2" customFormat="1" ht="33" customHeight="1">
      <c r="A362" s="38"/>
      <c r="B362" s="179"/>
      <c r="C362" s="180" t="s">
        <v>360</v>
      </c>
      <c r="D362" s="180" t="s">
        <v>159</v>
      </c>
      <c r="E362" s="181" t="s">
        <v>361</v>
      </c>
      <c r="F362" s="182" t="s">
        <v>362</v>
      </c>
      <c r="G362" s="183" t="s">
        <v>170</v>
      </c>
      <c r="H362" s="184">
        <v>550</v>
      </c>
      <c r="I362" s="185"/>
      <c r="J362" s="186">
        <f>ROUND(I362*H362,2)</f>
        <v>0</v>
      </c>
      <c r="K362" s="182" t="s">
        <v>163</v>
      </c>
      <c r="L362" s="39"/>
      <c r="M362" s="187" t="s">
        <v>1</v>
      </c>
      <c r="N362" s="188" t="s">
        <v>38</v>
      </c>
      <c r="O362" s="77"/>
      <c r="P362" s="189">
        <f>O362*H362</f>
        <v>0</v>
      </c>
      <c r="Q362" s="189">
        <v>0</v>
      </c>
      <c r="R362" s="189">
        <f>Q362*H362</f>
        <v>0</v>
      </c>
      <c r="S362" s="189">
        <v>0</v>
      </c>
      <c r="T362" s="19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91" t="s">
        <v>157</v>
      </c>
      <c r="AT362" s="191" t="s">
        <v>159</v>
      </c>
      <c r="AU362" s="191" t="s">
        <v>82</v>
      </c>
      <c r="AY362" s="19" t="s">
        <v>156</v>
      </c>
      <c r="BE362" s="192">
        <f>IF(N362="základní",J362,0)</f>
        <v>0</v>
      </c>
      <c r="BF362" s="192">
        <f>IF(N362="snížená",J362,0)</f>
        <v>0</v>
      </c>
      <c r="BG362" s="192">
        <f>IF(N362="zákl. přenesená",J362,0)</f>
        <v>0</v>
      </c>
      <c r="BH362" s="192">
        <f>IF(N362="sníž. přenesená",J362,0)</f>
        <v>0</v>
      </c>
      <c r="BI362" s="192">
        <f>IF(N362="nulová",J362,0)</f>
        <v>0</v>
      </c>
      <c r="BJ362" s="19" t="s">
        <v>80</v>
      </c>
      <c r="BK362" s="192">
        <f>ROUND(I362*H362,2)</f>
        <v>0</v>
      </c>
      <c r="BL362" s="19" t="s">
        <v>157</v>
      </c>
      <c r="BM362" s="191" t="s">
        <v>363</v>
      </c>
    </row>
    <row r="363" s="13" customFormat="1">
      <c r="A363" s="13"/>
      <c r="B363" s="193"/>
      <c r="C363" s="13"/>
      <c r="D363" s="194" t="s">
        <v>165</v>
      </c>
      <c r="E363" s="195" t="s">
        <v>1</v>
      </c>
      <c r="F363" s="196" t="s">
        <v>364</v>
      </c>
      <c r="G363" s="13"/>
      <c r="H363" s="195" t="s">
        <v>1</v>
      </c>
      <c r="I363" s="197"/>
      <c r="J363" s="13"/>
      <c r="K363" s="13"/>
      <c r="L363" s="193"/>
      <c r="M363" s="198"/>
      <c r="N363" s="199"/>
      <c r="O363" s="199"/>
      <c r="P363" s="199"/>
      <c r="Q363" s="199"/>
      <c r="R363" s="199"/>
      <c r="S363" s="199"/>
      <c r="T363" s="20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5" t="s">
        <v>165</v>
      </c>
      <c r="AU363" s="195" t="s">
        <v>82</v>
      </c>
      <c r="AV363" s="13" t="s">
        <v>80</v>
      </c>
      <c r="AW363" s="13" t="s">
        <v>30</v>
      </c>
      <c r="AX363" s="13" t="s">
        <v>73</v>
      </c>
      <c r="AY363" s="195" t="s">
        <v>156</v>
      </c>
    </row>
    <row r="364" s="14" customFormat="1">
      <c r="A364" s="14"/>
      <c r="B364" s="201"/>
      <c r="C364" s="14"/>
      <c r="D364" s="194" t="s">
        <v>165</v>
      </c>
      <c r="E364" s="202" t="s">
        <v>1</v>
      </c>
      <c r="F364" s="203" t="s">
        <v>365</v>
      </c>
      <c r="G364" s="14"/>
      <c r="H364" s="204">
        <v>550</v>
      </c>
      <c r="I364" s="205"/>
      <c r="J364" s="14"/>
      <c r="K364" s="14"/>
      <c r="L364" s="201"/>
      <c r="M364" s="206"/>
      <c r="N364" s="207"/>
      <c r="O364" s="207"/>
      <c r="P364" s="207"/>
      <c r="Q364" s="207"/>
      <c r="R364" s="207"/>
      <c r="S364" s="207"/>
      <c r="T364" s="20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02" t="s">
        <v>165</v>
      </c>
      <c r="AU364" s="202" t="s">
        <v>82</v>
      </c>
      <c r="AV364" s="14" t="s">
        <v>82</v>
      </c>
      <c r="AW364" s="14" t="s">
        <v>30</v>
      </c>
      <c r="AX364" s="14" t="s">
        <v>80</v>
      </c>
      <c r="AY364" s="202" t="s">
        <v>156</v>
      </c>
    </row>
    <row r="365" s="2" customFormat="1" ht="33" customHeight="1">
      <c r="A365" s="38"/>
      <c r="B365" s="179"/>
      <c r="C365" s="180" t="s">
        <v>366</v>
      </c>
      <c r="D365" s="180" t="s">
        <v>159</v>
      </c>
      <c r="E365" s="181" t="s">
        <v>367</v>
      </c>
      <c r="F365" s="182" t="s">
        <v>368</v>
      </c>
      <c r="G365" s="183" t="s">
        <v>170</v>
      </c>
      <c r="H365" s="184">
        <v>570</v>
      </c>
      <c r="I365" s="185"/>
      <c r="J365" s="186">
        <f>ROUND(I365*H365,2)</f>
        <v>0</v>
      </c>
      <c r="K365" s="182" t="s">
        <v>163</v>
      </c>
      <c r="L365" s="39"/>
      <c r="M365" s="187" t="s">
        <v>1</v>
      </c>
      <c r="N365" s="188" t="s">
        <v>38</v>
      </c>
      <c r="O365" s="77"/>
      <c r="P365" s="189">
        <f>O365*H365</f>
        <v>0</v>
      </c>
      <c r="Q365" s="189">
        <v>0</v>
      </c>
      <c r="R365" s="189">
        <f>Q365*H365</f>
        <v>0</v>
      </c>
      <c r="S365" s="189">
        <v>0</v>
      </c>
      <c r="T365" s="19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191" t="s">
        <v>157</v>
      </c>
      <c r="AT365" s="191" t="s">
        <v>159</v>
      </c>
      <c r="AU365" s="191" t="s">
        <v>82</v>
      </c>
      <c r="AY365" s="19" t="s">
        <v>156</v>
      </c>
      <c r="BE365" s="192">
        <f>IF(N365="základní",J365,0)</f>
        <v>0</v>
      </c>
      <c r="BF365" s="192">
        <f>IF(N365="snížená",J365,0)</f>
        <v>0</v>
      </c>
      <c r="BG365" s="192">
        <f>IF(N365="zákl. přenesená",J365,0)</f>
        <v>0</v>
      </c>
      <c r="BH365" s="192">
        <f>IF(N365="sníž. přenesená",J365,0)</f>
        <v>0</v>
      </c>
      <c r="BI365" s="192">
        <f>IF(N365="nulová",J365,0)</f>
        <v>0</v>
      </c>
      <c r="BJ365" s="19" t="s">
        <v>80</v>
      </c>
      <c r="BK365" s="192">
        <f>ROUND(I365*H365,2)</f>
        <v>0</v>
      </c>
      <c r="BL365" s="19" t="s">
        <v>157</v>
      </c>
      <c r="BM365" s="191" t="s">
        <v>369</v>
      </c>
    </row>
    <row r="366" s="13" customFormat="1">
      <c r="A366" s="13"/>
      <c r="B366" s="193"/>
      <c r="C366" s="13"/>
      <c r="D366" s="194" t="s">
        <v>165</v>
      </c>
      <c r="E366" s="195" t="s">
        <v>1</v>
      </c>
      <c r="F366" s="196" t="s">
        <v>370</v>
      </c>
      <c r="G366" s="13"/>
      <c r="H366" s="195" t="s">
        <v>1</v>
      </c>
      <c r="I366" s="197"/>
      <c r="J366" s="13"/>
      <c r="K366" s="13"/>
      <c r="L366" s="193"/>
      <c r="M366" s="198"/>
      <c r="N366" s="199"/>
      <c r="O366" s="199"/>
      <c r="P366" s="199"/>
      <c r="Q366" s="199"/>
      <c r="R366" s="199"/>
      <c r="S366" s="199"/>
      <c r="T366" s="20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5" t="s">
        <v>165</v>
      </c>
      <c r="AU366" s="195" t="s">
        <v>82</v>
      </c>
      <c r="AV366" s="13" t="s">
        <v>80</v>
      </c>
      <c r="AW366" s="13" t="s">
        <v>30</v>
      </c>
      <c r="AX366" s="13" t="s">
        <v>73</v>
      </c>
      <c r="AY366" s="195" t="s">
        <v>156</v>
      </c>
    </row>
    <row r="367" s="14" customFormat="1">
      <c r="A367" s="14"/>
      <c r="B367" s="201"/>
      <c r="C367" s="14"/>
      <c r="D367" s="194" t="s">
        <v>165</v>
      </c>
      <c r="E367" s="202" t="s">
        <v>1</v>
      </c>
      <c r="F367" s="203" t="s">
        <v>371</v>
      </c>
      <c r="G367" s="14"/>
      <c r="H367" s="204">
        <v>570</v>
      </c>
      <c r="I367" s="205"/>
      <c r="J367" s="14"/>
      <c r="K367" s="14"/>
      <c r="L367" s="201"/>
      <c r="M367" s="206"/>
      <c r="N367" s="207"/>
      <c r="O367" s="207"/>
      <c r="P367" s="207"/>
      <c r="Q367" s="207"/>
      <c r="R367" s="207"/>
      <c r="S367" s="207"/>
      <c r="T367" s="20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2" t="s">
        <v>165</v>
      </c>
      <c r="AU367" s="202" t="s">
        <v>82</v>
      </c>
      <c r="AV367" s="14" t="s">
        <v>82</v>
      </c>
      <c r="AW367" s="14" t="s">
        <v>30</v>
      </c>
      <c r="AX367" s="14" t="s">
        <v>73</v>
      </c>
      <c r="AY367" s="202" t="s">
        <v>156</v>
      </c>
    </row>
    <row r="368" s="15" customFormat="1">
      <c r="A368" s="15"/>
      <c r="B368" s="209"/>
      <c r="C368" s="15"/>
      <c r="D368" s="194" t="s">
        <v>165</v>
      </c>
      <c r="E368" s="210" t="s">
        <v>1</v>
      </c>
      <c r="F368" s="211" t="s">
        <v>190</v>
      </c>
      <c r="G368" s="15"/>
      <c r="H368" s="212">
        <v>570</v>
      </c>
      <c r="I368" s="213"/>
      <c r="J368" s="15"/>
      <c r="K368" s="15"/>
      <c r="L368" s="209"/>
      <c r="M368" s="214"/>
      <c r="N368" s="215"/>
      <c r="O368" s="215"/>
      <c r="P368" s="215"/>
      <c r="Q368" s="215"/>
      <c r="R368" s="215"/>
      <c r="S368" s="215"/>
      <c r="T368" s="21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10" t="s">
        <v>165</v>
      </c>
      <c r="AU368" s="210" t="s">
        <v>82</v>
      </c>
      <c r="AV368" s="15" t="s">
        <v>157</v>
      </c>
      <c r="AW368" s="15" t="s">
        <v>30</v>
      </c>
      <c r="AX368" s="15" t="s">
        <v>80</v>
      </c>
      <c r="AY368" s="210" t="s">
        <v>156</v>
      </c>
    </row>
    <row r="369" s="2" customFormat="1" ht="37.8" customHeight="1">
      <c r="A369" s="38"/>
      <c r="B369" s="179"/>
      <c r="C369" s="180" t="s">
        <v>372</v>
      </c>
      <c r="D369" s="180" t="s">
        <v>159</v>
      </c>
      <c r="E369" s="181" t="s">
        <v>373</v>
      </c>
      <c r="F369" s="182" t="s">
        <v>374</v>
      </c>
      <c r="G369" s="183" t="s">
        <v>170</v>
      </c>
      <c r="H369" s="184">
        <v>550</v>
      </c>
      <c r="I369" s="185"/>
      <c r="J369" s="186">
        <f>ROUND(I369*H369,2)</f>
        <v>0</v>
      </c>
      <c r="K369" s="182" t="s">
        <v>163</v>
      </c>
      <c r="L369" s="39"/>
      <c r="M369" s="187" t="s">
        <v>1</v>
      </c>
      <c r="N369" s="188" t="s">
        <v>38</v>
      </c>
      <c r="O369" s="77"/>
      <c r="P369" s="189">
        <f>O369*H369</f>
        <v>0</v>
      </c>
      <c r="Q369" s="189">
        <v>0</v>
      </c>
      <c r="R369" s="189">
        <f>Q369*H369</f>
        <v>0</v>
      </c>
      <c r="S369" s="189">
        <v>0</v>
      </c>
      <c r="T369" s="190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1" t="s">
        <v>157</v>
      </c>
      <c r="AT369" s="191" t="s">
        <v>159</v>
      </c>
      <c r="AU369" s="191" t="s">
        <v>82</v>
      </c>
      <c r="AY369" s="19" t="s">
        <v>156</v>
      </c>
      <c r="BE369" s="192">
        <f>IF(N369="základní",J369,0)</f>
        <v>0</v>
      </c>
      <c r="BF369" s="192">
        <f>IF(N369="snížená",J369,0)</f>
        <v>0</v>
      </c>
      <c r="BG369" s="192">
        <f>IF(N369="zákl. přenesená",J369,0)</f>
        <v>0</v>
      </c>
      <c r="BH369" s="192">
        <f>IF(N369="sníž. přenesená",J369,0)</f>
        <v>0</v>
      </c>
      <c r="BI369" s="192">
        <f>IF(N369="nulová",J369,0)</f>
        <v>0</v>
      </c>
      <c r="BJ369" s="19" t="s">
        <v>80</v>
      </c>
      <c r="BK369" s="192">
        <f>ROUND(I369*H369,2)</f>
        <v>0</v>
      </c>
      <c r="BL369" s="19" t="s">
        <v>157</v>
      </c>
      <c r="BM369" s="191" t="s">
        <v>375</v>
      </c>
    </row>
    <row r="370" s="13" customFormat="1">
      <c r="A370" s="13"/>
      <c r="B370" s="193"/>
      <c r="C370" s="13"/>
      <c r="D370" s="194" t="s">
        <v>165</v>
      </c>
      <c r="E370" s="195" t="s">
        <v>1</v>
      </c>
      <c r="F370" s="196" t="s">
        <v>364</v>
      </c>
      <c r="G370" s="13"/>
      <c r="H370" s="195" t="s">
        <v>1</v>
      </c>
      <c r="I370" s="197"/>
      <c r="J370" s="13"/>
      <c r="K370" s="13"/>
      <c r="L370" s="193"/>
      <c r="M370" s="198"/>
      <c r="N370" s="199"/>
      <c r="O370" s="199"/>
      <c r="P370" s="199"/>
      <c r="Q370" s="199"/>
      <c r="R370" s="199"/>
      <c r="S370" s="199"/>
      <c r="T370" s="20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5" t="s">
        <v>165</v>
      </c>
      <c r="AU370" s="195" t="s">
        <v>82</v>
      </c>
      <c r="AV370" s="13" t="s">
        <v>80</v>
      </c>
      <c r="AW370" s="13" t="s">
        <v>30</v>
      </c>
      <c r="AX370" s="13" t="s">
        <v>73</v>
      </c>
      <c r="AY370" s="195" t="s">
        <v>156</v>
      </c>
    </row>
    <row r="371" s="14" customFormat="1">
      <c r="A371" s="14"/>
      <c r="B371" s="201"/>
      <c r="C371" s="14"/>
      <c r="D371" s="194" t="s">
        <v>165</v>
      </c>
      <c r="E371" s="202" t="s">
        <v>1</v>
      </c>
      <c r="F371" s="203" t="s">
        <v>365</v>
      </c>
      <c r="G371" s="14"/>
      <c r="H371" s="204">
        <v>550</v>
      </c>
      <c r="I371" s="205"/>
      <c r="J371" s="14"/>
      <c r="K371" s="14"/>
      <c r="L371" s="201"/>
      <c r="M371" s="206"/>
      <c r="N371" s="207"/>
      <c r="O371" s="207"/>
      <c r="P371" s="207"/>
      <c r="Q371" s="207"/>
      <c r="R371" s="207"/>
      <c r="S371" s="207"/>
      <c r="T371" s="208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02" t="s">
        <v>165</v>
      </c>
      <c r="AU371" s="202" t="s">
        <v>82</v>
      </c>
      <c r="AV371" s="14" t="s">
        <v>82</v>
      </c>
      <c r="AW371" s="14" t="s">
        <v>30</v>
      </c>
      <c r="AX371" s="14" t="s">
        <v>80</v>
      </c>
      <c r="AY371" s="202" t="s">
        <v>156</v>
      </c>
    </row>
    <row r="372" s="2" customFormat="1" ht="37.8" customHeight="1">
      <c r="A372" s="38"/>
      <c r="B372" s="179"/>
      <c r="C372" s="180" t="s">
        <v>376</v>
      </c>
      <c r="D372" s="180" t="s">
        <v>159</v>
      </c>
      <c r="E372" s="181" t="s">
        <v>377</v>
      </c>
      <c r="F372" s="182" t="s">
        <v>378</v>
      </c>
      <c r="G372" s="183" t="s">
        <v>170</v>
      </c>
      <c r="H372" s="184">
        <v>570</v>
      </c>
      <c r="I372" s="185"/>
      <c r="J372" s="186">
        <f>ROUND(I372*H372,2)</f>
        <v>0</v>
      </c>
      <c r="K372" s="182" t="s">
        <v>163</v>
      </c>
      <c r="L372" s="39"/>
      <c r="M372" s="187" t="s">
        <v>1</v>
      </c>
      <c r="N372" s="188" t="s">
        <v>38</v>
      </c>
      <c r="O372" s="77"/>
      <c r="P372" s="189">
        <f>O372*H372</f>
        <v>0</v>
      </c>
      <c r="Q372" s="189">
        <v>0</v>
      </c>
      <c r="R372" s="189">
        <f>Q372*H372</f>
        <v>0</v>
      </c>
      <c r="S372" s="189">
        <v>0</v>
      </c>
      <c r="T372" s="19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91" t="s">
        <v>157</v>
      </c>
      <c r="AT372" s="191" t="s">
        <v>159</v>
      </c>
      <c r="AU372" s="191" t="s">
        <v>82</v>
      </c>
      <c r="AY372" s="19" t="s">
        <v>156</v>
      </c>
      <c r="BE372" s="192">
        <f>IF(N372="základní",J372,0)</f>
        <v>0</v>
      </c>
      <c r="BF372" s="192">
        <f>IF(N372="snížená",J372,0)</f>
        <v>0</v>
      </c>
      <c r="BG372" s="192">
        <f>IF(N372="zákl. přenesená",J372,0)</f>
        <v>0</v>
      </c>
      <c r="BH372" s="192">
        <f>IF(N372="sníž. přenesená",J372,0)</f>
        <v>0</v>
      </c>
      <c r="BI372" s="192">
        <f>IF(N372="nulová",J372,0)</f>
        <v>0</v>
      </c>
      <c r="BJ372" s="19" t="s">
        <v>80</v>
      </c>
      <c r="BK372" s="192">
        <f>ROUND(I372*H372,2)</f>
        <v>0</v>
      </c>
      <c r="BL372" s="19" t="s">
        <v>157</v>
      </c>
      <c r="BM372" s="191" t="s">
        <v>379</v>
      </c>
    </row>
    <row r="373" s="2" customFormat="1" ht="16.5" customHeight="1">
      <c r="A373" s="38"/>
      <c r="B373" s="179"/>
      <c r="C373" s="180" t="s">
        <v>380</v>
      </c>
      <c r="D373" s="180" t="s">
        <v>159</v>
      </c>
      <c r="E373" s="181" t="s">
        <v>381</v>
      </c>
      <c r="F373" s="182" t="s">
        <v>382</v>
      </c>
      <c r="G373" s="183" t="s">
        <v>170</v>
      </c>
      <c r="H373" s="184">
        <v>1120</v>
      </c>
      <c r="I373" s="185"/>
      <c r="J373" s="186">
        <f>ROUND(I373*H373,2)</f>
        <v>0</v>
      </c>
      <c r="K373" s="182" t="s">
        <v>163</v>
      </c>
      <c r="L373" s="39"/>
      <c r="M373" s="187" t="s">
        <v>1</v>
      </c>
      <c r="N373" s="188" t="s">
        <v>38</v>
      </c>
      <c r="O373" s="77"/>
      <c r="P373" s="189">
        <f>O373*H373</f>
        <v>0</v>
      </c>
      <c r="Q373" s="189">
        <v>0</v>
      </c>
      <c r="R373" s="189">
        <f>Q373*H373</f>
        <v>0</v>
      </c>
      <c r="S373" s="189">
        <v>0</v>
      </c>
      <c r="T373" s="190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1" t="s">
        <v>157</v>
      </c>
      <c r="AT373" s="191" t="s">
        <v>159</v>
      </c>
      <c r="AU373" s="191" t="s">
        <v>82</v>
      </c>
      <c r="AY373" s="19" t="s">
        <v>156</v>
      </c>
      <c r="BE373" s="192">
        <f>IF(N373="základní",J373,0)</f>
        <v>0</v>
      </c>
      <c r="BF373" s="192">
        <f>IF(N373="snížená",J373,0)</f>
        <v>0</v>
      </c>
      <c r="BG373" s="192">
        <f>IF(N373="zákl. přenesená",J373,0)</f>
        <v>0</v>
      </c>
      <c r="BH373" s="192">
        <f>IF(N373="sníž. přenesená",J373,0)</f>
        <v>0</v>
      </c>
      <c r="BI373" s="192">
        <f>IF(N373="nulová",J373,0)</f>
        <v>0</v>
      </c>
      <c r="BJ373" s="19" t="s">
        <v>80</v>
      </c>
      <c r="BK373" s="192">
        <f>ROUND(I373*H373,2)</f>
        <v>0</v>
      </c>
      <c r="BL373" s="19" t="s">
        <v>157</v>
      </c>
      <c r="BM373" s="191" t="s">
        <v>383</v>
      </c>
    </row>
    <row r="374" s="13" customFormat="1">
      <c r="A374" s="13"/>
      <c r="B374" s="193"/>
      <c r="C374" s="13"/>
      <c r="D374" s="194" t="s">
        <v>165</v>
      </c>
      <c r="E374" s="195" t="s">
        <v>1</v>
      </c>
      <c r="F374" s="196" t="s">
        <v>364</v>
      </c>
      <c r="G374" s="13"/>
      <c r="H374" s="195" t="s">
        <v>1</v>
      </c>
      <c r="I374" s="197"/>
      <c r="J374" s="13"/>
      <c r="K374" s="13"/>
      <c r="L374" s="193"/>
      <c r="M374" s="198"/>
      <c r="N374" s="199"/>
      <c r="O374" s="199"/>
      <c r="P374" s="199"/>
      <c r="Q374" s="199"/>
      <c r="R374" s="199"/>
      <c r="S374" s="199"/>
      <c r="T374" s="20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5" t="s">
        <v>165</v>
      </c>
      <c r="AU374" s="195" t="s">
        <v>82</v>
      </c>
      <c r="AV374" s="13" t="s">
        <v>80</v>
      </c>
      <c r="AW374" s="13" t="s">
        <v>30</v>
      </c>
      <c r="AX374" s="13" t="s">
        <v>73</v>
      </c>
      <c r="AY374" s="195" t="s">
        <v>156</v>
      </c>
    </row>
    <row r="375" s="14" customFormat="1">
      <c r="A375" s="14"/>
      <c r="B375" s="201"/>
      <c r="C375" s="14"/>
      <c r="D375" s="194" t="s">
        <v>165</v>
      </c>
      <c r="E375" s="202" t="s">
        <v>1</v>
      </c>
      <c r="F375" s="203" t="s">
        <v>365</v>
      </c>
      <c r="G375" s="14"/>
      <c r="H375" s="204">
        <v>550</v>
      </c>
      <c r="I375" s="205"/>
      <c r="J375" s="14"/>
      <c r="K375" s="14"/>
      <c r="L375" s="201"/>
      <c r="M375" s="206"/>
      <c r="N375" s="207"/>
      <c r="O375" s="207"/>
      <c r="P375" s="207"/>
      <c r="Q375" s="207"/>
      <c r="R375" s="207"/>
      <c r="S375" s="207"/>
      <c r="T375" s="20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02" t="s">
        <v>165</v>
      </c>
      <c r="AU375" s="202" t="s">
        <v>82</v>
      </c>
      <c r="AV375" s="14" t="s">
        <v>82</v>
      </c>
      <c r="AW375" s="14" t="s">
        <v>30</v>
      </c>
      <c r="AX375" s="14" t="s">
        <v>73</v>
      </c>
      <c r="AY375" s="202" t="s">
        <v>156</v>
      </c>
    </row>
    <row r="376" s="13" customFormat="1">
      <c r="A376" s="13"/>
      <c r="B376" s="193"/>
      <c r="C376" s="13"/>
      <c r="D376" s="194" t="s">
        <v>165</v>
      </c>
      <c r="E376" s="195" t="s">
        <v>1</v>
      </c>
      <c r="F376" s="196" t="s">
        <v>370</v>
      </c>
      <c r="G376" s="13"/>
      <c r="H376" s="195" t="s">
        <v>1</v>
      </c>
      <c r="I376" s="197"/>
      <c r="J376" s="13"/>
      <c r="K376" s="13"/>
      <c r="L376" s="193"/>
      <c r="M376" s="198"/>
      <c r="N376" s="199"/>
      <c r="O376" s="199"/>
      <c r="P376" s="199"/>
      <c r="Q376" s="199"/>
      <c r="R376" s="199"/>
      <c r="S376" s="199"/>
      <c r="T376" s="20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5" t="s">
        <v>165</v>
      </c>
      <c r="AU376" s="195" t="s">
        <v>82</v>
      </c>
      <c r="AV376" s="13" t="s">
        <v>80</v>
      </c>
      <c r="AW376" s="13" t="s">
        <v>30</v>
      </c>
      <c r="AX376" s="13" t="s">
        <v>73</v>
      </c>
      <c r="AY376" s="195" t="s">
        <v>156</v>
      </c>
    </row>
    <row r="377" s="14" customFormat="1">
      <c r="A377" s="14"/>
      <c r="B377" s="201"/>
      <c r="C377" s="14"/>
      <c r="D377" s="194" t="s">
        <v>165</v>
      </c>
      <c r="E377" s="202" t="s">
        <v>1</v>
      </c>
      <c r="F377" s="203" t="s">
        <v>371</v>
      </c>
      <c r="G377" s="14"/>
      <c r="H377" s="204">
        <v>570</v>
      </c>
      <c r="I377" s="205"/>
      <c r="J377" s="14"/>
      <c r="K377" s="14"/>
      <c r="L377" s="201"/>
      <c r="M377" s="206"/>
      <c r="N377" s="207"/>
      <c r="O377" s="207"/>
      <c r="P377" s="207"/>
      <c r="Q377" s="207"/>
      <c r="R377" s="207"/>
      <c r="S377" s="207"/>
      <c r="T377" s="20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2" t="s">
        <v>165</v>
      </c>
      <c r="AU377" s="202" t="s">
        <v>82</v>
      </c>
      <c r="AV377" s="14" t="s">
        <v>82</v>
      </c>
      <c r="AW377" s="14" t="s">
        <v>30</v>
      </c>
      <c r="AX377" s="14" t="s">
        <v>73</v>
      </c>
      <c r="AY377" s="202" t="s">
        <v>156</v>
      </c>
    </row>
    <row r="378" s="15" customFormat="1">
      <c r="A378" s="15"/>
      <c r="B378" s="209"/>
      <c r="C378" s="15"/>
      <c r="D378" s="194" t="s">
        <v>165</v>
      </c>
      <c r="E378" s="210" t="s">
        <v>1</v>
      </c>
      <c r="F378" s="211" t="s">
        <v>190</v>
      </c>
      <c r="G378" s="15"/>
      <c r="H378" s="212">
        <v>1120</v>
      </c>
      <c r="I378" s="213"/>
      <c r="J378" s="15"/>
      <c r="K378" s="15"/>
      <c r="L378" s="209"/>
      <c r="M378" s="214"/>
      <c r="N378" s="215"/>
      <c r="O378" s="215"/>
      <c r="P378" s="215"/>
      <c r="Q378" s="215"/>
      <c r="R378" s="215"/>
      <c r="S378" s="215"/>
      <c r="T378" s="21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10" t="s">
        <v>165</v>
      </c>
      <c r="AU378" s="210" t="s">
        <v>82</v>
      </c>
      <c r="AV378" s="15" t="s">
        <v>157</v>
      </c>
      <c r="AW378" s="15" t="s">
        <v>30</v>
      </c>
      <c r="AX378" s="15" t="s">
        <v>80</v>
      </c>
      <c r="AY378" s="210" t="s">
        <v>156</v>
      </c>
    </row>
    <row r="379" s="2" customFormat="1" ht="21.75" customHeight="1">
      <c r="A379" s="38"/>
      <c r="B379" s="179"/>
      <c r="C379" s="180" t="s">
        <v>384</v>
      </c>
      <c r="D379" s="180" t="s">
        <v>159</v>
      </c>
      <c r="E379" s="181" t="s">
        <v>385</v>
      </c>
      <c r="F379" s="182" t="s">
        <v>386</v>
      </c>
      <c r="G379" s="183" t="s">
        <v>170</v>
      </c>
      <c r="H379" s="184">
        <v>1120</v>
      </c>
      <c r="I379" s="185"/>
      <c r="J379" s="186">
        <f>ROUND(I379*H379,2)</f>
        <v>0</v>
      </c>
      <c r="K379" s="182" t="s">
        <v>163</v>
      </c>
      <c r="L379" s="39"/>
      <c r="M379" s="187" t="s">
        <v>1</v>
      </c>
      <c r="N379" s="188" t="s">
        <v>38</v>
      </c>
      <c r="O379" s="77"/>
      <c r="P379" s="189">
        <f>O379*H379</f>
        <v>0</v>
      </c>
      <c r="Q379" s="189">
        <v>0</v>
      </c>
      <c r="R379" s="189">
        <f>Q379*H379</f>
        <v>0</v>
      </c>
      <c r="S379" s="189">
        <v>0</v>
      </c>
      <c r="T379" s="190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91" t="s">
        <v>157</v>
      </c>
      <c r="AT379" s="191" t="s">
        <v>159</v>
      </c>
      <c r="AU379" s="191" t="s">
        <v>82</v>
      </c>
      <c r="AY379" s="19" t="s">
        <v>156</v>
      </c>
      <c r="BE379" s="192">
        <f>IF(N379="základní",J379,0)</f>
        <v>0</v>
      </c>
      <c r="BF379" s="192">
        <f>IF(N379="snížená",J379,0)</f>
        <v>0</v>
      </c>
      <c r="BG379" s="192">
        <f>IF(N379="zákl. přenesená",J379,0)</f>
        <v>0</v>
      </c>
      <c r="BH379" s="192">
        <f>IF(N379="sníž. přenesená",J379,0)</f>
        <v>0</v>
      </c>
      <c r="BI379" s="192">
        <f>IF(N379="nulová",J379,0)</f>
        <v>0</v>
      </c>
      <c r="BJ379" s="19" t="s">
        <v>80</v>
      </c>
      <c r="BK379" s="192">
        <f>ROUND(I379*H379,2)</f>
        <v>0</v>
      </c>
      <c r="BL379" s="19" t="s">
        <v>157</v>
      </c>
      <c r="BM379" s="191" t="s">
        <v>387</v>
      </c>
    </row>
    <row r="380" s="2" customFormat="1" ht="16.5" customHeight="1">
      <c r="A380" s="38"/>
      <c r="B380" s="179"/>
      <c r="C380" s="180" t="s">
        <v>388</v>
      </c>
      <c r="D380" s="180" t="s">
        <v>159</v>
      </c>
      <c r="E380" s="181" t="s">
        <v>389</v>
      </c>
      <c r="F380" s="182" t="s">
        <v>390</v>
      </c>
      <c r="G380" s="183" t="s">
        <v>334</v>
      </c>
      <c r="H380" s="184">
        <v>8</v>
      </c>
      <c r="I380" s="185"/>
      <c r="J380" s="186">
        <f>ROUND(I380*H380,2)</f>
        <v>0</v>
      </c>
      <c r="K380" s="182" t="s">
        <v>1</v>
      </c>
      <c r="L380" s="39"/>
      <c r="M380" s="187" t="s">
        <v>1</v>
      </c>
      <c r="N380" s="188" t="s">
        <v>38</v>
      </c>
      <c r="O380" s="77"/>
      <c r="P380" s="189">
        <f>O380*H380</f>
        <v>0</v>
      </c>
      <c r="Q380" s="189">
        <v>0</v>
      </c>
      <c r="R380" s="189">
        <f>Q380*H380</f>
        <v>0</v>
      </c>
      <c r="S380" s="189">
        <v>0</v>
      </c>
      <c r="T380" s="19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191" t="s">
        <v>157</v>
      </c>
      <c r="AT380" s="191" t="s">
        <v>159</v>
      </c>
      <c r="AU380" s="191" t="s">
        <v>82</v>
      </c>
      <c r="AY380" s="19" t="s">
        <v>156</v>
      </c>
      <c r="BE380" s="192">
        <f>IF(N380="základní",J380,0)</f>
        <v>0</v>
      </c>
      <c r="BF380" s="192">
        <f>IF(N380="snížená",J380,0)</f>
        <v>0</v>
      </c>
      <c r="BG380" s="192">
        <f>IF(N380="zákl. přenesená",J380,0)</f>
        <v>0</v>
      </c>
      <c r="BH380" s="192">
        <f>IF(N380="sníž. přenesená",J380,0)</f>
        <v>0</v>
      </c>
      <c r="BI380" s="192">
        <f>IF(N380="nulová",J380,0)</f>
        <v>0</v>
      </c>
      <c r="BJ380" s="19" t="s">
        <v>80</v>
      </c>
      <c r="BK380" s="192">
        <f>ROUND(I380*H380,2)</f>
        <v>0</v>
      </c>
      <c r="BL380" s="19" t="s">
        <v>157</v>
      </c>
      <c r="BM380" s="191" t="s">
        <v>391</v>
      </c>
    </row>
    <row r="381" s="2" customFormat="1" ht="16.5" customHeight="1">
      <c r="A381" s="38"/>
      <c r="B381" s="179"/>
      <c r="C381" s="180" t="s">
        <v>392</v>
      </c>
      <c r="D381" s="180" t="s">
        <v>159</v>
      </c>
      <c r="E381" s="181" t="s">
        <v>393</v>
      </c>
      <c r="F381" s="182" t="s">
        <v>394</v>
      </c>
      <c r="G381" s="183" t="s">
        <v>334</v>
      </c>
      <c r="H381" s="184">
        <v>8</v>
      </c>
      <c r="I381" s="185"/>
      <c r="J381" s="186">
        <f>ROUND(I381*H381,2)</f>
        <v>0</v>
      </c>
      <c r="K381" s="182" t="s">
        <v>1</v>
      </c>
      <c r="L381" s="39"/>
      <c r="M381" s="187" t="s">
        <v>1</v>
      </c>
      <c r="N381" s="188" t="s">
        <v>38</v>
      </c>
      <c r="O381" s="77"/>
      <c r="P381" s="189">
        <f>O381*H381</f>
        <v>0</v>
      </c>
      <c r="Q381" s="189">
        <v>0</v>
      </c>
      <c r="R381" s="189">
        <f>Q381*H381</f>
        <v>0</v>
      </c>
      <c r="S381" s="189">
        <v>0</v>
      </c>
      <c r="T381" s="19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91" t="s">
        <v>157</v>
      </c>
      <c r="AT381" s="191" t="s">
        <v>159</v>
      </c>
      <c r="AU381" s="191" t="s">
        <v>82</v>
      </c>
      <c r="AY381" s="19" t="s">
        <v>156</v>
      </c>
      <c r="BE381" s="192">
        <f>IF(N381="základní",J381,0)</f>
        <v>0</v>
      </c>
      <c r="BF381" s="192">
        <f>IF(N381="snížená",J381,0)</f>
        <v>0</v>
      </c>
      <c r="BG381" s="192">
        <f>IF(N381="zákl. přenesená",J381,0)</f>
        <v>0</v>
      </c>
      <c r="BH381" s="192">
        <f>IF(N381="sníž. přenesená",J381,0)</f>
        <v>0</v>
      </c>
      <c r="BI381" s="192">
        <f>IF(N381="nulová",J381,0)</f>
        <v>0</v>
      </c>
      <c r="BJ381" s="19" t="s">
        <v>80</v>
      </c>
      <c r="BK381" s="192">
        <f>ROUND(I381*H381,2)</f>
        <v>0</v>
      </c>
      <c r="BL381" s="19" t="s">
        <v>157</v>
      </c>
      <c r="BM381" s="191" t="s">
        <v>395</v>
      </c>
    </row>
    <row r="382" s="2" customFormat="1" ht="16.5" customHeight="1">
      <c r="A382" s="38"/>
      <c r="B382" s="179"/>
      <c r="C382" s="180" t="s">
        <v>396</v>
      </c>
      <c r="D382" s="180" t="s">
        <v>159</v>
      </c>
      <c r="E382" s="181" t="s">
        <v>397</v>
      </c>
      <c r="F382" s="182" t="s">
        <v>398</v>
      </c>
      <c r="G382" s="183" t="s">
        <v>334</v>
      </c>
      <c r="H382" s="184">
        <v>10</v>
      </c>
      <c r="I382" s="185"/>
      <c r="J382" s="186">
        <f>ROUND(I382*H382,2)</f>
        <v>0</v>
      </c>
      <c r="K382" s="182" t="s">
        <v>1</v>
      </c>
      <c r="L382" s="39"/>
      <c r="M382" s="187" t="s">
        <v>1</v>
      </c>
      <c r="N382" s="188" t="s">
        <v>38</v>
      </c>
      <c r="O382" s="77"/>
      <c r="P382" s="189">
        <f>O382*H382</f>
        <v>0</v>
      </c>
      <c r="Q382" s="189">
        <v>0</v>
      </c>
      <c r="R382" s="189">
        <f>Q382*H382</f>
        <v>0</v>
      </c>
      <c r="S382" s="189">
        <v>0</v>
      </c>
      <c r="T382" s="19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191" t="s">
        <v>157</v>
      </c>
      <c r="AT382" s="191" t="s">
        <v>159</v>
      </c>
      <c r="AU382" s="191" t="s">
        <v>82</v>
      </c>
      <c r="AY382" s="19" t="s">
        <v>156</v>
      </c>
      <c r="BE382" s="192">
        <f>IF(N382="základní",J382,0)</f>
        <v>0</v>
      </c>
      <c r="BF382" s="192">
        <f>IF(N382="snížená",J382,0)</f>
        <v>0</v>
      </c>
      <c r="BG382" s="192">
        <f>IF(N382="zákl. přenesená",J382,0)</f>
        <v>0</v>
      </c>
      <c r="BH382" s="192">
        <f>IF(N382="sníž. přenesená",J382,0)</f>
        <v>0</v>
      </c>
      <c r="BI382" s="192">
        <f>IF(N382="nulová",J382,0)</f>
        <v>0</v>
      </c>
      <c r="BJ382" s="19" t="s">
        <v>80</v>
      </c>
      <c r="BK382" s="192">
        <f>ROUND(I382*H382,2)</f>
        <v>0</v>
      </c>
      <c r="BL382" s="19" t="s">
        <v>157</v>
      </c>
      <c r="BM382" s="191" t="s">
        <v>399</v>
      </c>
    </row>
    <row r="383" s="2" customFormat="1" ht="16.5" customHeight="1">
      <c r="A383" s="38"/>
      <c r="B383" s="179"/>
      <c r="C383" s="180" t="s">
        <v>400</v>
      </c>
      <c r="D383" s="180" t="s">
        <v>159</v>
      </c>
      <c r="E383" s="181" t="s">
        <v>401</v>
      </c>
      <c r="F383" s="182" t="s">
        <v>402</v>
      </c>
      <c r="G383" s="183" t="s">
        <v>334</v>
      </c>
      <c r="H383" s="184">
        <v>10</v>
      </c>
      <c r="I383" s="185"/>
      <c r="J383" s="186">
        <f>ROUND(I383*H383,2)</f>
        <v>0</v>
      </c>
      <c r="K383" s="182" t="s">
        <v>1</v>
      </c>
      <c r="L383" s="39"/>
      <c r="M383" s="187" t="s">
        <v>1</v>
      </c>
      <c r="N383" s="188" t="s">
        <v>38</v>
      </c>
      <c r="O383" s="77"/>
      <c r="P383" s="189">
        <f>O383*H383</f>
        <v>0</v>
      </c>
      <c r="Q383" s="189">
        <v>0</v>
      </c>
      <c r="R383" s="189">
        <f>Q383*H383</f>
        <v>0</v>
      </c>
      <c r="S383" s="189">
        <v>0</v>
      </c>
      <c r="T383" s="190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91" t="s">
        <v>157</v>
      </c>
      <c r="AT383" s="191" t="s">
        <v>159</v>
      </c>
      <c r="AU383" s="191" t="s">
        <v>82</v>
      </c>
      <c r="AY383" s="19" t="s">
        <v>156</v>
      </c>
      <c r="BE383" s="192">
        <f>IF(N383="základní",J383,0)</f>
        <v>0</v>
      </c>
      <c r="BF383" s="192">
        <f>IF(N383="snížená",J383,0)</f>
        <v>0</v>
      </c>
      <c r="BG383" s="192">
        <f>IF(N383="zákl. přenesená",J383,0)</f>
        <v>0</v>
      </c>
      <c r="BH383" s="192">
        <f>IF(N383="sníž. přenesená",J383,0)</f>
        <v>0</v>
      </c>
      <c r="BI383" s="192">
        <f>IF(N383="nulová",J383,0)</f>
        <v>0</v>
      </c>
      <c r="BJ383" s="19" t="s">
        <v>80</v>
      </c>
      <c r="BK383" s="192">
        <f>ROUND(I383*H383,2)</f>
        <v>0</v>
      </c>
      <c r="BL383" s="19" t="s">
        <v>157</v>
      </c>
      <c r="BM383" s="191" t="s">
        <v>403</v>
      </c>
    </row>
    <row r="384" s="12" customFormat="1" ht="22.8" customHeight="1">
      <c r="A384" s="12"/>
      <c r="B384" s="166"/>
      <c r="C384" s="12"/>
      <c r="D384" s="167" t="s">
        <v>72</v>
      </c>
      <c r="E384" s="177" t="s">
        <v>404</v>
      </c>
      <c r="F384" s="177" t="s">
        <v>405</v>
      </c>
      <c r="G384" s="12"/>
      <c r="H384" s="12"/>
      <c r="I384" s="169"/>
      <c r="J384" s="178">
        <f>BK384</f>
        <v>0</v>
      </c>
      <c r="K384" s="12"/>
      <c r="L384" s="166"/>
      <c r="M384" s="171"/>
      <c r="N384" s="172"/>
      <c r="O384" s="172"/>
      <c r="P384" s="173">
        <f>SUM(P385:P482)</f>
        <v>0</v>
      </c>
      <c r="Q384" s="172"/>
      <c r="R384" s="173">
        <f>SUM(R385:R482)</f>
        <v>0</v>
      </c>
      <c r="S384" s="172"/>
      <c r="T384" s="174">
        <f>SUM(T385:T482)</f>
        <v>9.315887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67" t="s">
        <v>80</v>
      </c>
      <c r="AT384" s="175" t="s">
        <v>72</v>
      </c>
      <c r="AU384" s="175" t="s">
        <v>80</v>
      </c>
      <c r="AY384" s="167" t="s">
        <v>156</v>
      </c>
      <c r="BK384" s="176">
        <f>SUM(BK385:BK482)</f>
        <v>0</v>
      </c>
    </row>
    <row r="385" s="2" customFormat="1" ht="33" customHeight="1">
      <c r="A385" s="38"/>
      <c r="B385" s="179"/>
      <c r="C385" s="180" t="s">
        <v>406</v>
      </c>
      <c r="D385" s="180" t="s">
        <v>159</v>
      </c>
      <c r="E385" s="181" t="s">
        <v>407</v>
      </c>
      <c r="F385" s="182" t="s">
        <v>408</v>
      </c>
      <c r="G385" s="183" t="s">
        <v>334</v>
      </c>
      <c r="H385" s="184">
        <v>12</v>
      </c>
      <c r="I385" s="185"/>
      <c r="J385" s="186">
        <f>ROUND(I385*H385,2)</f>
        <v>0</v>
      </c>
      <c r="K385" s="182" t="s">
        <v>1</v>
      </c>
      <c r="L385" s="39"/>
      <c r="M385" s="187" t="s">
        <v>1</v>
      </c>
      <c r="N385" s="188" t="s">
        <v>38</v>
      </c>
      <c r="O385" s="77"/>
      <c r="P385" s="189">
        <f>O385*H385</f>
        <v>0</v>
      </c>
      <c r="Q385" s="189">
        <v>0</v>
      </c>
      <c r="R385" s="189">
        <f>Q385*H385</f>
        <v>0</v>
      </c>
      <c r="S385" s="189">
        <v>0</v>
      </c>
      <c r="T385" s="19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1" t="s">
        <v>157</v>
      </c>
      <c r="AT385" s="191" t="s">
        <v>159</v>
      </c>
      <c r="AU385" s="191" t="s">
        <v>82</v>
      </c>
      <c r="AY385" s="19" t="s">
        <v>156</v>
      </c>
      <c r="BE385" s="192">
        <f>IF(N385="základní",J385,0)</f>
        <v>0</v>
      </c>
      <c r="BF385" s="192">
        <f>IF(N385="snížená",J385,0)</f>
        <v>0</v>
      </c>
      <c r="BG385" s="192">
        <f>IF(N385="zákl. přenesená",J385,0)</f>
        <v>0</v>
      </c>
      <c r="BH385" s="192">
        <f>IF(N385="sníž. přenesená",J385,0)</f>
        <v>0</v>
      </c>
      <c r="BI385" s="192">
        <f>IF(N385="nulová",J385,0)</f>
        <v>0</v>
      </c>
      <c r="BJ385" s="19" t="s">
        <v>80</v>
      </c>
      <c r="BK385" s="192">
        <f>ROUND(I385*H385,2)</f>
        <v>0</v>
      </c>
      <c r="BL385" s="19" t="s">
        <v>157</v>
      </c>
      <c r="BM385" s="191" t="s">
        <v>409</v>
      </c>
    </row>
    <row r="386" s="2" customFormat="1" ht="24.15" customHeight="1">
      <c r="A386" s="38"/>
      <c r="B386" s="179"/>
      <c r="C386" s="180" t="s">
        <v>410</v>
      </c>
      <c r="D386" s="180" t="s">
        <v>159</v>
      </c>
      <c r="E386" s="181" t="s">
        <v>411</v>
      </c>
      <c r="F386" s="182" t="s">
        <v>412</v>
      </c>
      <c r="G386" s="183" t="s">
        <v>334</v>
      </c>
      <c r="H386" s="184">
        <v>2</v>
      </c>
      <c r="I386" s="185"/>
      <c r="J386" s="186">
        <f>ROUND(I386*H386,2)</f>
        <v>0</v>
      </c>
      <c r="K386" s="182" t="s">
        <v>1</v>
      </c>
      <c r="L386" s="39"/>
      <c r="M386" s="187" t="s">
        <v>1</v>
      </c>
      <c r="N386" s="188" t="s">
        <v>38</v>
      </c>
      <c r="O386" s="77"/>
      <c r="P386" s="189">
        <f>O386*H386</f>
        <v>0</v>
      </c>
      <c r="Q386" s="189">
        <v>0</v>
      </c>
      <c r="R386" s="189">
        <f>Q386*H386</f>
        <v>0</v>
      </c>
      <c r="S386" s="189">
        <v>0</v>
      </c>
      <c r="T386" s="19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191" t="s">
        <v>157</v>
      </c>
      <c r="AT386" s="191" t="s">
        <v>159</v>
      </c>
      <c r="AU386" s="191" t="s">
        <v>82</v>
      </c>
      <c r="AY386" s="19" t="s">
        <v>156</v>
      </c>
      <c r="BE386" s="192">
        <f>IF(N386="základní",J386,0)</f>
        <v>0</v>
      </c>
      <c r="BF386" s="192">
        <f>IF(N386="snížená",J386,0)</f>
        <v>0</v>
      </c>
      <c r="BG386" s="192">
        <f>IF(N386="zákl. přenesená",J386,0)</f>
        <v>0</v>
      </c>
      <c r="BH386" s="192">
        <f>IF(N386="sníž. přenesená",J386,0)</f>
        <v>0</v>
      </c>
      <c r="BI386" s="192">
        <f>IF(N386="nulová",J386,0)</f>
        <v>0</v>
      </c>
      <c r="BJ386" s="19" t="s">
        <v>80</v>
      </c>
      <c r="BK386" s="192">
        <f>ROUND(I386*H386,2)</f>
        <v>0</v>
      </c>
      <c r="BL386" s="19" t="s">
        <v>157</v>
      </c>
      <c r="BM386" s="191" t="s">
        <v>413</v>
      </c>
    </row>
    <row r="387" s="2" customFormat="1" ht="24.15" customHeight="1">
      <c r="A387" s="38"/>
      <c r="B387" s="179"/>
      <c r="C387" s="180" t="s">
        <v>414</v>
      </c>
      <c r="D387" s="180" t="s">
        <v>159</v>
      </c>
      <c r="E387" s="181" t="s">
        <v>415</v>
      </c>
      <c r="F387" s="182" t="s">
        <v>416</v>
      </c>
      <c r="G387" s="183" t="s">
        <v>162</v>
      </c>
      <c r="H387" s="184">
        <v>11</v>
      </c>
      <c r="I387" s="185"/>
      <c r="J387" s="186">
        <f>ROUND(I387*H387,2)</f>
        <v>0</v>
      </c>
      <c r="K387" s="182" t="s">
        <v>1</v>
      </c>
      <c r="L387" s="39"/>
      <c r="M387" s="187" t="s">
        <v>1</v>
      </c>
      <c r="N387" s="188" t="s">
        <v>38</v>
      </c>
      <c r="O387" s="77"/>
      <c r="P387" s="189">
        <f>O387*H387</f>
        <v>0</v>
      </c>
      <c r="Q387" s="189">
        <v>0</v>
      </c>
      <c r="R387" s="189">
        <f>Q387*H387</f>
        <v>0</v>
      </c>
      <c r="S387" s="189">
        <v>0</v>
      </c>
      <c r="T387" s="19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91" t="s">
        <v>157</v>
      </c>
      <c r="AT387" s="191" t="s">
        <v>159</v>
      </c>
      <c r="AU387" s="191" t="s">
        <v>82</v>
      </c>
      <c r="AY387" s="19" t="s">
        <v>156</v>
      </c>
      <c r="BE387" s="192">
        <f>IF(N387="základní",J387,0)</f>
        <v>0</v>
      </c>
      <c r="BF387" s="192">
        <f>IF(N387="snížená",J387,0)</f>
        <v>0</v>
      </c>
      <c r="BG387" s="192">
        <f>IF(N387="zákl. přenesená",J387,0)</f>
        <v>0</v>
      </c>
      <c r="BH387" s="192">
        <f>IF(N387="sníž. přenesená",J387,0)</f>
        <v>0</v>
      </c>
      <c r="BI387" s="192">
        <f>IF(N387="nulová",J387,0)</f>
        <v>0</v>
      </c>
      <c r="BJ387" s="19" t="s">
        <v>80</v>
      </c>
      <c r="BK387" s="192">
        <f>ROUND(I387*H387,2)</f>
        <v>0</v>
      </c>
      <c r="BL387" s="19" t="s">
        <v>157</v>
      </c>
      <c r="BM387" s="191" t="s">
        <v>417</v>
      </c>
    </row>
    <row r="388" s="14" customFormat="1">
      <c r="A388" s="14"/>
      <c r="B388" s="201"/>
      <c r="C388" s="14"/>
      <c r="D388" s="194" t="s">
        <v>165</v>
      </c>
      <c r="E388" s="202" t="s">
        <v>1</v>
      </c>
      <c r="F388" s="203" t="s">
        <v>418</v>
      </c>
      <c r="G388" s="14"/>
      <c r="H388" s="204">
        <v>11</v>
      </c>
      <c r="I388" s="205"/>
      <c r="J388" s="14"/>
      <c r="K388" s="14"/>
      <c r="L388" s="201"/>
      <c r="M388" s="206"/>
      <c r="N388" s="207"/>
      <c r="O388" s="207"/>
      <c r="P388" s="207"/>
      <c r="Q388" s="207"/>
      <c r="R388" s="207"/>
      <c r="S388" s="207"/>
      <c r="T388" s="20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02" t="s">
        <v>165</v>
      </c>
      <c r="AU388" s="202" t="s">
        <v>82</v>
      </c>
      <c r="AV388" s="14" t="s">
        <v>82</v>
      </c>
      <c r="AW388" s="14" t="s">
        <v>30</v>
      </c>
      <c r="AX388" s="14" t="s">
        <v>80</v>
      </c>
      <c r="AY388" s="202" t="s">
        <v>156</v>
      </c>
    </row>
    <row r="389" s="2" customFormat="1" ht="24.15" customHeight="1">
      <c r="A389" s="38"/>
      <c r="B389" s="179"/>
      <c r="C389" s="180" t="s">
        <v>419</v>
      </c>
      <c r="D389" s="180" t="s">
        <v>159</v>
      </c>
      <c r="E389" s="181" t="s">
        <v>420</v>
      </c>
      <c r="F389" s="182" t="s">
        <v>421</v>
      </c>
      <c r="G389" s="183" t="s">
        <v>422</v>
      </c>
      <c r="H389" s="184">
        <v>1</v>
      </c>
      <c r="I389" s="185"/>
      <c r="J389" s="186">
        <f>ROUND(I389*H389,2)</f>
        <v>0</v>
      </c>
      <c r="K389" s="182" t="s">
        <v>1</v>
      </c>
      <c r="L389" s="39"/>
      <c r="M389" s="187" t="s">
        <v>1</v>
      </c>
      <c r="N389" s="188" t="s">
        <v>38</v>
      </c>
      <c r="O389" s="77"/>
      <c r="P389" s="189">
        <f>O389*H389</f>
        <v>0</v>
      </c>
      <c r="Q389" s="189">
        <v>0</v>
      </c>
      <c r="R389" s="189">
        <f>Q389*H389</f>
        <v>0</v>
      </c>
      <c r="S389" s="189">
        <v>0</v>
      </c>
      <c r="T389" s="19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1" t="s">
        <v>157</v>
      </c>
      <c r="AT389" s="191" t="s">
        <v>159</v>
      </c>
      <c r="AU389" s="191" t="s">
        <v>82</v>
      </c>
      <c r="AY389" s="19" t="s">
        <v>156</v>
      </c>
      <c r="BE389" s="192">
        <f>IF(N389="základní",J389,0)</f>
        <v>0</v>
      </c>
      <c r="BF389" s="192">
        <f>IF(N389="snížená",J389,0)</f>
        <v>0</v>
      </c>
      <c r="BG389" s="192">
        <f>IF(N389="zákl. přenesená",J389,0)</f>
        <v>0</v>
      </c>
      <c r="BH389" s="192">
        <f>IF(N389="sníž. přenesená",J389,0)</f>
        <v>0</v>
      </c>
      <c r="BI389" s="192">
        <f>IF(N389="nulová",J389,0)</f>
        <v>0</v>
      </c>
      <c r="BJ389" s="19" t="s">
        <v>80</v>
      </c>
      <c r="BK389" s="192">
        <f>ROUND(I389*H389,2)</f>
        <v>0</v>
      </c>
      <c r="BL389" s="19" t="s">
        <v>157</v>
      </c>
      <c r="BM389" s="191" t="s">
        <v>423</v>
      </c>
    </row>
    <row r="390" s="2" customFormat="1" ht="16.5" customHeight="1">
      <c r="A390" s="38"/>
      <c r="B390" s="179"/>
      <c r="C390" s="180" t="s">
        <v>424</v>
      </c>
      <c r="D390" s="180" t="s">
        <v>159</v>
      </c>
      <c r="E390" s="181" t="s">
        <v>425</v>
      </c>
      <c r="F390" s="182" t="s">
        <v>426</v>
      </c>
      <c r="G390" s="183" t="s">
        <v>162</v>
      </c>
      <c r="H390" s="184">
        <v>2.25</v>
      </c>
      <c r="I390" s="185"/>
      <c r="J390" s="186">
        <f>ROUND(I390*H390,2)</f>
        <v>0</v>
      </c>
      <c r="K390" s="182" t="s">
        <v>163</v>
      </c>
      <c r="L390" s="39"/>
      <c r="M390" s="187" t="s">
        <v>1</v>
      </c>
      <c r="N390" s="188" t="s">
        <v>38</v>
      </c>
      <c r="O390" s="77"/>
      <c r="P390" s="189">
        <f>O390*H390</f>
        <v>0</v>
      </c>
      <c r="Q390" s="189">
        <v>0</v>
      </c>
      <c r="R390" s="189">
        <f>Q390*H390</f>
        <v>0</v>
      </c>
      <c r="S390" s="189">
        <v>0.075999999999999998</v>
      </c>
      <c r="T390" s="190">
        <f>S390*H390</f>
        <v>0.17099999999999999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91" t="s">
        <v>157</v>
      </c>
      <c r="AT390" s="191" t="s">
        <v>159</v>
      </c>
      <c r="AU390" s="191" t="s">
        <v>82</v>
      </c>
      <c r="AY390" s="19" t="s">
        <v>156</v>
      </c>
      <c r="BE390" s="192">
        <f>IF(N390="základní",J390,0)</f>
        <v>0</v>
      </c>
      <c r="BF390" s="192">
        <f>IF(N390="snížená",J390,0)</f>
        <v>0</v>
      </c>
      <c r="BG390" s="192">
        <f>IF(N390="zákl. přenesená",J390,0)</f>
        <v>0</v>
      </c>
      <c r="BH390" s="192">
        <f>IF(N390="sníž. přenesená",J390,0)</f>
        <v>0</v>
      </c>
      <c r="BI390" s="192">
        <f>IF(N390="nulová",J390,0)</f>
        <v>0</v>
      </c>
      <c r="BJ390" s="19" t="s">
        <v>80</v>
      </c>
      <c r="BK390" s="192">
        <f>ROUND(I390*H390,2)</f>
        <v>0</v>
      </c>
      <c r="BL390" s="19" t="s">
        <v>157</v>
      </c>
      <c r="BM390" s="191" t="s">
        <v>427</v>
      </c>
    </row>
    <row r="391" s="13" customFormat="1">
      <c r="A391" s="13"/>
      <c r="B391" s="193"/>
      <c r="C391" s="13"/>
      <c r="D391" s="194" t="s">
        <v>165</v>
      </c>
      <c r="E391" s="195" t="s">
        <v>1</v>
      </c>
      <c r="F391" s="196" t="s">
        <v>166</v>
      </c>
      <c r="G391" s="13"/>
      <c r="H391" s="195" t="s">
        <v>1</v>
      </c>
      <c r="I391" s="197"/>
      <c r="J391" s="13"/>
      <c r="K391" s="13"/>
      <c r="L391" s="193"/>
      <c r="M391" s="198"/>
      <c r="N391" s="199"/>
      <c r="O391" s="199"/>
      <c r="P391" s="199"/>
      <c r="Q391" s="199"/>
      <c r="R391" s="199"/>
      <c r="S391" s="199"/>
      <c r="T391" s="20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5" t="s">
        <v>165</v>
      </c>
      <c r="AU391" s="195" t="s">
        <v>82</v>
      </c>
      <c r="AV391" s="13" t="s">
        <v>80</v>
      </c>
      <c r="AW391" s="13" t="s">
        <v>30</v>
      </c>
      <c r="AX391" s="13" t="s">
        <v>73</v>
      </c>
      <c r="AY391" s="195" t="s">
        <v>156</v>
      </c>
    </row>
    <row r="392" s="14" customFormat="1">
      <c r="A392" s="14"/>
      <c r="B392" s="201"/>
      <c r="C392" s="14"/>
      <c r="D392" s="194" t="s">
        <v>165</v>
      </c>
      <c r="E392" s="202" t="s">
        <v>1</v>
      </c>
      <c r="F392" s="203" t="s">
        <v>167</v>
      </c>
      <c r="G392" s="14"/>
      <c r="H392" s="204">
        <v>2.25</v>
      </c>
      <c r="I392" s="205"/>
      <c r="J392" s="14"/>
      <c r="K392" s="14"/>
      <c r="L392" s="201"/>
      <c r="M392" s="206"/>
      <c r="N392" s="207"/>
      <c r="O392" s="207"/>
      <c r="P392" s="207"/>
      <c r="Q392" s="207"/>
      <c r="R392" s="207"/>
      <c r="S392" s="207"/>
      <c r="T392" s="20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2" t="s">
        <v>165</v>
      </c>
      <c r="AU392" s="202" t="s">
        <v>82</v>
      </c>
      <c r="AV392" s="14" t="s">
        <v>82</v>
      </c>
      <c r="AW392" s="14" t="s">
        <v>30</v>
      </c>
      <c r="AX392" s="14" t="s">
        <v>80</v>
      </c>
      <c r="AY392" s="202" t="s">
        <v>156</v>
      </c>
    </row>
    <row r="393" s="2" customFormat="1" ht="24.15" customHeight="1">
      <c r="A393" s="38"/>
      <c r="B393" s="179"/>
      <c r="C393" s="180" t="s">
        <v>428</v>
      </c>
      <c r="D393" s="180" t="s">
        <v>159</v>
      </c>
      <c r="E393" s="181" t="s">
        <v>429</v>
      </c>
      <c r="F393" s="182" t="s">
        <v>430</v>
      </c>
      <c r="G393" s="183" t="s">
        <v>170</v>
      </c>
      <c r="H393" s="184">
        <v>0.57999999999999996</v>
      </c>
      <c r="I393" s="185"/>
      <c r="J393" s="186">
        <f>ROUND(I393*H393,2)</f>
        <v>0</v>
      </c>
      <c r="K393" s="182" t="s">
        <v>163</v>
      </c>
      <c r="L393" s="39"/>
      <c r="M393" s="187" t="s">
        <v>1</v>
      </c>
      <c r="N393" s="188" t="s">
        <v>38</v>
      </c>
      <c r="O393" s="77"/>
      <c r="P393" s="189">
        <f>O393*H393</f>
        <v>0</v>
      </c>
      <c r="Q393" s="189">
        <v>0</v>
      </c>
      <c r="R393" s="189">
        <f>Q393*H393</f>
        <v>0</v>
      </c>
      <c r="S393" s="189">
        <v>0.122</v>
      </c>
      <c r="T393" s="190">
        <f>S393*H393</f>
        <v>0.07075999999999999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1" t="s">
        <v>157</v>
      </c>
      <c r="AT393" s="191" t="s">
        <v>159</v>
      </c>
      <c r="AU393" s="191" t="s">
        <v>82</v>
      </c>
      <c r="AY393" s="19" t="s">
        <v>156</v>
      </c>
      <c r="BE393" s="192">
        <f>IF(N393="základní",J393,0)</f>
        <v>0</v>
      </c>
      <c r="BF393" s="192">
        <f>IF(N393="snížená",J393,0)</f>
        <v>0</v>
      </c>
      <c r="BG393" s="192">
        <f>IF(N393="zákl. přenesená",J393,0)</f>
        <v>0</v>
      </c>
      <c r="BH393" s="192">
        <f>IF(N393="sníž. přenesená",J393,0)</f>
        <v>0</v>
      </c>
      <c r="BI393" s="192">
        <f>IF(N393="nulová",J393,0)</f>
        <v>0</v>
      </c>
      <c r="BJ393" s="19" t="s">
        <v>80</v>
      </c>
      <c r="BK393" s="192">
        <f>ROUND(I393*H393,2)</f>
        <v>0</v>
      </c>
      <c r="BL393" s="19" t="s">
        <v>157</v>
      </c>
      <c r="BM393" s="191" t="s">
        <v>431</v>
      </c>
    </row>
    <row r="394" s="13" customFormat="1">
      <c r="A394" s="13"/>
      <c r="B394" s="193"/>
      <c r="C394" s="13"/>
      <c r="D394" s="194" t="s">
        <v>165</v>
      </c>
      <c r="E394" s="195" t="s">
        <v>1</v>
      </c>
      <c r="F394" s="196" t="s">
        <v>314</v>
      </c>
      <c r="G394" s="13"/>
      <c r="H394" s="195" t="s">
        <v>1</v>
      </c>
      <c r="I394" s="197"/>
      <c r="J394" s="13"/>
      <c r="K394" s="13"/>
      <c r="L394" s="193"/>
      <c r="M394" s="198"/>
      <c r="N394" s="199"/>
      <c r="O394" s="199"/>
      <c r="P394" s="199"/>
      <c r="Q394" s="199"/>
      <c r="R394" s="199"/>
      <c r="S394" s="199"/>
      <c r="T394" s="20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5" t="s">
        <v>165</v>
      </c>
      <c r="AU394" s="195" t="s">
        <v>82</v>
      </c>
      <c r="AV394" s="13" t="s">
        <v>80</v>
      </c>
      <c r="AW394" s="13" t="s">
        <v>30</v>
      </c>
      <c r="AX394" s="13" t="s">
        <v>73</v>
      </c>
      <c r="AY394" s="195" t="s">
        <v>156</v>
      </c>
    </row>
    <row r="395" s="14" customFormat="1">
      <c r="A395" s="14"/>
      <c r="B395" s="201"/>
      <c r="C395" s="14"/>
      <c r="D395" s="194" t="s">
        <v>165</v>
      </c>
      <c r="E395" s="202" t="s">
        <v>1</v>
      </c>
      <c r="F395" s="203" t="s">
        <v>315</v>
      </c>
      <c r="G395" s="14"/>
      <c r="H395" s="204">
        <v>0.57999999999999996</v>
      </c>
      <c r="I395" s="205"/>
      <c r="J395" s="14"/>
      <c r="K395" s="14"/>
      <c r="L395" s="201"/>
      <c r="M395" s="206"/>
      <c r="N395" s="207"/>
      <c r="O395" s="207"/>
      <c r="P395" s="207"/>
      <c r="Q395" s="207"/>
      <c r="R395" s="207"/>
      <c r="S395" s="207"/>
      <c r="T395" s="208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2" t="s">
        <v>165</v>
      </c>
      <c r="AU395" s="202" t="s">
        <v>82</v>
      </c>
      <c r="AV395" s="14" t="s">
        <v>82</v>
      </c>
      <c r="AW395" s="14" t="s">
        <v>30</v>
      </c>
      <c r="AX395" s="14" t="s">
        <v>80</v>
      </c>
      <c r="AY395" s="202" t="s">
        <v>156</v>
      </c>
    </row>
    <row r="396" s="2" customFormat="1" ht="21.75" customHeight="1">
      <c r="A396" s="38"/>
      <c r="B396" s="179"/>
      <c r="C396" s="180" t="s">
        <v>432</v>
      </c>
      <c r="D396" s="180" t="s">
        <v>159</v>
      </c>
      <c r="E396" s="181" t="s">
        <v>433</v>
      </c>
      <c r="F396" s="182" t="s">
        <v>434</v>
      </c>
      <c r="G396" s="183" t="s">
        <v>170</v>
      </c>
      <c r="H396" s="184">
        <v>7.5199999999999996</v>
      </c>
      <c r="I396" s="185"/>
      <c r="J396" s="186">
        <f>ROUND(I396*H396,2)</f>
        <v>0</v>
      </c>
      <c r="K396" s="182" t="s">
        <v>163</v>
      </c>
      <c r="L396" s="39"/>
      <c r="M396" s="187" t="s">
        <v>1</v>
      </c>
      <c r="N396" s="188" t="s">
        <v>38</v>
      </c>
      <c r="O396" s="77"/>
      <c r="P396" s="189">
        <f>O396*H396</f>
        <v>0</v>
      </c>
      <c r="Q396" s="189">
        <v>0</v>
      </c>
      <c r="R396" s="189">
        <f>Q396*H396</f>
        <v>0</v>
      </c>
      <c r="S396" s="189">
        <v>0</v>
      </c>
      <c r="T396" s="190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1" t="s">
        <v>157</v>
      </c>
      <c r="AT396" s="191" t="s">
        <v>159</v>
      </c>
      <c r="AU396" s="191" t="s">
        <v>82</v>
      </c>
      <c r="AY396" s="19" t="s">
        <v>156</v>
      </c>
      <c r="BE396" s="192">
        <f>IF(N396="základní",J396,0)</f>
        <v>0</v>
      </c>
      <c r="BF396" s="192">
        <f>IF(N396="snížená",J396,0)</f>
        <v>0</v>
      </c>
      <c r="BG396" s="192">
        <f>IF(N396="zákl. přenesená",J396,0)</f>
        <v>0</v>
      </c>
      <c r="BH396" s="192">
        <f>IF(N396="sníž. přenesená",J396,0)</f>
        <v>0</v>
      </c>
      <c r="BI396" s="192">
        <f>IF(N396="nulová",J396,0)</f>
        <v>0</v>
      </c>
      <c r="BJ396" s="19" t="s">
        <v>80</v>
      </c>
      <c r="BK396" s="192">
        <f>ROUND(I396*H396,2)</f>
        <v>0</v>
      </c>
      <c r="BL396" s="19" t="s">
        <v>157</v>
      </c>
      <c r="BM396" s="191" t="s">
        <v>435</v>
      </c>
    </row>
    <row r="397" s="13" customFormat="1">
      <c r="A397" s="13"/>
      <c r="B397" s="193"/>
      <c r="C397" s="13"/>
      <c r="D397" s="194" t="s">
        <v>165</v>
      </c>
      <c r="E397" s="195" t="s">
        <v>1</v>
      </c>
      <c r="F397" s="196" t="s">
        <v>356</v>
      </c>
      <c r="G397" s="13"/>
      <c r="H397" s="195" t="s">
        <v>1</v>
      </c>
      <c r="I397" s="197"/>
      <c r="J397" s="13"/>
      <c r="K397" s="13"/>
      <c r="L397" s="193"/>
      <c r="M397" s="198"/>
      <c r="N397" s="199"/>
      <c r="O397" s="199"/>
      <c r="P397" s="199"/>
      <c r="Q397" s="199"/>
      <c r="R397" s="199"/>
      <c r="S397" s="199"/>
      <c r="T397" s="20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5" t="s">
        <v>165</v>
      </c>
      <c r="AU397" s="195" t="s">
        <v>82</v>
      </c>
      <c r="AV397" s="13" t="s">
        <v>80</v>
      </c>
      <c r="AW397" s="13" t="s">
        <v>30</v>
      </c>
      <c r="AX397" s="13" t="s">
        <v>73</v>
      </c>
      <c r="AY397" s="195" t="s">
        <v>156</v>
      </c>
    </row>
    <row r="398" s="14" customFormat="1">
      <c r="A398" s="14"/>
      <c r="B398" s="201"/>
      <c r="C398" s="14"/>
      <c r="D398" s="194" t="s">
        <v>165</v>
      </c>
      <c r="E398" s="202" t="s">
        <v>1</v>
      </c>
      <c r="F398" s="203" t="s">
        <v>357</v>
      </c>
      <c r="G398" s="14"/>
      <c r="H398" s="204">
        <v>7.5199999999999996</v>
      </c>
      <c r="I398" s="205"/>
      <c r="J398" s="14"/>
      <c r="K398" s="14"/>
      <c r="L398" s="201"/>
      <c r="M398" s="206"/>
      <c r="N398" s="207"/>
      <c r="O398" s="207"/>
      <c r="P398" s="207"/>
      <c r="Q398" s="207"/>
      <c r="R398" s="207"/>
      <c r="S398" s="207"/>
      <c r="T398" s="208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02" t="s">
        <v>165</v>
      </c>
      <c r="AU398" s="202" t="s">
        <v>82</v>
      </c>
      <c r="AV398" s="14" t="s">
        <v>82</v>
      </c>
      <c r="AW398" s="14" t="s">
        <v>30</v>
      </c>
      <c r="AX398" s="14" t="s">
        <v>80</v>
      </c>
      <c r="AY398" s="202" t="s">
        <v>156</v>
      </c>
    </row>
    <row r="399" s="2" customFormat="1" ht="24.15" customHeight="1">
      <c r="A399" s="38"/>
      <c r="B399" s="179"/>
      <c r="C399" s="180" t="s">
        <v>436</v>
      </c>
      <c r="D399" s="180" t="s">
        <v>159</v>
      </c>
      <c r="E399" s="181" t="s">
        <v>437</v>
      </c>
      <c r="F399" s="182" t="s">
        <v>438</v>
      </c>
      <c r="G399" s="183" t="s">
        <v>170</v>
      </c>
      <c r="H399" s="184">
        <v>278.24000000000001</v>
      </c>
      <c r="I399" s="185"/>
      <c r="J399" s="186">
        <f>ROUND(I399*H399,2)</f>
        <v>0</v>
      </c>
      <c r="K399" s="182" t="s">
        <v>163</v>
      </c>
      <c r="L399" s="39"/>
      <c r="M399" s="187" t="s">
        <v>1</v>
      </c>
      <c r="N399" s="188" t="s">
        <v>38</v>
      </c>
      <c r="O399" s="77"/>
      <c r="P399" s="189">
        <f>O399*H399</f>
        <v>0</v>
      </c>
      <c r="Q399" s="189">
        <v>0</v>
      </c>
      <c r="R399" s="189">
        <f>Q399*H399</f>
        <v>0</v>
      </c>
      <c r="S399" s="189">
        <v>0</v>
      </c>
      <c r="T399" s="19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91" t="s">
        <v>157</v>
      </c>
      <c r="AT399" s="191" t="s">
        <v>159</v>
      </c>
      <c r="AU399" s="191" t="s">
        <v>82</v>
      </c>
      <c r="AY399" s="19" t="s">
        <v>156</v>
      </c>
      <c r="BE399" s="192">
        <f>IF(N399="základní",J399,0)</f>
        <v>0</v>
      </c>
      <c r="BF399" s="192">
        <f>IF(N399="snížená",J399,0)</f>
        <v>0</v>
      </c>
      <c r="BG399" s="192">
        <f>IF(N399="zákl. přenesená",J399,0)</f>
        <v>0</v>
      </c>
      <c r="BH399" s="192">
        <f>IF(N399="sníž. přenesená",J399,0)</f>
        <v>0</v>
      </c>
      <c r="BI399" s="192">
        <f>IF(N399="nulová",J399,0)</f>
        <v>0</v>
      </c>
      <c r="BJ399" s="19" t="s">
        <v>80</v>
      </c>
      <c r="BK399" s="192">
        <f>ROUND(I399*H399,2)</f>
        <v>0</v>
      </c>
      <c r="BL399" s="19" t="s">
        <v>157</v>
      </c>
      <c r="BM399" s="191" t="s">
        <v>439</v>
      </c>
    </row>
    <row r="400" s="13" customFormat="1">
      <c r="A400" s="13"/>
      <c r="B400" s="193"/>
      <c r="C400" s="13"/>
      <c r="D400" s="194" t="s">
        <v>165</v>
      </c>
      <c r="E400" s="195" t="s">
        <v>1</v>
      </c>
      <c r="F400" s="196" t="s">
        <v>440</v>
      </c>
      <c r="G400" s="13"/>
      <c r="H400" s="195" t="s">
        <v>1</v>
      </c>
      <c r="I400" s="197"/>
      <c r="J400" s="13"/>
      <c r="K400" s="13"/>
      <c r="L400" s="193"/>
      <c r="M400" s="198"/>
      <c r="N400" s="199"/>
      <c r="O400" s="199"/>
      <c r="P400" s="199"/>
      <c r="Q400" s="199"/>
      <c r="R400" s="199"/>
      <c r="S400" s="199"/>
      <c r="T400" s="20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5" t="s">
        <v>165</v>
      </c>
      <c r="AU400" s="195" t="s">
        <v>82</v>
      </c>
      <c r="AV400" s="13" t="s">
        <v>80</v>
      </c>
      <c r="AW400" s="13" t="s">
        <v>30</v>
      </c>
      <c r="AX400" s="13" t="s">
        <v>73</v>
      </c>
      <c r="AY400" s="195" t="s">
        <v>156</v>
      </c>
    </row>
    <row r="401" s="13" customFormat="1">
      <c r="A401" s="13"/>
      <c r="B401" s="193"/>
      <c r="C401" s="13"/>
      <c r="D401" s="194" t="s">
        <v>165</v>
      </c>
      <c r="E401" s="195" t="s">
        <v>1</v>
      </c>
      <c r="F401" s="196" t="s">
        <v>356</v>
      </c>
      <c r="G401" s="13"/>
      <c r="H401" s="195" t="s">
        <v>1</v>
      </c>
      <c r="I401" s="197"/>
      <c r="J401" s="13"/>
      <c r="K401" s="13"/>
      <c r="L401" s="193"/>
      <c r="M401" s="198"/>
      <c r="N401" s="199"/>
      <c r="O401" s="199"/>
      <c r="P401" s="199"/>
      <c r="Q401" s="199"/>
      <c r="R401" s="199"/>
      <c r="S401" s="199"/>
      <c r="T401" s="20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5" t="s">
        <v>165</v>
      </c>
      <c r="AU401" s="195" t="s">
        <v>82</v>
      </c>
      <c r="AV401" s="13" t="s">
        <v>80</v>
      </c>
      <c r="AW401" s="13" t="s">
        <v>30</v>
      </c>
      <c r="AX401" s="13" t="s">
        <v>73</v>
      </c>
      <c r="AY401" s="195" t="s">
        <v>156</v>
      </c>
    </row>
    <row r="402" s="14" customFormat="1">
      <c r="A402" s="14"/>
      <c r="B402" s="201"/>
      <c r="C402" s="14"/>
      <c r="D402" s="194" t="s">
        <v>165</v>
      </c>
      <c r="E402" s="202" t="s">
        <v>1</v>
      </c>
      <c r="F402" s="203" t="s">
        <v>441</v>
      </c>
      <c r="G402" s="14"/>
      <c r="H402" s="204">
        <v>278.24000000000001</v>
      </c>
      <c r="I402" s="205"/>
      <c r="J402" s="14"/>
      <c r="K402" s="14"/>
      <c r="L402" s="201"/>
      <c r="M402" s="206"/>
      <c r="N402" s="207"/>
      <c r="O402" s="207"/>
      <c r="P402" s="207"/>
      <c r="Q402" s="207"/>
      <c r="R402" s="207"/>
      <c r="S402" s="207"/>
      <c r="T402" s="20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02" t="s">
        <v>165</v>
      </c>
      <c r="AU402" s="202" t="s">
        <v>82</v>
      </c>
      <c r="AV402" s="14" t="s">
        <v>82</v>
      </c>
      <c r="AW402" s="14" t="s">
        <v>30</v>
      </c>
      <c r="AX402" s="14" t="s">
        <v>80</v>
      </c>
      <c r="AY402" s="202" t="s">
        <v>156</v>
      </c>
    </row>
    <row r="403" s="2" customFormat="1" ht="37.8" customHeight="1">
      <c r="A403" s="38"/>
      <c r="B403" s="179"/>
      <c r="C403" s="180" t="s">
        <v>442</v>
      </c>
      <c r="D403" s="180" t="s">
        <v>159</v>
      </c>
      <c r="E403" s="181" t="s">
        <v>443</v>
      </c>
      <c r="F403" s="182" t="s">
        <v>444</v>
      </c>
      <c r="G403" s="183" t="s">
        <v>170</v>
      </c>
      <c r="H403" s="184">
        <v>293.06700000000001</v>
      </c>
      <c r="I403" s="185"/>
      <c r="J403" s="186">
        <f>ROUND(I403*H403,2)</f>
        <v>0</v>
      </c>
      <c r="K403" s="182" t="s">
        <v>163</v>
      </c>
      <c r="L403" s="39"/>
      <c r="M403" s="187" t="s">
        <v>1</v>
      </c>
      <c r="N403" s="188" t="s">
        <v>38</v>
      </c>
      <c r="O403" s="77"/>
      <c r="P403" s="189">
        <f>O403*H403</f>
        <v>0</v>
      </c>
      <c r="Q403" s="189">
        <v>0</v>
      </c>
      <c r="R403" s="189">
        <f>Q403*H403</f>
        <v>0</v>
      </c>
      <c r="S403" s="189">
        <v>0.016</v>
      </c>
      <c r="T403" s="190">
        <f>S403*H403</f>
        <v>4.6890720000000004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91" t="s">
        <v>157</v>
      </c>
      <c r="AT403" s="191" t="s">
        <v>159</v>
      </c>
      <c r="AU403" s="191" t="s">
        <v>82</v>
      </c>
      <c r="AY403" s="19" t="s">
        <v>156</v>
      </c>
      <c r="BE403" s="192">
        <f>IF(N403="základní",J403,0)</f>
        <v>0</v>
      </c>
      <c r="BF403" s="192">
        <f>IF(N403="snížená",J403,0)</f>
        <v>0</v>
      </c>
      <c r="BG403" s="192">
        <f>IF(N403="zákl. přenesená",J403,0)</f>
        <v>0</v>
      </c>
      <c r="BH403" s="192">
        <f>IF(N403="sníž. přenesená",J403,0)</f>
        <v>0</v>
      </c>
      <c r="BI403" s="192">
        <f>IF(N403="nulová",J403,0)</f>
        <v>0</v>
      </c>
      <c r="BJ403" s="19" t="s">
        <v>80</v>
      </c>
      <c r="BK403" s="192">
        <f>ROUND(I403*H403,2)</f>
        <v>0</v>
      </c>
      <c r="BL403" s="19" t="s">
        <v>157</v>
      </c>
      <c r="BM403" s="191" t="s">
        <v>445</v>
      </c>
    </row>
    <row r="404" s="13" customFormat="1">
      <c r="A404" s="13"/>
      <c r="B404" s="193"/>
      <c r="C404" s="13"/>
      <c r="D404" s="194" t="s">
        <v>165</v>
      </c>
      <c r="E404" s="195" t="s">
        <v>1</v>
      </c>
      <c r="F404" s="196" t="s">
        <v>222</v>
      </c>
      <c r="G404" s="13"/>
      <c r="H404" s="195" t="s">
        <v>1</v>
      </c>
      <c r="I404" s="197"/>
      <c r="J404" s="13"/>
      <c r="K404" s="13"/>
      <c r="L404" s="193"/>
      <c r="M404" s="198"/>
      <c r="N404" s="199"/>
      <c r="O404" s="199"/>
      <c r="P404" s="199"/>
      <c r="Q404" s="199"/>
      <c r="R404" s="199"/>
      <c r="S404" s="199"/>
      <c r="T404" s="20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5" t="s">
        <v>165</v>
      </c>
      <c r="AU404" s="195" t="s">
        <v>82</v>
      </c>
      <c r="AV404" s="13" t="s">
        <v>80</v>
      </c>
      <c r="AW404" s="13" t="s">
        <v>30</v>
      </c>
      <c r="AX404" s="13" t="s">
        <v>73</v>
      </c>
      <c r="AY404" s="195" t="s">
        <v>156</v>
      </c>
    </row>
    <row r="405" s="14" customFormat="1">
      <c r="A405" s="14"/>
      <c r="B405" s="201"/>
      <c r="C405" s="14"/>
      <c r="D405" s="194" t="s">
        <v>165</v>
      </c>
      <c r="E405" s="202" t="s">
        <v>1</v>
      </c>
      <c r="F405" s="203" t="s">
        <v>234</v>
      </c>
      <c r="G405" s="14"/>
      <c r="H405" s="204">
        <v>30.190999999999999</v>
      </c>
      <c r="I405" s="205"/>
      <c r="J405" s="14"/>
      <c r="K405" s="14"/>
      <c r="L405" s="201"/>
      <c r="M405" s="206"/>
      <c r="N405" s="207"/>
      <c r="O405" s="207"/>
      <c r="P405" s="207"/>
      <c r="Q405" s="207"/>
      <c r="R405" s="207"/>
      <c r="S405" s="207"/>
      <c r="T405" s="20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2" t="s">
        <v>165</v>
      </c>
      <c r="AU405" s="202" t="s">
        <v>82</v>
      </c>
      <c r="AV405" s="14" t="s">
        <v>82</v>
      </c>
      <c r="AW405" s="14" t="s">
        <v>30</v>
      </c>
      <c r="AX405" s="14" t="s">
        <v>73</v>
      </c>
      <c r="AY405" s="202" t="s">
        <v>156</v>
      </c>
    </row>
    <row r="406" s="13" customFormat="1">
      <c r="A406" s="13"/>
      <c r="B406" s="193"/>
      <c r="C406" s="13"/>
      <c r="D406" s="194" t="s">
        <v>165</v>
      </c>
      <c r="E406" s="195" t="s">
        <v>1</v>
      </c>
      <c r="F406" s="196" t="s">
        <v>224</v>
      </c>
      <c r="G406" s="13"/>
      <c r="H406" s="195" t="s">
        <v>1</v>
      </c>
      <c r="I406" s="197"/>
      <c r="J406" s="13"/>
      <c r="K406" s="13"/>
      <c r="L406" s="193"/>
      <c r="M406" s="198"/>
      <c r="N406" s="199"/>
      <c r="O406" s="199"/>
      <c r="P406" s="199"/>
      <c r="Q406" s="199"/>
      <c r="R406" s="199"/>
      <c r="S406" s="199"/>
      <c r="T406" s="20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5" t="s">
        <v>165</v>
      </c>
      <c r="AU406" s="195" t="s">
        <v>82</v>
      </c>
      <c r="AV406" s="13" t="s">
        <v>80</v>
      </c>
      <c r="AW406" s="13" t="s">
        <v>30</v>
      </c>
      <c r="AX406" s="13" t="s">
        <v>73</v>
      </c>
      <c r="AY406" s="195" t="s">
        <v>156</v>
      </c>
    </row>
    <row r="407" s="14" customFormat="1">
      <c r="A407" s="14"/>
      <c r="B407" s="201"/>
      <c r="C407" s="14"/>
      <c r="D407" s="194" t="s">
        <v>165</v>
      </c>
      <c r="E407" s="202" t="s">
        <v>1</v>
      </c>
      <c r="F407" s="203" t="s">
        <v>235</v>
      </c>
      <c r="G407" s="14"/>
      <c r="H407" s="204">
        <v>86.596000000000004</v>
      </c>
      <c r="I407" s="205"/>
      <c r="J407" s="14"/>
      <c r="K407" s="14"/>
      <c r="L407" s="201"/>
      <c r="M407" s="206"/>
      <c r="N407" s="207"/>
      <c r="O407" s="207"/>
      <c r="P407" s="207"/>
      <c r="Q407" s="207"/>
      <c r="R407" s="207"/>
      <c r="S407" s="207"/>
      <c r="T407" s="208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2" t="s">
        <v>165</v>
      </c>
      <c r="AU407" s="202" t="s">
        <v>82</v>
      </c>
      <c r="AV407" s="14" t="s">
        <v>82</v>
      </c>
      <c r="AW407" s="14" t="s">
        <v>30</v>
      </c>
      <c r="AX407" s="14" t="s">
        <v>73</v>
      </c>
      <c r="AY407" s="202" t="s">
        <v>156</v>
      </c>
    </row>
    <row r="408" s="13" customFormat="1">
      <c r="A408" s="13"/>
      <c r="B408" s="193"/>
      <c r="C408" s="13"/>
      <c r="D408" s="194" t="s">
        <v>165</v>
      </c>
      <c r="E408" s="195" t="s">
        <v>1</v>
      </c>
      <c r="F408" s="196" t="s">
        <v>226</v>
      </c>
      <c r="G408" s="13"/>
      <c r="H408" s="195" t="s">
        <v>1</v>
      </c>
      <c r="I408" s="197"/>
      <c r="J408" s="13"/>
      <c r="K408" s="13"/>
      <c r="L408" s="193"/>
      <c r="M408" s="198"/>
      <c r="N408" s="199"/>
      <c r="O408" s="199"/>
      <c r="P408" s="199"/>
      <c r="Q408" s="199"/>
      <c r="R408" s="199"/>
      <c r="S408" s="199"/>
      <c r="T408" s="20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5" t="s">
        <v>165</v>
      </c>
      <c r="AU408" s="195" t="s">
        <v>82</v>
      </c>
      <c r="AV408" s="13" t="s">
        <v>80</v>
      </c>
      <c r="AW408" s="13" t="s">
        <v>30</v>
      </c>
      <c r="AX408" s="13" t="s">
        <v>73</v>
      </c>
      <c r="AY408" s="195" t="s">
        <v>156</v>
      </c>
    </row>
    <row r="409" s="14" customFormat="1">
      <c r="A409" s="14"/>
      <c r="B409" s="201"/>
      <c r="C409" s="14"/>
      <c r="D409" s="194" t="s">
        <v>165</v>
      </c>
      <c r="E409" s="202" t="s">
        <v>1</v>
      </c>
      <c r="F409" s="203" t="s">
        <v>236</v>
      </c>
      <c r="G409" s="14"/>
      <c r="H409" s="204">
        <v>116.241</v>
      </c>
      <c r="I409" s="205"/>
      <c r="J409" s="14"/>
      <c r="K409" s="14"/>
      <c r="L409" s="201"/>
      <c r="M409" s="206"/>
      <c r="N409" s="207"/>
      <c r="O409" s="207"/>
      <c r="P409" s="207"/>
      <c r="Q409" s="207"/>
      <c r="R409" s="207"/>
      <c r="S409" s="207"/>
      <c r="T409" s="208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2" t="s">
        <v>165</v>
      </c>
      <c r="AU409" s="202" t="s">
        <v>82</v>
      </c>
      <c r="AV409" s="14" t="s">
        <v>82</v>
      </c>
      <c r="AW409" s="14" t="s">
        <v>30</v>
      </c>
      <c r="AX409" s="14" t="s">
        <v>73</v>
      </c>
      <c r="AY409" s="202" t="s">
        <v>156</v>
      </c>
    </row>
    <row r="410" s="14" customFormat="1">
      <c r="A410" s="14"/>
      <c r="B410" s="201"/>
      <c r="C410" s="14"/>
      <c r="D410" s="194" t="s">
        <v>165</v>
      </c>
      <c r="E410" s="202" t="s">
        <v>1</v>
      </c>
      <c r="F410" s="203" t="s">
        <v>237</v>
      </c>
      <c r="G410" s="14"/>
      <c r="H410" s="204">
        <v>7.3899999999999997</v>
      </c>
      <c r="I410" s="205"/>
      <c r="J410" s="14"/>
      <c r="K410" s="14"/>
      <c r="L410" s="201"/>
      <c r="M410" s="206"/>
      <c r="N410" s="207"/>
      <c r="O410" s="207"/>
      <c r="P410" s="207"/>
      <c r="Q410" s="207"/>
      <c r="R410" s="207"/>
      <c r="S410" s="207"/>
      <c r="T410" s="20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2" t="s">
        <v>165</v>
      </c>
      <c r="AU410" s="202" t="s">
        <v>82</v>
      </c>
      <c r="AV410" s="14" t="s">
        <v>82</v>
      </c>
      <c r="AW410" s="14" t="s">
        <v>30</v>
      </c>
      <c r="AX410" s="14" t="s">
        <v>73</v>
      </c>
      <c r="AY410" s="202" t="s">
        <v>156</v>
      </c>
    </row>
    <row r="411" s="13" customFormat="1">
      <c r="A411" s="13"/>
      <c r="B411" s="193"/>
      <c r="C411" s="13"/>
      <c r="D411" s="194" t="s">
        <v>165</v>
      </c>
      <c r="E411" s="195" t="s">
        <v>1</v>
      </c>
      <c r="F411" s="196" t="s">
        <v>228</v>
      </c>
      <c r="G411" s="13"/>
      <c r="H411" s="195" t="s">
        <v>1</v>
      </c>
      <c r="I411" s="197"/>
      <c r="J411" s="13"/>
      <c r="K411" s="13"/>
      <c r="L411" s="193"/>
      <c r="M411" s="198"/>
      <c r="N411" s="199"/>
      <c r="O411" s="199"/>
      <c r="P411" s="199"/>
      <c r="Q411" s="199"/>
      <c r="R411" s="199"/>
      <c r="S411" s="199"/>
      <c r="T411" s="200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5" t="s">
        <v>165</v>
      </c>
      <c r="AU411" s="195" t="s">
        <v>82</v>
      </c>
      <c r="AV411" s="13" t="s">
        <v>80</v>
      </c>
      <c r="AW411" s="13" t="s">
        <v>30</v>
      </c>
      <c r="AX411" s="13" t="s">
        <v>73</v>
      </c>
      <c r="AY411" s="195" t="s">
        <v>156</v>
      </c>
    </row>
    <row r="412" s="13" customFormat="1">
      <c r="A412" s="13"/>
      <c r="B412" s="193"/>
      <c r="C412" s="13"/>
      <c r="D412" s="194" t="s">
        <v>165</v>
      </c>
      <c r="E412" s="195" t="s">
        <v>1</v>
      </c>
      <c r="F412" s="196" t="s">
        <v>238</v>
      </c>
      <c r="G412" s="13"/>
      <c r="H412" s="195" t="s">
        <v>1</v>
      </c>
      <c r="I412" s="197"/>
      <c r="J412" s="13"/>
      <c r="K412" s="13"/>
      <c r="L412" s="193"/>
      <c r="M412" s="198"/>
      <c r="N412" s="199"/>
      <c r="O412" s="199"/>
      <c r="P412" s="199"/>
      <c r="Q412" s="199"/>
      <c r="R412" s="199"/>
      <c r="S412" s="199"/>
      <c r="T412" s="20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5" t="s">
        <v>165</v>
      </c>
      <c r="AU412" s="195" t="s">
        <v>82</v>
      </c>
      <c r="AV412" s="13" t="s">
        <v>80</v>
      </c>
      <c r="AW412" s="13" t="s">
        <v>30</v>
      </c>
      <c r="AX412" s="13" t="s">
        <v>73</v>
      </c>
      <c r="AY412" s="195" t="s">
        <v>156</v>
      </c>
    </row>
    <row r="413" s="14" customFormat="1">
      <c r="A413" s="14"/>
      <c r="B413" s="201"/>
      <c r="C413" s="14"/>
      <c r="D413" s="194" t="s">
        <v>165</v>
      </c>
      <c r="E413" s="202" t="s">
        <v>1</v>
      </c>
      <c r="F413" s="203" t="s">
        <v>239</v>
      </c>
      <c r="G413" s="14"/>
      <c r="H413" s="204">
        <v>14.299</v>
      </c>
      <c r="I413" s="205"/>
      <c r="J413" s="14"/>
      <c r="K413" s="14"/>
      <c r="L413" s="201"/>
      <c r="M413" s="206"/>
      <c r="N413" s="207"/>
      <c r="O413" s="207"/>
      <c r="P413" s="207"/>
      <c r="Q413" s="207"/>
      <c r="R413" s="207"/>
      <c r="S413" s="207"/>
      <c r="T413" s="20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2" t="s">
        <v>165</v>
      </c>
      <c r="AU413" s="202" t="s">
        <v>82</v>
      </c>
      <c r="AV413" s="14" t="s">
        <v>82</v>
      </c>
      <c r="AW413" s="14" t="s">
        <v>30</v>
      </c>
      <c r="AX413" s="14" t="s">
        <v>73</v>
      </c>
      <c r="AY413" s="202" t="s">
        <v>156</v>
      </c>
    </row>
    <row r="414" s="13" customFormat="1">
      <c r="A414" s="13"/>
      <c r="B414" s="193"/>
      <c r="C414" s="13"/>
      <c r="D414" s="194" t="s">
        <v>165</v>
      </c>
      <c r="E414" s="195" t="s">
        <v>1</v>
      </c>
      <c r="F414" s="196" t="s">
        <v>240</v>
      </c>
      <c r="G414" s="13"/>
      <c r="H414" s="195" t="s">
        <v>1</v>
      </c>
      <c r="I414" s="197"/>
      <c r="J414" s="13"/>
      <c r="K414" s="13"/>
      <c r="L414" s="193"/>
      <c r="M414" s="198"/>
      <c r="N414" s="199"/>
      <c r="O414" s="199"/>
      <c r="P414" s="199"/>
      <c r="Q414" s="199"/>
      <c r="R414" s="199"/>
      <c r="S414" s="199"/>
      <c r="T414" s="20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5" t="s">
        <v>165</v>
      </c>
      <c r="AU414" s="195" t="s">
        <v>82</v>
      </c>
      <c r="AV414" s="13" t="s">
        <v>80</v>
      </c>
      <c r="AW414" s="13" t="s">
        <v>30</v>
      </c>
      <c r="AX414" s="13" t="s">
        <v>73</v>
      </c>
      <c r="AY414" s="195" t="s">
        <v>156</v>
      </c>
    </row>
    <row r="415" s="14" customFormat="1">
      <c r="A415" s="14"/>
      <c r="B415" s="201"/>
      <c r="C415" s="14"/>
      <c r="D415" s="194" t="s">
        <v>165</v>
      </c>
      <c r="E415" s="202" t="s">
        <v>1</v>
      </c>
      <c r="F415" s="203" t="s">
        <v>241</v>
      </c>
      <c r="G415" s="14"/>
      <c r="H415" s="204">
        <v>58.994999999999997</v>
      </c>
      <c r="I415" s="205"/>
      <c r="J415" s="14"/>
      <c r="K415" s="14"/>
      <c r="L415" s="201"/>
      <c r="M415" s="206"/>
      <c r="N415" s="207"/>
      <c r="O415" s="207"/>
      <c r="P415" s="207"/>
      <c r="Q415" s="207"/>
      <c r="R415" s="207"/>
      <c r="S415" s="207"/>
      <c r="T415" s="208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2" t="s">
        <v>165</v>
      </c>
      <c r="AU415" s="202" t="s">
        <v>82</v>
      </c>
      <c r="AV415" s="14" t="s">
        <v>82</v>
      </c>
      <c r="AW415" s="14" t="s">
        <v>30</v>
      </c>
      <c r="AX415" s="14" t="s">
        <v>73</v>
      </c>
      <c r="AY415" s="202" t="s">
        <v>156</v>
      </c>
    </row>
    <row r="416" s="13" customFormat="1">
      <c r="A416" s="13"/>
      <c r="B416" s="193"/>
      <c r="C416" s="13"/>
      <c r="D416" s="194" t="s">
        <v>165</v>
      </c>
      <c r="E416" s="195" t="s">
        <v>1</v>
      </c>
      <c r="F416" s="196" t="s">
        <v>242</v>
      </c>
      <c r="G416" s="13"/>
      <c r="H416" s="195" t="s">
        <v>1</v>
      </c>
      <c r="I416" s="197"/>
      <c r="J416" s="13"/>
      <c r="K416" s="13"/>
      <c r="L416" s="193"/>
      <c r="M416" s="198"/>
      <c r="N416" s="199"/>
      <c r="O416" s="199"/>
      <c r="P416" s="199"/>
      <c r="Q416" s="199"/>
      <c r="R416" s="199"/>
      <c r="S416" s="199"/>
      <c r="T416" s="20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5" t="s">
        <v>165</v>
      </c>
      <c r="AU416" s="195" t="s">
        <v>82</v>
      </c>
      <c r="AV416" s="13" t="s">
        <v>80</v>
      </c>
      <c r="AW416" s="13" t="s">
        <v>30</v>
      </c>
      <c r="AX416" s="13" t="s">
        <v>73</v>
      </c>
      <c r="AY416" s="195" t="s">
        <v>156</v>
      </c>
    </row>
    <row r="417" s="14" customFormat="1">
      <c r="A417" s="14"/>
      <c r="B417" s="201"/>
      <c r="C417" s="14"/>
      <c r="D417" s="194" t="s">
        <v>165</v>
      </c>
      <c r="E417" s="202" t="s">
        <v>1</v>
      </c>
      <c r="F417" s="203" t="s">
        <v>243</v>
      </c>
      <c r="G417" s="14"/>
      <c r="H417" s="204">
        <v>-58.465000000000003</v>
      </c>
      <c r="I417" s="205"/>
      <c r="J417" s="14"/>
      <c r="K417" s="14"/>
      <c r="L417" s="201"/>
      <c r="M417" s="206"/>
      <c r="N417" s="207"/>
      <c r="O417" s="207"/>
      <c r="P417" s="207"/>
      <c r="Q417" s="207"/>
      <c r="R417" s="207"/>
      <c r="S417" s="207"/>
      <c r="T417" s="208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02" t="s">
        <v>165</v>
      </c>
      <c r="AU417" s="202" t="s">
        <v>82</v>
      </c>
      <c r="AV417" s="14" t="s">
        <v>82</v>
      </c>
      <c r="AW417" s="14" t="s">
        <v>30</v>
      </c>
      <c r="AX417" s="14" t="s">
        <v>73</v>
      </c>
      <c r="AY417" s="202" t="s">
        <v>156</v>
      </c>
    </row>
    <row r="418" s="13" customFormat="1">
      <c r="A418" s="13"/>
      <c r="B418" s="193"/>
      <c r="C418" s="13"/>
      <c r="D418" s="194" t="s">
        <v>165</v>
      </c>
      <c r="E418" s="195" t="s">
        <v>1</v>
      </c>
      <c r="F418" s="196" t="s">
        <v>244</v>
      </c>
      <c r="G418" s="13"/>
      <c r="H418" s="195" t="s">
        <v>1</v>
      </c>
      <c r="I418" s="197"/>
      <c r="J418" s="13"/>
      <c r="K418" s="13"/>
      <c r="L418" s="193"/>
      <c r="M418" s="198"/>
      <c r="N418" s="199"/>
      <c r="O418" s="199"/>
      <c r="P418" s="199"/>
      <c r="Q418" s="199"/>
      <c r="R418" s="199"/>
      <c r="S418" s="199"/>
      <c r="T418" s="20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5" t="s">
        <v>165</v>
      </c>
      <c r="AU418" s="195" t="s">
        <v>82</v>
      </c>
      <c r="AV418" s="13" t="s">
        <v>80</v>
      </c>
      <c r="AW418" s="13" t="s">
        <v>30</v>
      </c>
      <c r="AX418" s="13" t="s">
        <v>73</v>
      </c>
      <c r="AY418" s="195" t="s">
        <v>156</v>
      </c>
    </row>
    <row r="419" s="14" customFormat="1">
      <c r="A419" s="14"/>
      <c r="B419" s="201"/>
      <c r="C419" s="14"/>
      <c r="D419" s="194" t="s">
        <v>165</v>
      </c>
      <c r="E419" s="202" t="s">
        <v>1</v>
      </c>
      <c r="F419" s="203" t="s">
        <v>245</v>
      </c>
      <c r="G419" s="14"/>
      <c r="H419" s="204">
        <v>-2.1499999999999999</v>
      </c>
      <c r="I419" s="205"/>
      <c r="J419" s="14"/>
      <c r="K419" s="14"/>
      <c r="L419" s="201"/>
      <c r="M419" s="206"/>
      <c r="N419" s="207"/>
      <c r="O419" s="207"/>
      <c r="P419" s="207"/>
      <c r="Q419" s="207"/>
      <c r="R419" s="207"/>
      <c r="S419" s="207"/>
      <c r="T419" s="20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02" t="s">
        <v>165</v>
      </c>
      <c r="AU419" s="202" t="s">
        <v>82</v>
      </c>
      <c r="AV419" s="14" t="s">
        <v>82</v>
      </c>
      <c r="AW419" s="14" t="s">
        <v>30</v>
      </c>
      <c r="AX419" s="14" t="s">
        <v>73</v>
      </c>
      <c r="AY419" s="202" t="s">
        <v>156</v>
      </c>
    </row>
    <row r="420" s="13" customFormat="1">
      <c r="A420" s="13"/>
      <c r="B420" s="193"/>
      <c r="C420" s="13"/>
      <c r="D420" s="194" t="s">
        <v>165</v>
      </c>
      <c r="E420" s="195" t="s">
        <v>1</v>
      </c>
      <c r="F420" s="196" t="s">
        <v>248</v>
      </c>
      <c r="G420" s="13"/>
      <c r="H420" s="195" t="s">
        <v>1</v>
      </c>
      <c r="I420" s="197"/>
      <c r="J420" s="13"/>
      <c r="K420" s="13"/>
      <c r="L420" s="193"/>
      <c r="M420" s="198"/>
      <c r="N420" s="199"/>
      <c r="O420" s="199"/>
      <c r="P420" s="199"/>
      <c r="Q420" s="199"/>
      <c r="R420" s="199"/>
      <c r="S420" s="199"/>
      <c r="T420" s="200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5" t="s">
        <v>165</v>
      </c>
      <c r="AU420" s="195" t="s">
        <v>82</v>
      </c>
      <c r="AV420" s="13" t="s">
        <v>80</v>
      </c>
      <c r="AW420" s="13" t="s">
        <v>30</v>
      </c>
      <c r="AX420" s="13" t="s">
        <v>73</v>
      </c>
      <c r="AY420" s="195" t="s">
        <v>156</v>
      </c>
    </row>
    <row r="421" s="14" customFormat="1">
      <c r="A421" s="14"/>
      <c r="B421" s="201"/>
      <c r="C421" s="14"/>
      <c r="D421" s="194" t="s">
        <v>165</v>
      </c>
      <c r="E421" s="202" t="s">
        <v>1</v>
      </c>
      <c r="F421" s="203" t="s">
        <v>249</v>
      </c>
      <c r="G421" s="14"/>
      <c r="H421" s="204">
        <v>39.969999999999999</v>
      </c>
      <c r="I421" s="205"/>
      <c r="J421" s="14"/>
      <c r="K421" s="14"/>
      <c r="L421" s="201"/>
      <c r="M421" s="206"/>
      <c r="N421" s="207"/>
      <c r="O421" s="207"/>
      <c r="P421" s="207"/>
      <c r="Q421" s="207"/>
      <c r="R421" s="207"/>
      <c r="S421" s="207"/>
      <c r="T421" s="20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2" t="s">
        <v>165</v>
      </c>
      <c r="AU421" s="202" t="s">
        <v>82</v>
      </c>
      <c r="AV421" s="14" t="s">
        <v>82</v>
      </c>
      <c r="AW421" s="14" t="s">
        <v>30</v>
      </c>
      <c r="AX421" s="14" t="s">
        <v>73</v>
      </c>
      <c r="AY421" s="202" t="s">
        <v>156</v>
      </c>
    </row>
    <row r="422" s="15" customFormat="1">
      <c r="A422" s="15"/>
      <c r="B422" s="209"/>
      <c r="C422" s="15"/>
      <c r="D422" s="194" t="s">
        <v>165</v>
      </c>
      <c r="E422" s="210" t="s">
        <v>1</v>
      </c>
      <c r="F422" s="211" t="s">
        <v>190</v>
      </c>
      <c r="G422" s="15"/>
      <c r="H422" s="212">
        <v>293.06700000000001</v>
      </c>
      <c r="I422" s="213"/>
      <c r="J422" s="15"/>
      <c r="K422" s="15"/>
      <c r="L422" s="209"/>
      <c r="M422" s="214"/>
      <c r="N422" s="215"/>
      <c r="O422" s="215"/>
      <c r="P422" s="215"/>
      <c r="Q422" s="215"/>
      <c r="R422" s="215"/>
      <c r="S422" s="215"/>
      <c r="T422" s="21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10" t="s">
        <v>165</v>
      </c>
      <c r="AU422" s="210" t="s">
        <v>82</v>
      </c>
      <c r="AV422" s="15" t="s">
        <v>157</v>
      </c>
      <c r="AW422" s="15" t="s">
        <v>30</v>
      </c>
      <c r="AX422" s="15" t="s">
        <v>80</v>
      </c>
      <c r="AY422" s="210" t="s">
        <v>156</v>
      </c>
    </row>
    <row r="423" s="2" customFormat="1" ht="37.8" customHeight="1">
      <c r="A423" s="38"/>
      <c r="B423" s="179"/>
      <c r="C423" s="180" t="s">
        <v>446</v>
      </c>
      <c r="D423" s="180" t="s">
        <v>159</v>
      </c>
      <c r="E423" s="181" t="s">
        <v>447</v>
      </c>
      <c r="F423" s="182" t="s">
        <v>448</v>
      </c>
      <c r="G423" s="183" t="s">
        <v>170</v>
      </c>
      <c r="H423" s="184">
        <v>58.465000000000003</v>
      </c>
      <c r="I423" s="185"/>
      <c r="J423" s="186">
        <f>ROUND(I423*H423,2)</f>
        <v>0</v>
      </c>
      <c r="K423" s="182" t="s">
        <v>163</v>
      </c>
      <c r="L423" s="39"/>
      <c r="M423" s="187" t="s">
        <v>1</v>
      </c>
      <c r="N423" s="188" t="s">
        <v>38</v>
      </c>
      <c r="O423" s="77"/>
      <c r="P423" s="189">
        <f>O423*H423</f>
        <v>0</v>
      </c>
      <c r="Q423" s="189">
        <v>0</v>
      </c>
      <c r="R423" s="189">
        <f>Q423*H423</f>
        <v>0</v>
      </c>
      <c r="S423" s="189">
        <v>0.058999999999999997</v>
      </c>
      <c r="T423" s="190">
        <f>S423*H423</f>
        <v>3.4494349999999998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191" t="s">
        <v>157</v>
      </c>
      <c r="AT423" s="191" t="s">
        <v>159</v>
      </c>
      <c r="AU423" s="191" t="s">
        <v>82</v>
      </c>
      <c r="AY423" s="19" t="s">
        <v>156</v>
      </c>
      <c r="BE423" s="192">
        <f>IF(N423="základní",J423,0)</f>
        <v>0</v>
      </c>
      <c r="BF423" s="192">
        <f>IF(N423="snížená",J423,0)</f>
        <v>0</v>
      </c>
      <c r="BG423" s="192">
        <f>IF(N423="zákl. přenesená",J423,0)</f>
        <v>0</v>
      </c>
      <c r="BH423" s="192">
        <f>IF(N423="sníž. přenesená",J423,0)</f>
        <v>0</v>
      </c>
      <c r="BI423" s="192">
        <f>IF(N423="nulová",J423,0)</f>
        <v>0</v>
      </c>
      <c r="BJ423" s="19" t="s">
        <v>80</v>
      </c>
      <c r="BK423" s="192">
        <f>ROUND(I423*H423,2)</f>
        <v>0</v>
      </c>
      <c r="BL423" s="19" t="s">
        <v>157</v>
      </c>
      <c r="BM423" s="191" t="s">
        <v>449</v>
      </c>
    </row>
    <row r="424" s="13" customFormat="1">
      <c r="A424" s="13"/>
      <c r="B424" s="193"/>
      <c r="C424" s="13"/>
      <c r="D424" s="194" t="s">
        <v>165</v>
      </c>
      <c r="E424" s="195" t="s">
        <v>1</v>
      </c>
      <c r="F424" s="196" t="s">
        <v>222</v>
      </c>
      <c r="G424" s="13"/>
      <c r="H424" s="195" t="s">
        <v>1</v>
      </c>
      <c r="I424" s="197"/>
      <c r="J424" s="13"/>
      <c r="K424" s="13"/>
      <c r="L424" s="193"/>
      <c r="M424" s="198"/>
      <c r="N424" s="199"/>
      <c r="O424" s="199"/>
      <c r="P424" s="199"/>
      <c r="Q424" s="199"/>
      <c r="R424" s="199"/>
      <c r="S424" s="199"/>
      <c r="T424" s="200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5" t="s">
        <v>165</v>
      </c>
      <c r="AU424" s="195" t="s">
        <v>82</v>
      </c>
      <c r="AV424" s="13" t="s">
        <v>80</v>
      </c>
      <c r="AW424" s="13" t="s">
        <v>30</v>
      </c>
      <c r="AX424" s="13" t="s">
        <v>73</v>
      </c>
      <c r="AY424" s="195" t="s">
        <v>156</v>
      </c>
    </row>
    <row r="425" s="14" customFormat="1">
      <c r="A425" s="14"/>
      <c r="B425" s="201"/>
      <c r="C425" s="14"/>
      <c r="D425" s="194" t="s">
        <v>165</v>
      </c>
      <c r="E425" s="202" t="s">
        <v>1</v>
      </c>
      <c r="F425" s="203" t="s">
        <v>223</v>
      </c>
      <c r="G425" s="14"/>
      <c r="H425" s="204">
        <v>35.968000000000004</v>
      </c>
      <c r="I425" s="205"/>
      <c r="J425" s="14"/>
      <c r="K425" s="14"/>
      <c r="L425" s="201"/>
      <c r="M425" s="206"/>
      <c r="N425" s="207"/>
      <c r="O425" s="207"/>
      <c r="P425" s="207"/>
      <c r="Q425" s="207"/>
      <c r="R425" s="207"/>
      <c r="S425" s="207"/>
      <c r="T425" s="208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02" t="s">
        <v>165</v>
      </c>
      <c r="AU425" s="202" t="s">
        <v>82</v>
      </c>
      <c r="AV425" s="14" t="s">
        <v>82</v>
      </c>
      <c r="AW425" s="14" t="s">
        <v>30</v>
      </c>
      <c r="AX425" s="14" t="s">
        <v>73</v>
      </c>
      <c r="AY425" s="202" t="s">
        <v>156</v>
      </c>
    </row>
    <row r="426" s="13" customFormat="1">
      <c r="A426" s="13"/>
      <c r="B426" s="193"/>
      <c r="C426" s="13"/>
      <c r="D426" s="194" t="s">
        <v>165</v>
      </c>
      <c r="E426" s="195" t="s">
        <v>1</v>
      </c>
      <c r="F426" s="196" t="s">
        <v>224</v>
      </c>
      <c r="G426" s="13"/>
      <c r="H426" s="195" t="s">
        <v>1</v>
      </c>
      <c r="I426" s="197"/>
      <c r="J426" s="13"/>
      <c r="K426" s="13"/>
      <c r="L426" s="193"/>
      <c r="M426" s="198"/>
      <c r="N426" s="199"/>
      <c r="O426" s="199"/>
      <c r="P426" s="199"/>
      <c r="Q426" s="199"/>
      <c r="R426" s="199"/>
      <c r="S426" s="199"/>
      <c r="T426" s="20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5" t="s">
        <v>165</v>
      </c>
      <c r="AU426" s="195" t="s">
        <v>82</v>
      </c>
      <c r="AV426" s="13" t="s">
        <v>80</v>
      </c>
      <c r="AW426" s="13" t="s">
        <v>30</v>
      </c>
      <c r="AX426" s="13" t="s">
        <v>73</v>
      </c>
      <c r="AY426" s="195" t="s">
        <v>156</v>
      </c>
    </row>
    <row r="427" s="14" customFormat="1">
      <c r="A427" s="14"/>
      <c r="B427" s="201"/>
      <c r="C427" s="14"/>
      <c r="D427" s="194" t="s">
        <v>165</v>
      </c>
      <c r="E427" s="202" t="s">
        <v>1</v>
      </c>
      <c r="F427" s="203" t="s">
        <v>225</v>
      </c>
      <c r="G427" s="14"/>
      <c r="H427" s="204">
        <v>3.3100000000000001</v>
      </c>
      <c r="I427" s="205"/>
      <c r="J427" s="14"/>
      <c r="K427" s="14"/>
      <c r="L427" s="201"/>
      <c r="M427" s="206"/>
      <c r="N427" s="207"/>
      <c r="O427" s="207"/>
      <c r="P427" s="207"/>
      <c r="Q427" s="207"/>
      <c r="R427" s="207"/>
      <c r="S427" s="207"/>
      <c r="T427" s="208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02" t="s">
        <v>165</v>
      </c>
      <c r="AU427" s="202" t="s">
        <v>82</v>
      </c>
      <c r="AV427" s="14" t="s">
        <v>82</v>
      </c>
      <c r="AW427" s="14" t="s">
        <v>30</v>
      </c>
      <c r="AX427" s="14" t="s">
        <v>73</v>
      </c>
      <c r="AY427" s="202" t="s">
        <v>156</v>
      </c>
    </row>
    <row r="428" s="13" customFormat="1">
      <c r="A428" s="13"/>
      <c r="B428" s="193"/>
      <c r="C428" s="13"/>
      <c r="D428" s="194" t="s">
        <v>165</v>
      </c>
      <c r="E428" s="195" t="s">
        <v>1</v>
      </c>
      <c r="F428" s="196" t="s">
        <v>226</v>
      </c>
      <c r="G428" s="13"/>
      <c r="H428" s="195" t="s">
        <v>1</v>
      </c>
      <c r="I428" s="197"/>
      <c r="J428" s="13"/>
      <c r="K428" s="13"/>
      <c r="L428" s="193"/>
      <c r="M428" s="198"/>
      <c r="N428" s="199"/>
      <c r="O428" s="199"/>
      <c r="P428" s="199"/>
      <c r="Q428" s="199"/>
      <c r="R428" s="199"/>
      <c r="S428" s="199"/>
      <c r="T428" s="20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5" t="s">
        <v>165</v>
      </c>
      <c r="AU428" s="195" t="s">
        <v>82</v>
      </c>
      <c r="AV428" s="13" t="s">
        <v>80</v>
      </c>
      <c r="AW428" s="13" t="s">
        <v>30</v>
      </c>
      <c r="AX428" s="13" t="s">
        <v>73</v>
      </c>
      <c r="AY428" s="195" t="s">
        <v>156</v>
      </c>
    </row>
    <row r="429" s="14" customFormat="1">
      <c r="A429" s="14"/>
      <c r="B429" s="201"/>
      <c r="C429" s="14"/>
      <c r="D429" s="194" t="s">
        <v>165</v>
      </c>
      <c r="E429" s="202" t="s">
        <v>1</v>
      </c>
      <c r="F429" s="203" t="s">
        <v>227</v>
      </c>
      <c r="G429" s="14"/>
      <c r="H429" s="204">
        <v>7.2999999999999998</v>
      </c>
      <c r="I429" s="205"/>
      <c r="J429" s="14"/>
      <c r="K429" s="14"/>
      <c r="L429" s="201"/>
      <c r="M429" s="206"/>
      <c r="N429" s="207"/>
      <c r="O429" s="207"/>
      <c r="P429" s="207"/>
      <c r="Q429" s="207"/>
      <c r="R429" s="207"/>
      <c r="S429" s="207"/>
      <c r="T429" s="208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02" t="s">
        <v>165</v>
      </c>
      <c r="AU429" s="202" t="s">
        <v>82</v>
      </c>
      <c r="AV429" s="14" t="s">
        <v>82</v>
      </c>
      <c r="AW429" s="14" t="s">
        <v>30</v>
      </c>
      <c r="AX429" s="14" t="s">
        <v>73</v>
      </c>
      <c r="AY429" s="202" t="s">
        <v>156</v>
      </c>
    </row>
    <row r="430" s="13" customFormat="1">
      <c r="A430" s="13"/>
      <c r="B430" s="193"/>
      <c r="C430" s="13"/>
      <c r="D430" s="194" t="s">
        <v>165</v>
      </c>
      <c r="E430" s="195" t="s">
        <v>1</v>
      </c>
      <c r="F430" s="196" t="s">
        <v>228</v>
      </c>
      <c r="G430" s="13"/>
      <c r="H430" s="195" t="s">
        <v>1</v>
      </c>
      <c r="I430" s="197"/>
      <c r="J430" s="13"/>
      <c r="K430" s="13"/>
      <c r="L430" s="193"/>
      <c r="M430" s="198"/>
      <c r="N430" s="199"/>
      <c r="O430" s="199"/>
      <c r="P430" s="199"/>
      <c r="Q430" s="199"/>
      <c r="R430" s="199"/>
      <c r="S430" s="199"/>
      <c r="T430" s="20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5" t="s">
        <v>165</v>
      </c>
      <c r="AU430" s="195" t="s">
        <v>82</v>
      </c>
      <c r="AV430" s="13" t="s">
        <v>80</v>
      </c>
      <c r="AW430" s="13" t="s">
        <v>30</v>
      </c>
      <c r="AX430" s="13" t="s">
        <v>73</v>
      </c>
      <c r="AY430" s="195" t="s">
        <v>156</v>
      </c>
    </row>
    <row r="431" s="14" customFormat="1">
      <c r="A431" s="14"/>
      <c r="B431" s="201"/>
      <c r="C431" s="14"/>
      <c r="D431" s="194" t="s">
        <v>165</v>
      </c>
      <c r="E431" s="202" t="s">
        <v>1</v>
      </c>
      <c r="F431" s="203" t="s">
        <v>229</v>
      </c>
      <c r="G431" s="14"/>
      <c r="H431" s="204">
        <v>11.887000000000001</v>
      </c>
      <c r="I431" s="205"/>
      <c r="J431" s="14"/>
      <c r="K431" s="14"/>
      <c r="L431" s="201"/>
      <c r="M431" s="206"/>
      <c r="N431" s="207"/>
      <c r="O431" s="207"/>
      <c r="P431" s="207"/>
      <c r="Q431" s="207"/>
      <c r="R431" s="207"/>
      <c r="S431" s="207"/>
      <c r="T431" s="20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02" t="s">
        <v>165</v>
      </c>
      <c r="AU431" s="202" t="s">
        <v>82</v>
      </c>
      <c r="AV431" s="14" t="s">
        <v>82</v>
      </c>
      <c r="AW431" s="14" t="s">
        <v>30</v>
      </c>
      <c r="AX431" s="14" t="s">
        <v>73</v>
      </c>
      <c r="AY431" s="202" t="s">
        <v>156</v>
      </c>
    </row>
    <row r="432" s="15" customFormat="1">
      <c r="A432" s="15"/>
      <c r="B432" s="209"/>
      <c r="C432" s="15"/>
      <c r="D432" s="194" t="s">
        <v>165</v>
      </c>
      <c r="E432" s="210" t="s">
        <v>1</v>
      </c>
      <c r="F432" s="211" t="s">
        <v>190</v>
      </c>
      <c r="G432" s="15"/>
      <c r="H432" s="212">
        <v>58.465000000000003</v>
      </c>
      <c r="I432" s="213"/>
      <c r="J432" s="15"/>
      <c r="K432" s="15"/>
      <c r="L432" s="209"/>
      <c r="M432" s="214"/>
      <c r="N432" s="215"/>
      <c r="O432" s="215"/>
      <c r="P432" s="215"/>
      <c r="Q432" s="215"/>
      <c r="R432" s="215"/>
      <c r="S432" s="215"/>
      <c r="T432" s="21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10" t="s">
        <v>165</v>
      </c>
      <c r="AU432" s="210" t="s">
        <v>82</v>
      </c>
      <c r="AV432" s="15" t="s">
        <v>157</v>
      </c>
      <c r="AW432" s="15" t="s">
        <v>30</v>
      </c>
      <c r="AX432" s="15" t="s">
        <v>80</v>
      </c>
      <c r="AY432" s="210" t="s">
        <v>156</v>
      </c>
    </row>
    <row r="433" s="2" customFormat="1" ht="21.75" customHeight="1">
      <c r="A433" s="38"/>
      <c r="B433" s="179"/>
      <c r="C433" s="180" t="s">
        <v>450</v>
      </c>
      <c r="D433" s="180" t="s">
        <v>159</v>
      </c>
      <c r="E433" s="181" t="s">
        <v>451</v>
      </c>
      <c r="F433" s="182" t="s">
        <v>452</v>
      </c>
      <c r="G433" s="183" t="s">
        <v>170</v>
      </c>
      <c r="H433" s="184">
        <v>66.829999999999998</v>
      </c>
      <c r="I433" s="185"/>
      <c r="J433" s="186">
        <f>ROUND(I433*H433,2)</f>
        <v>0</v>
      </c>
      <c r="K433" s="182" t="s">
        <v>163</v>
      </c>
      <c r="L433" s="39"/>
      <c r="M433" s="187" t="s">
        <v>1</v>
      </c>
      <c r="N433" s="188" t="s">
        <v>38</v>
      </c>
      <c r="O433" s="77"/>
      <c r="P433" s="189">
        <f>O433*H433</f>
        <v>0</v>
      </c>
      <c r="Q433" s="189">
        <v>0</v>
      </c>
      <c r="R433" s="189">
        <f>Q433*H433</f>
        <v>0</v>
      </c>
      <c r="S433" s="189">
        <v>0.014</v>
      </c>
      <c r="T433" s="190">
        <f>S433*H433</f>
        <v>0.93562000000000001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91" t="s">
        <v>157</v>
      </c>
      <c r="AT433" s="191" t="s">
        <v>159</v>
      </c>
      <c r="AU433" s="191" t="s">
        <v>82</v>
      </c>
      <c r="AY433" s="19" t="s">
        <v>156</v>
      </c>
      <c r="BE433" s="192">
        <f>IF(N433="základní",J433,0)</f>
        <v>0</v>
      </c>
      <c r="BF433" s="192">
        <f>IF(N433="snížená",J433,0)</f>
        <v>0</v>
      </c>
      <c r="BG433" s="192">
        <f>IF(N433="zákl. přenesená",J433,0)</f>
        <v>0</v>
      </c>
      <c r="BH433" s="192">
        <f>IF(N433="sníž. přenesená",J433,0)</f>
        <v>0</v>
      </c>
      <c r="BI433" s="192">
        <f>IF(N433="nulová",J433,0)</f>
        <v>0</v>
      </c>
      <c r="BJ433" s="19" t="s">
        <v>80</v>
      </c>
      <c r="BK433" s="192">
        <f>ROUND(I433*H433,2)</f>
        <v>0</v>
      </c>
      <c r="BL433" s="19" t="s">
        <v>157</v>
      </c>
      <c r="BM433" s="191" t="s">
        <v>453</v>
      </c>
    </row>
    <row r="434" s="13" customFormat="1">
      <c r="A434" s="13"/>
      <c r="B434" s="193"/>
      <c r="C434" s="13"/>
      <c r="D434" s="194" t="s">
        <v>165</v>
      </c>
      <c r="E434" s="195" t="s">
        <v>1</v>
      </c>
      <c r="F434" s="196" t="s">
        <v>454</v>
      </c>
      <c r="G434" s="13"/>
      <c r="H434" s="195" t="s">
        <v>1</v>
      </c>
      <c r="I434" s="197"/>
      <c r="J434" s="13"/>
      <c r="K434" s="13"/>
      <c r="L434" s="193"/>
      <c r="M434" s="198"/>
      <c r="N434" s="199"/>
      <c r="O434" s="199"/>
      <c r="P434" s="199"/>
      <c r="Q434" s="199"/>
      <c r="R434" s="199"/>
      <c r="S434" s="199"/>
      <c r="T434" s="20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5" t="s">
        <v>165</v>
      </c>
      <c r="AU434" s="195" t="s">
        <v>82</v>
      </c>
      <c r="AV434" s="13" t="s">
        <v>80</v>
      </c>
      <c r="AW434" s="13" t="s">
        <v>30</v>
      </c>
      <c r="AX434" s="13" t="s">
        <v>73</v>
      </c>
      <c r="AY434" s="195" t="s">
        <v>156</v>
      </c>
    </row>
    <row r="435" s="13" customFormat="1">
      <c r="A435" s="13"/>
      <c r="B435" s="193"/>
      <c r="C435" s="13"/>
      <c r="D435" s="194" t="s">
        <v>165</v>
      </c>
      <c r="E435" s="195" t="s">
        <v>1</v>
      </c>
      <c r="F435" s="196" t="s">
        <v>222</v>
      </c>
      <c r="G435" s="13"/>
      <c r="H435" s="195" t="s">
        <v>1</v>
      </c>
      <c r="I435" s="197"/>
      <c r="J435" s="13"/>
      <c r="K435" s="13"/>
      <c r="L435" s="193"/>
      <c r="M435" s="198"/>
      <c r="N435" s="199"/>
      <c r="O435" s="199"/>
      <c r="P435" s="199"/>
      <c r="Q435" s="199"/>
      <c r="R435" s="199"/>
      <c r="S435" s="199"/>
      <c r="T435" s="20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5" t="s">
        <v>165</v>
      </c>
      <c r="AU435" s="195" t="s">
        <v>82</v>
      </c>
      <c r="AV435" s="13" t="s">
        <v>80</v>
      </c>
      <c r="AW435" s="13" t="s">
        <v>30</v>
      </c>
      <c r="AX435" s="13" t="s">
        <v>73</v>
      </c>
      <c r="AY435" s="195" t="s">
        <v>156</v>
      </c>
    </row>
    <row r="436" s="14" customFormat="1">
      <c r="A436" s="14"/>
      <c r="B436" s="201"/>
      <c r="C436" s="14"/>
      <c r="D436" s="194" t="s">
        <v>165</v>
      </c>
      <c r="E436" s="202" t="s">
        <v>1</v>
      </c>
      <c r="F436" s="203" t="s">
        <v>223</v>
      </c>
      <c r="G436" s="14"/>
      <c r="H436" s="204">
        <v>35.968000000000004</v>
      </c>
      <c r="I436" s="205"/>
      <c r="J436" s="14"/>
      <c r="K436" s="14"/>
      <c r="L436" s="201"/>
      <c r="M436" s="206"/>
      <c r="N436" s="207"/>
      <c r="O436" s="207"/>
      <c r="P436" s="207"/>
      <c r="Q436" s="207"/>
      <c r="R436" s="207"/>
      <c r="S436" s="207"/>
      <c r="T436" s="208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2" t="s">
        <v>165</v>
      </c>
      <c r="AU436" s="202" t="s">
        <v>82</v>
      </c>
      <c r="AV436" s="14" t="s">
        <v>82</v>
      </c>
      <c r="AW436" s="14" t="s">
        <v>30</v>
      </c>
      <c r="AX436" s="14" t="s">
        <v>73</v>
      </c>
      <c r="AY436" s="202" t="s">
        <v>156</v>
      </c>
    </row>
    <row r="437" s="13" customFormat="1">
      <c r="A437" s="13"/>
      <c r="B437" s="193"/>
      <c r="C437" s="13"/>
      <c r="D437" s="194" t="s">
        <v>165</v>
      </c>
      <c r="E437" s="195" t="s">
        <v>1</v>
      </c>
      <c r="F437" s="196" t="s">
        <v>224</v>
      </c>
      <c r="G437" s="13"/>
      <c r="H437" s="195" t="s">
        <v>1</v>
      </c>
      <c r="I437" s="197"/>
      <c r="J437" s="13"/>
      <c r="K437" s="13"/>
      <c r="L437" s="193"/>
      <c r="M437" s="198"/>
      <c r="N437" s="199"/>
      <c r="O437" s="199"/>
      <c r="P437" s="199"/>
      <c r="Q437" s="199"/>
      <c r="R437" s="199"/>
      <c r="S437" s="199"/>
      <c r="T437" s="20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5" t="s">
        <v>165</v>
      </c>
      <c r="AU437" s="195" t="s">
        <v>82</v>
      </c>
      <c r="AV437" s="13" t="s">
        <v>80</v>
      </c>
      <c r="AW437" s="13" t="s">
        <v>30</v>
      </c>
      <c r="AX437" s="13" t="s">
        <v>73</v>
      </c>
      <c r="AY437" s="195" t="s">
        <v>156</v>
      </c>
    </row>
    <row r="438" s="14" customFormat="1">
      <c r="A438" s="14"/>
      <c r="B438" s="201"/>
      <c r="C438" s="14"/>
      <c r="D438" s="194" t="s">
        <v>165</v>
      </c>
      <c r="E438" s="202" t="s">
        <v>1</v>
      </c>
      <c r="F438" s="203" t="s">
        <v>225</v>
      </c>
      <c r="G438" s="14"/>
      <c r="H438" s="204">
        <v>3.3100000000000001</v>
      </c>
      <c r="I438" s="205"/>
      <c r="J438" s="14"/>
      <c r="K438" s="14"/>
      <c r="L438" s="201"/>
      <c r="M438" s="206"/>
      <c r="N438" s="207"/>
      <c r="O438" s="207"/>
      <c r="P438" s="207"/>
      <c r="Q438" s="207"/>
      <c r="R438" s="207"/>
      <c r="S438" s="207"/>
      <c r="T438" s="208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2" t="s">
        <v>165</v>
      </c>
      <c r="AU438" s="202" t="s">
        <v>82</v>
      </c>
      <c r="AV438" s="14" t="s">
        <v>82</v>
      </c>
      <c r="AW438" s="14" t="s">
        <v>30</v>
      </c>
      <c r="AX438" s="14" t="s">
        <v>73</v>
      </c>
      <c r="AY438" s="202" t="s">
        <v>156</v>
      </c>
    </row>
    <row r="439" s="13" customFormat="1">
      <c r="A439" s="13"/>
      <c r="B439" s="193"/>
      <c r="C439" s="13"/>
      <c r="D439" s="194" t="s">
        <v>165</v>
      </c>
      <c r="E439" s="195" t="s">
        <v>1</v>
      </c>
      <c r="F439" s="196" t="s">
        <v>226</v>
      </c>
      <c r="G439" s="13"/>
      <c r="H439" s="195" t="s">
        <v>1</v>
      </c>
      <c r="I439" s="197"/>
      <c r="J439" s="13"/>
      <c r="K439" s="13"/>
      <c r="L439" s="193"/>
      <c r="M439" s="198"/>
      <c r="N439" s="199"/>
      <c r="O439" s="199"/>
      <c r="P439" s="199"/>
      <c r="Q439" s="199"/>
      <c r="R439" s="199"/>
      <c r="S439" s="199"/>
      <c r="T439" s="20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5" t="s">
        <v>165</v>
      </c>
      <c r="AU439" s="195" t="s">
        <v>82</v>
      </c>
      <c r="AV439" s="13" t="s">
        <v>80</v>
      </c>
      <c r="AW439" s="13" t="s">
        <v>30</v>
      </c>
      <c r="AX439" s="13" t="s">
        <v>73</v>
      </c>
      <c r="AY439" s="195" t="s">
        <v>156</v>
      </c>
    </row>
    <row r="440" s="14" customFormat="1">
      <c r="A440" s="14"/>
      <c r="B440" s="201"/>
      <c r="C440" s="14"/>
      <c r="D440" s="194" t="s">
        <v>165</v>
      </c>
      <c r="E440" s="202" t="s">
        <v>1</v>
      </c>
      <c r="F440" s="203" t="s">
        <v>227</v>
      </c>
      <c r="G440" s="14"/>
      <c r="H440" s="204">
        <v>7.2999999999999998</v>
      </c>
      <c r="I440" s="205"/>
      <c r="J440" s="14"/>
      <c r="K440" s="14"/>
      <c r="L440" s="201"/>
      <c r="M440" s="206"/>
      <c r="N440" s="207"/>
      <c r="O440" s="207"/>
      <c r="P440" s="207"/>
      <c r="Q440" s="207"/>
      <c r="R440" s="207"/>
      <c r="S440" s="207"/>
      <c r="T440" s="208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2" t="s">
        <v>165</v>
      </c>
      <c r="AU440" s="202" t="s">
        <v>82</v>
      </c>
      <c r="AV440" s="14" t="s">
        <v>82</v>
      </c>
      <c r="AW440" s="14" t="s">
        <v>30</v>
      </c>
      <c r="AX440" s="14" t="s">
        <v>73</v>
      </c>
      <c r="AY440" s="202" t="s">
        <v>156</v>
      </c>
    </row>
    <row r="441" s="13" customFormat="1">
      <c r="A441" s="13"/>
      <c r="B441" s="193"/>
      <c r="C441" s="13"/>
      <c r="D441" s="194" t="s">
        <v>165</v>
      </c>
      <c r="E441" s="195" t="s">
        <v>1</v>
      </c>
      <c r="F441" s="196" t="s">
        <v>228</v>
      </c>
      <c r="G441" s="13"/>
      <c r="H441" s="195" t="s">
        <v>1</v>
      </c>
      <c r="I441" s="197"/>
      <c r="J441" s="13"/>
      <c r="K441" s="13"/>
      <c r="L441" s="193"/>
      <c r="M441" s="198"/>
      <c r="N441" s="199"/>
      <c r="O441" s="199"/>
      <c r="P441" s="199"/>
      <c r="Q441" s="199"/>
      <c r="R441" s="199"/>
      <c r="S441" s="199"/>
      <c r="T441" s="20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95" t="s">
        <v>165</v>
      </c>
      <c r="AU441" s="195" t="s">
        <v>82</v>
      </c>
      <c r="AV441" s="13" t="s">
        <v>80</v>
      </c>
      <c r="AW441" s="13" t="s">
        <v>30</v>
      </c>
      <c r="AX441" s="13" t="s">
        <v>73</v>
      </c>
      <c r="AY441" s="195" t="s">
        <v>156</v>
      </c>
    </row>
    <row r="442" s="14" customFormat="1">
      <c r="A442" s="14"/>
      <c r="B442" s="201"/>
      <c r="C442" s="14"/>
      <c r="D442" s="194" t="s">
        <v>165</v>
      </c>
      <c r="E442" s="202" t="s">
        <v>1</v>
      </c>
      <c r="F442" s="203" t="s">
        <v>229</v>
      </c>
      <c r="G442" s="14"/>
      <c r="H442" s="204">
        <v>11.887000000000001</v>
      </c>
      <c r="I442" s="205"/>
      <c r="J442" s="14"/>
      <c r="K442" s="14"/>
      <c r="L442" s="201"/>
      <c r="M442" s="206"/>
      <c r="N442" s="207"/>
      <c r="O442" s="207"/>
      <c r="P442" s="207"/>
      <c r="Q442" s="207"/>
      <c r="R442" s="207"/>
      <c r="S442" s="207"/>
      <c r="T442" s="208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02" t="s">
        <v>165</v>
      </c>
      <c r="AU442" s="202" t="s">
        <v>82</v>
      </c>
      <c r="AV442" s="14" t="s">
        <v>82</v>
      </c>
      <c r="AW442" s="14" t="s">
        <v>30</v>
      </c>
      <c r="AX442" s="14" t="s">
        <v>73</v>
      </c>
      <c r="AY442" s="202" t="s">
        <v>156</v>
      </c>
    </row>
    <row r="443" s="16" customFormat="1">
      <c r="A443" s="16"/>
      <c r="B443" s="217"/>
      <c r="C443" s="16"/>
      <c r="D443" s="194" t="s">
        <v>165</v>
      </c>
      <c r="E443" s="218" t="s">
        <v>1</v>
      </c>
      <c r="F443" s="219" t="s">
        <v>455</v>
      </c>
      <c r="G443" s="16"/>
      <c r="H443" s="220">
        <v>58.465000000000003</v>
      </c>
      <c r="I443" s="221"/>
      <c r="J443" s="16"/>
      <c r="K443" s="16"/>
      <c r="L443" s="217"/>
      <c r="M443" s="222"/>
      <c r="N443" s="223"/>
      <c r="O443" s="223"/>
      <c r="P443" s="223"/>
      <c r="Q443" s="223"/>
      <c r="R443" s="223"/>
      <c r="S443" s="223"/>
      <c r="T443" s="224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18" t="s">
        <v>165</v>
      </c>
      <c r="AU443" s="218" t="s">
        <v>82</v>
      </c>
      <c r="AV443" s="16" t="s">
        <v>176</v>
      </c>
      <c r="AW443" s="16" t="s">
        <v>30</v>
      </c>
      <c r="AX443" s="16" t="s">
        <v>73</v>
      </c>
      <c r="AY443" s="218" t="s">
        <v>156</v>
      </c>
    </row>
    <row r="444" s="13" customFormat="1">
      <c r="A444" s="13"/>
      <c r="B444" s="193"/>
      <c r="C444" s="13"/>
      <c r="D444" s="194" t="s">
        <v>165</v>
      </c>
      <c r="E444" s="195" t="s">
        <v>1</v>
      </c>
      <c r="F444" s="196" t="s">
        <v>456</v>
      </c>
      <c r="G444" s="13"/>
      <c r="H444" s="195" t="s">
        <v>1</v>
      </c>
      <c r="I444" s="197"/>
      <c r="J444" s="13"/>
      <c r="K444" s="13"/>
      <c r="L444" s="193"/>
      <c r="M444" s="198"/>
      <c r="N444" s="199"/>
      <c r="O444" s="199"/>
      <c r="P444" s="199"/>
      <c r="Q444" s="199"/>
      <c r="R444" s="199"/>
      <c r="S444" s="199"/>
      <c r="T444" s="20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95" t="s">
        <v>165</v>
      </c>
      <c r="AU444" s="195" t="s">
        <v>82</v>
      </c>
      <c r="AV444" s="13" t="s">
        <v>80</v>
      </c>
      <c r="AW444" s="13" t="s">
        <v>30</v>
      </c>
      <c r="AX444" s="13" t="s">
        <v>73</v>
      </c>
      <c r="AY444" s="195" t="s">
        <v>156</v>
      </c>
    </row>
    <row r="445" s="14" customFormat="1">
      <c r="A445" s="14"/>
      <c r="B445" s="201"/>
      <c r="C445" s="14"/>
      <c r="D445" s="194" t="s">
        <v>165</v>
      </c>
      <c r="E445" s="202" t="s">
        <v>1</v>
      </c>
      <c r="F445" s="203" t="s">
        <v>173</v>
      </c>
      <c r="G445" s="14"/>
      <c r="H445" s="204">
        <v>2.5649999999999999</v>
      </c>
      <c r="I445" s="205"/>
      <c r="J445" s="14"/>
      <c r="K445" s="14"/>
      <c r="L445" s="201"/>
      <c r="M445" s="206"/>
      <c r="N445" s="207"/>
      <c r="O445" s="207"/>
      <c r="P445" s="207"/>
      <c r="Q445" s="207"/>
      <c r="R445" s="207"/>
      <c r="S445" s="207"/>
      <c r="T445" s="208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02" t="s">
        <v>165</v>
      </c>
      <c r="AU445" s="202" t="s">
        <v>82</v>
      </c>
      <c r="AV445" s="14" t="s">
        <v>82</v>
      </c>
      <c r="AW445" s="14" t="s">
        <v>30</v>
      </c>
      <c r="AX445" s="14" t="s">
        <v>73</v>
      </c>
      <c r="AY445" s="202" t="s">
        <v>156</v>
      </c>
    </row>
    <row r="446" s="13" customFormat="1">
      <c r="A446" s="13"/>
      <c r="B446" s="193"/>
      <c r="C446" s="13"/>
      <c r="D446" s="194" t="s">
        <v>165</v>
      </c>
      <c r="E446" s="195" t="s">
        <v>1</v>
      </c>
      <c r="F446" s="196" t="s">
        <v>308</v>
      </c>
      <c r="G446" s="13"/>
      <c r="H446" s="195" t="s">
        <v>1</v>
      </c>
      <c r="I446" s="197"/>
      <c r="J446" s="13"/>
      <c r="K446" s="13"/>
      <c r="L446" s="193"/>
      <c r="M446" s="198"/>
      <c r="N446" s="199"/>
      <c r="O446" s="199"/>
      <c r="P446" s="199"/>
      <c r="Q446" s="199"/>
      <c r="R446" s="199"/>
      <c r="S446" s="199"/>
      <c r="T446" s="20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5" t="s">
        <v>165</v>
      </c>
      <c r="AU446" s="195" t="s">
        <v>82</v>
      </c>
      <c r="AV446" s="13" t="s">
        <v>80</v>
      </c>
      <c r="AW446" s="13" t="s">
        <v>30</v>
      </c>
      <c r="AX446" s="13" t="s">
        <v>73</v>
      </c>
      <c r="AY446" s="195" t="s">
        <v>156</v>
      </c>
    </row>
    <row r="447" s="14" customFormat="1">
      <c r="A447" s="14"/>
      <c r="B447" s="201"/>
      <c r="C447" s="14"/>
      <c r="D447" s="194" t="s">
        <v>165</v>
      </c>
      <c r="E447" s="202" t="s">
        <v>1</v>
      </c>
      <c r="F447" s="203" t="s">
        <v>309</v>
      </c>
      <c r="G447" s="14"/>
      <c r="H447" s="204">
        <v>5.7999999999999998</v>
      </c>
      <c r="I447" s="205"/>
      <c r="J447" s="14"/>
      <c r="K447" s="14"/>
      <c r="L447" s="201"/>
      <c r="M447" s="206"/>
      <c r="N447" s="207"/>
      <c r="O447" s="207"/>
      <c r="P447" s="207"/>
      <c r="Q447" s="207"/>
      <c r="R447" s="207"/>
      <c r="S447" s="207"/>
      <c r="T447" s="208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02" t="s">
        <v>165</v>
      </c>
      <c r="AU447" s="202" t="s">
        <v>82</v>
      </c>
      <c r="AV447" s="14" t="s">
        <v>82</v>
      </c>
      <c r="AW447" s="14" t="s">
        <v>30</v>
      </c>
      <c r="AX447" s="14" t="s">
        <v>73</v>
      </c>
      <c r="AY447" s="202" t="s">
        <v>156</v>
      </c>
    </row>
    <row r="448" s="16" customFormat="1">
      <c r="A448" s="16"/>
      <c r="B448" s="217"/>
      <c r="C448" s="16"/>
      <c r="D448" s="194" t="s">
        <v>165</v>
      </c>
      <c r="E448" s="218" t="s">
        <v>1</v>
      </c>
      <c r="F448" s="219" t="s">
        <v>455</v>
      </c>
      <c r="G448" s="16"/>
      <c r="H448" s="220">
        <v>8.3650000000000002</v>
      </c>
      <c r="I448" s="221"/>
      <c r="J448" s="16"/>
      <c r="K448" s="16"/>
      <c r="L448" s="217"/>
      <c r="M448" s="222"/>
      <c r="N448" s="223"/>
      <c r="O448" s="223"/>
      <c r="P448" s="223"/>
      <c r="Q448" s="223"/>
      <c r="R448" s="223"/>
      <c r="S448" s="223"/>
      <c r="T448" s="224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T448" s="218" t="s">
        <v>165</v>
      </c>
      <c r="AU448" s="218" t="s">
        <v>82</v>
      </c>
      <c r="AV448" s="16" t="s">
        <v>176</v>
      </c>
      <c r="AW448" s="16" t="s">
        <v>30</v>
      </c>
      <c r="AX448" s="16" t="s">
        <v>73</v>
      </c>
      <c r="AY448" s="218" t="s">
        <v>156</v>
      </c>
    </row>
    <row r="449" s="15" customFormat="1">
      <c r="A449" s="15"/>
      <c r="B449" s="209"/>
      <c r="C449" s="15"/>
      <c r="D449" s="194" t="s">
        <v>165</v>
      </c>
      <c r="E449" s="210" t="s">
        <v>1</v>
      </c>
      <c r="F449" s="211" t="s">
        <v>190</v>
      </c>
      <c r="G449" s="15"/>
      <c r="H449" s="212">
        <v>66.829999999999998</v>
      </c>
      <c r="I449" s="213"/>
      <c r="J449" s="15"/>
      <c r="K449" s="15"/>
      <c r="L449" s="209"/>
      <c r="M449" s="214"/>
      <c r="N449" s="215"/>
      <c r="O449" s="215"/>
      <c r="P449" s="215"/>
      <c r="Q449" s="215"/>
      <c r="R449" s="215"/>
      <c r="S449" s="215"/>
      <c r="T449" s="216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10" t="s">
        <v>165</v>
      </c>
      <c r="AU449" s="210" t="s">
        <v>82</v>
      </c>
      <c r="AV449" s="15" t="s">
        <v>157</v>
      </c>
      <c r="AW449" s="15" t="s">
        <v>30</v>
      </c>
      <c r="AX449" s="15" t="s">
        <v>80</v>
      </c>
      <c r="AY449" s="210" t="s">
        <v>156</v>
      </c>
    </row>
    <row r="450" s="2" customFormat="1" ht="24.15" customHeight="1">
      <c r="A450" s="38"/>
      <c r="B450" s="179"/>
      <c r="C450" s="180" t="s">
        <v>457</v>
      </c>
      <c r="D450" s="180" t="s">
        <v>159</v>
      </c>
      <c r="E450" s="181" t="s">
        <v>273</v>
      </c>
      <c r="F450" s="182" t="s">
        <v>274</v>
      </c>
      <c r="G450" s="183" t="s">
        <v>170</v>
      </c>
      <c r="H450" s="184">
        <v>333.71800000000002</v>
      </c>
      <c r="I450" s="185"/>
      <c r="J450" s="186">
        <f>ROUND(I450*H450,2)</f>
        <v>0</v>
      </c>
      <c r="K450" s="182" t="s">
        <v>163</v>
      </c>
      <c r="L450" s="39"/>
      <c r="M450" s="187" t="s">
        <v>1</v>
      </c>
      <c r="N450" s="188" t="s">
        <v>38</v>
      </c>
      <c r="O450" s="77"/>
      <c r="P450" s="189">
        <f>O450*H450</f>
        <v>0</v>
      </c>
      <c r="Q450" s="189">
        <v>0</v>
      </c>
      <c r="R450" s="189">
        <f>Q450*H450</f>
        <v>0</v>
      </c>
      <c r="S450" s="189">
        <v>0</v>
      </c>
      <c r="T450" s="190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191" t="s">
        <v>157</v>
      </c>
      <c r="AT450" s="191" t="s">
        <v>159</v>
      </c>
      <c r="AU450" s="191" t="s">
        <v>82</v>
      </c>
      <c r="AY450" s="19" t="s">
        <v>156</v>
      </c>
      <c r="BE450" s="192">
        <f>IF(N450="základní",J450,0)</f>
        <v>0</v>
      </c>
      <c r="BF450" s="192">
        <f>IF(N450="snížená",J450,0)</f>
        <v>0</v>
      </c>
      <c r="BG450" s="192">
        <f>IF(N450="zákl. přenesená",J450,0)</f>
        <v>0</v>
      </c>
      <c r="BH450" s="192">
        <f>IF(N450="sníž. přenesená",J450,0)</f>
        <v>0</v>
      </c>
      <c r="BI450" s="192">
        <f>IF(N450="nulová",J450,0)</f>
        <v>0</v>
      </c>
      <c r="BJ450" s="19" t="s">
        <v>80</v>
      </c>
      <c r="BK450" s="192">
        <f>ROUND(I450*H450,2)</f>
        <v>0</v>
      </c>
      <c r="BL450" s="19" t="s">
        <v>157</v>
      </c>
      <c r="BM450" s="191" t="s">
        <v>458</v>
      </c>
    </row>
    <row r="451" s="13" customFormat="1">
      <c r="A451" s="13"/>
      <c r="B451" s="193"/>
      <c r="C451" s="13"/>
      <c r="D451" s="194" t="s">
        <v>165</v>
      </c>
      <c r="E451" s="195" t="s">
        <v>1</v>
      </c>
      <c r="F451" s="196" t="s">
        <v>459</v>
      </c>
      <c r="G451" s="13"/>
      <c r="H451" s="195" t="s">
        <v>1</v>
      </c>
      <c r="I451" s="197"/>
      <c r="J451" s="13"/>
      <c r="K451" s="13"/>
      <c r="L451" s="193"/>
      <c r="M451" s="198"/>
      <c r="N451" s="199"/>
      <c r="O451" s="199"/>
      <c r="P451" s="199"/>
      <c r="Q451" s="199"/>
      <c r="R451" s="199"/>
      <c r="S451" s="199"/>
      <c r="T451" s="20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5" t="s">
        <v>165</v>
      </c>
      <c r="AU451" s="195" t="s">
        <v>82</v>
      </c>
      <c r="AV451" s="13" t="s">
        <v>80</v>
      </c>
      <c r="AW451" s="13" t="s">
        <v>30</v>
      </c>
      <c r="AX451" s="13" t="s">
        <v>73</v>
      </c>
      <c r="AY451" s="195" t="s">
        <v>156</v>
      </c>
    </row>
    <row r="452" s="13" customFormat="1">
      <c r="A452" s="13"/>
      <c r="B452" s="193"/>
      <c r="C452" s="13"/>
      <c r="D452" s="194" t="s">
        <v>165</v>
      </c>
      <c r="E452" s="195" t="s">
        <v>1</v>
      </c>
      <c r="F452" s="196" t="s">
        <v>460</v>
      </c>
      <c r="G452" s="13"/>
      <c r="H452" s="195" t="s">
        <v>1</v>
      </c>
      <c r="I452" s="197"/>
      <c r="J452" s="13"/>
      <c r="K452" s="13"/>
      <c r="L452" s="193"/>
      <c r="M452" s="198"/>
      <c r="N452" s="199"/>
      <c r="O452" s="199"/>
      <c r="P452" s="199"/>
      <c r="Q452" s="199"/>
      <c r="R452" s="199"/>
      <c r="S452" s="199"/>
      <c r="T452" s="20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5" t="s">
        <v>165</v>
      </c>
      <c r="AU452" s="195" t="s">
        <v>82</v>
      </c>
      <c r="AV452" s="13" t="s">
        <v>80</v>
      </c>
      <c r="AW452" s="13" t="s">
        <v>30</v>
      </c>
      <c r="AX452" s="13" t="s">
        <v>73</v>
      </c>
      <c r="AY452" s="195" t="s">
        <v>156</v>
      </c>
    </row>
    <row r="453" s="14" customFormat="1">
      <c r="A453" s="14"/>
      <c r="B453" s="201"/>
      <c r="C453" s="14"/>
      <c r="D453" s="194" t="s">
        <v>165</v>
      </c>
      <c r="E453" s="202" t="s">
        <v>1</v>
      </c>
      <c r="F453" s="203" t="s">
        <v>461</v>
      </c>
      <c r="G453" s="14"/>
      <c r="H453" s="204">
        <v>11.699999999999999</v>
      </c>
      <c r="I453" s="205"/>
      <c r="J453" s="14"/>
      <c r="K453" s="14"/>
      <c r="L453" s="201"/>
      <c r="M453" s="206"/>
      <c r="N453" s="207"/>
      <c r="O453" s="207"/>
      <c r="P453" s="207"/>
      <c r="Q453" s="207"/>
      <c r="R453" s="207"/>
      <c r="S453" s="207"/>
      <c r="T453" s="208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02" t="s">
        <v>165</v>
      </c>
      <c r="AU453" s="202" t="s">
        <v>82</v>
      </c>
      <c r="AV453" s="14" t="s">
        <v>82</v>
      </c>
      <c r="AW453" s="14" t="s">
        <v>30</v>
      </c>
      <c r="AX453" s="14" t="s">
        <v>73</v>
      </c>
      <c r="AY453" s="202" t="s">
        <v>156</v>
      </c>
    </row>
    <row r="454" s="13" customFormat="1">
      <c r="A454" s="13"/>
      <c r="B454" s="193"/>
      <c r="C454" s="13"/>
      <c r="D454" s="194" t="s">
        <v>165</v>
      </c>
      <c r="E454" s="195" t="s">
        <v>1</v>
      </c>
      <c r="F454" s="196" t="s">
        <v>180</v>
      </c>
      <c r="G454" s="13"/>
      <c r="H454" s="195" t="s">
        <v>1</v>
      </c>
      <c r="I454" s="197"/>
      <c r="J454" s="13"/>
      <c r="K454" s="13"/>
      <c r="L454" s="193"/>
      <c r="M454" s="198"/>
      <c r="N454" s="199"/>
      <c r="O454" s="199"/>
      <c r="P454" s="199"/>
      <c r="Q454" s="199"/>
      <c r="R454" s="199"/>
      <c r="S454" s="199"/>
      <c r="T454" s="20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5" t="s">
        <v>165</v>
      </c>
      <c r="AU454" s="195" t="s">
        <v>82</v>
      </c>
      <c r="AV454" s="13" t="s">
        <v>80</v>
      </c>
      <c r="AW454" s="13" t="s">
        <v>30</v>
      </c>
      <c r="AX454" s="13" t="s">
        <v>73</v>
      </c>
      <c r="AY454" s="195" t="s">
        <v>156</v>
      </c>
    </row>
    <row r="455" s="14" customFormat="1">
      <c r="A455" s="14"/>
      <c r="B455" s="201"/>
      <c r="C455" s="14"/>
      <c r="D455" s="194" t="s">
        <v>165</v>
      </c>
      <c r="E455" s="202" t="s">
        <v>1</v>
      </c>
      <c r="F455" s="203" t="s">
        <v>181</v>
      </c>
      <c r="G455" s="14"/>
      <c r="H455" s="204">
        <v>10.26</v>
      </c>
      <c r="I455" s="205"/>
      <c r="J455" s="14"/>
      <c r="K455" s="14"/>
      <c r="L455" s="201"/>
      <c r="M455" s="206"/>
      <c r="N455" s="207"/>
      <c r="O455" s="207"/>
      <c r="P455" s="207"/>
      <c r="Q455" s="207"/>
      <c r="R455" s="207"/>
      <c r="S455" s="207"/>
      <c r="T455" s="20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02" t="s">
        <v>165</v>
      </c>
      <c r="AU455" s="202" t="s">
        <v>82</v>
      </c>
      <c r="AV455" s="14" t="s">
        <v>82</v>
      </c>
      <c r="AW455" s="14" t="s">
        <v>30</v>
      </c>
      <c r="AX455" s="14" t="s">
        <v>73</v>
      </c>
      <c r="AY455" s="202" t="s">
        <v>156</v>
      </c>
    </row>
    <row r="456" s="13" customFormat="1">
      <c r="A456" s="13"/>
      <c r="B456" s="193"/>
      <c r="C456" s="13"/>
      <c r="D456" s="194" t="s">
        <v>165</v>
      </c>
      <c r="E456" s="195" t="s">
        <v>1</v>
      </c>
      <c r="F456" s="196" t="s">
        <v>182</v>
      </c>
      <c r="G456" s="13"/>
      <c r="H456" s="195" t="s">
        <v>1</v>
      </c>
      <c r="I456" s="197"/>
      <c r="J456" s="13"/>
      <c r="K456" s="13"/>
      <c r="L456" s="193"/>
      <c r="M456" s="198"/>
      <c r="N456" s="199"/>
      <c r="O456" s="199"/>
      <c r="P456" s="199"/>
      <c r="Q456" s="199"/>
      <c r="R456" s="199"/>
      <c r="S456" s="199"/>
      <c r="T456" s="200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5" t="s">
        <v>165</v>
      </c>
      <c r="AU456" s="195" t="s">
        <v>82</v>
      </c>
      <c r="AV456" s="13" t="s">
        <v>80</v>
      </c>
      <c r="AW456" s="13" t="s">
        <v>30</v>
      </c>
      <c r="AX456" s="13" t="s">
        <v>73</v>
      </c>
      <c r="AY456" s="195" t="s">
        <v>156</v>
      </c>
    </row>
    <row r="457" s="14" customFormat="1">
      <c r="A457" s="14"/>
      <c r="B457" s="201"/>
      <c r="C457" s="14"/>
      <c r="D457" s="194" t="s">
        <v>165</v>
      </c>
      <c r="E457" s="202" t="s">
        <v>1</v>
      </c>
      <c r="F457" s="203" t="s">
        <v>183</v>
      </c>
      <c r="G457" s="14"/>
      <c r="H457" s="204">
        <v>9.8800000000000008</v>
      </c>
      <c r="I457" s="205"/>
      <c r="J457" s="14"/>
      <c r="K457" s="14"/>
      <c r="L457" s="201"/>
      <c r="M457" s="206"/>
      <c r="N457" s="207"/>
      <c r="O457" s="207"/>
      <c r="P457" s="207"/>
      <c r="Q457" s="207"/>
      <c r="R457" s="207"/>
      <c r="S457" s="207"/>
      <c r="T457" s="208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02" t="s">
        <v>165</v>
      </c>
      <c r="AU457" s="202" t="s">
        <v>82</v>
      </c>
      <c r="AV457" s="14" t="s">
        <v>82</v>
      </c>
      <c r="AW457" s="14" t="s">
        <v>30</v>
      </c>
      <c r="AX457" s="14" t="s">
        <v>73</v>
      </c>
      <c r="AY457" s="202" t="s">
        <v>156</v>
      </c>
    </row>
    <row r="458" s="13" customFormat="1">
      <c r="A458" s="13"/>
      <c r="B458" s="193"/>
      <c r="C458" s="13"/>
      <c r="D458" s="194" t="s">
        <v>165</v>
      </c>
      <c r="E458" s="195" t="s">
        <v>1</v>
      </c>
      <c r="F458" s="196" t="s">
        <v>184</v>
      </c>
      <c r="G458" s="13"/>
      <c r="H458" s="195" t="s">
        <v>1</v>
      </c>
      <c r="I458" s="197"/>
      <c r="J458" s="13"/>
      <c r="K458" s="13"/>
      <c r="L458" s="193"/>
      <c r="M458" s="198"/>
      <c r="N458" s="199"/>
      <c r="O458" s="199"/>
      <c r="P458" s="199"/>
      <c r="Q458" s="199"/>
      <c r="R458" s="199"/>
      <c r="S458" s="199"/>
      <c r="T458" s="20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95" t="s">
        <v>165</v>
      </c>
      <c r="AU458" s="195" t="s">
        <v>82</v>
      </c>
      <c r="AV458" s="13" t="s">
        <v>80</v>
      </c>
      <c r="AW458" s="13" t="s">
        <v>30</v>
      </c>
      <c r="AX458" s="13" t="s">
        <v>73</v>
      </c>
      <c r="AY458" s="195" t="s">
        <v>156</v>
      </c>
    </row>
    <row r="459" s="14" customFormat="1">
      <c r="A459" s="14"/>
      <c r="B459" s="201"/>
      <c r="C459" s="14"/>
      <c r="D459" s="194" t="s">
        <v>165</v>
      </c>
      <c r="E459" s="202" t="s">
        <v>1</v>
      </c>
      <c r="F459" s="203" t="s">
        <v>185</v>
      </c>
      <c r="G459" s="14"/>
      <c r="H459" s="204">
        <v>10.210000000000001</v>
      </c>
      <c r="I459" s="205"/>
      <c r="J459" s="14"/>
      <c r="K459" s="14"/>
      <c r="L459" s="201"/>
      <c r="M459" s="206"/>
      <c r="N459" s="207"/>
      <c r="O459" s="207"/>
      <c r="P459" s="207"/>
      <c r="Q459" s="207"/>
      <c r="R459" s="207"/>
      <c r="S459" s="207"/>
      <c r="T459" s="20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2" t="s">
        <v>165</v>
      </c>
      <c r="AU459" s="202" t="s">
        <v>82</v>
      </c>
      <c r="AV459" s="14" t="s">
        <v>82</v>
      </c>
      <c r="AW459" s="14" t="s">
        <v>30</v>
      </c>
      <c r="AX459" s="14" t="s">
        <v>73</v>
      </c>
      <c r="AY459" s="202" t="s">
        <v>156</v>
      </c>
    </row>
    <row r="460" s="13" customFormat="1">
      <c r="A460" s="13"/>
      <c r="B460" s="193"/>
      <c r="C460" s="13"/>
      <c r="D460" s="194" t="s">
        <v>165</v>
      </c>
      <c r="E460" s="195" t="s">
        <v>1</v>
      </c>
      <c r="F460" s="196" t="s">
        <v>186</v>
      </c>
      <c r="G460" s="13"/>
      <c r="H460" s="195" t="s">
        <v>1</v>
      </c>
      <c r="I460" s="197"/>
      <c r="J460" s="13"/>
      <c r="K460" s="13"/>
      <c r="L460" s="193"/>
      <c r="M460" s="198"/>
      <c r="N460" s="199"/>
      <c r="O460" s="199"/>
      <c r="P460" s="199"/>
      <c r="Q460" s="199"/>
      <c r="R460" s="199"/>
      <c r="S460" s="199"/>
      <c r="T460" s="20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95" t="s">
        <v>165</v>
      </c>
      <c r="AU460" s="195" t="s">
        <v>82</v>
      </c>
      <c r="AV460" s="13" t="s">
        <v>80</v>
      </c>
      <c r="AW460" s="13" t="s">
        <v>30</v>
      </c>
      <c r="AX460" s="13" t="s">
        <v>73</v>
      </c>
      <c r="AY460" s="195" t="s">
        <v>156</v>
      </c>
    </row>
    <row r="461" s="14" customFormat="1">
      <c r="A461" s="14"/>
      <c r="B461" s="201"/>
      <c r="C461" s="14"/>
      <c r="D461" s="194" t="s">
        <v>165</v>
      </c>
      <c r="E461" s="202" t="s">
        <v>1</v>
      </c>
      <c r="F461" s="203" t="s">
        <v>187</v>
      </c>
      <c r="G461" s="14"/>
      <c r="H461" s="204">
        <v>1.97</v>
      </c>
      <c r="I461" s="205"/>
      <c r="J461" s="14"/>
      <c r="K461" s="14"/>
      <c r="L461" s="201"/>
      <c r="M461" s="206"/>
      <c r="N461" s="207"/>
      <c r="O461" s="207"/>
      <c r="P461" s="207"/>
      <c r="Q461" s="207"/>
      <c r="R461" s="207"/>
      <c r="S461" s="207"/>
      <c r="T461" s="208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02" t="s">
        <v>165</v>
      </c>
      <c r="AU461" s="202" t="s">
        <v>82</v>
      </c>
      <c r="AV461" s="14" t="s">
        <v>82</v>
      </c>
      <c r="AW461" s="14" t="s">
        <v>30</v>
      </c>
      <c r="AX461" s="14" t="s">
        <v>73</v>
      </c>
      <c r="AY461" s="202" t="s">
        <v>156</v>
      </c>
    </row>
    <row r="462" s="13" customFormat="1">
      <c r="A462" s="13"/>
      <c r="B462" s="193"/>
      <c r="C462" s="13"/>
      <c r="D462" s="194" t="s">
        <v>165</v>
      </c>
      <c r="E462" s="195" t="s">
        <v>1</v>
      </c>
      <c r="F462" s="196" t="s">
        <v>188</v>
      </c>
      <c r="G462" s="13"/>
      <c r="H462" s="195" t="s">
        <v>1</v>
      </c>
      <c r="I462" s="197"/>
      <c r="J462" s="13"/>
      <c r="K462" s="13"/>
      <c r="L462" s="193"/>
      <c r="M462" s="198"/>
      <c r="N462" s="199"/>
      <c r="O462" s="199"/>
      <c r="P462" s="199"/>
      <c r="Q462" s="199"/>
      <c r="R462" s="199"/>
      <c r="S462" s="199"/>
      <c r="T462" s="200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95" t="s">
        <v>165</v>
      </c>
      <c r="AU462" s="195" t="s">
        <v>82</v>
      </c>
      <c r="AV462" s="13" t="s">
        <v>80</v>
      </c>
      <c r="AW462" s="13" t="s">
        <v>30</v>
      </c>
      <c r="AX462" s="13" t="s">
        <v>73</v>
      </c>
      <c r="AY462" s="195" t="s">
        <v>156</v>
      </c>
    </row>
    <row r="463" s="14" customFormat="1">
      <c r="A463" s="14"/>
      <c r="B463" s="201"/>
      <c r="C463" s="14"/>
      <c r="D463" s="194" t="s">
        <v>165</v>
      </c>
      <c r="E463" s="202" t="s">
        <v>1</v>
      </c>
      <c r="F463" s="203" t="s">
        <v>189</v>
      </c>
      <c r="G463" s="14"/>
      <c r="H463" s="204">
        <v>5.9900000000000002</v>
      </c>
      <c r="I463" s="205"/>
      <c r="J463" s="14"/>
      <c r="K463" s="14"/>
      <c r="L463" s="201"/>
      <c r="M463" s="206"/>
      <c r="N463" s="207"/>
      <c r="O463" s="207"/>
      <c r="P463" s="207"/>
      <c r="Q463" s="207"/>
      <c r="R463" s="207"/>
      <c r="S463" s="207"/>
      <c r="T463" s="208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2" t="s">
        <v>165</v>
      </c>
      <c r="AU463" s="202" t="s">
        <v>82</v>
      </c>
      <c r="AV463" s="14" t="s">
        <v>82</v>
      </c>
      <c r="AW463" s="14" t="s">
        <v>30</v>
      </c>
      <c r="AX463" s="14" t="s">
        <v>73</v>
      </c>
      <c r="AY463" s="202" t="s">
        <v>156</v>
      </c>
    </row>
    <row r="464" s="16" customFormat="1">
      <c r="A464" s="16"/>
      <c r="B464" s="217"/>
      <c r="C464" s="16"/>
      <c r="D464" s="194" t="s">
        <v>165</v>
      </c>
      <c r="E464" s="218" t="s">
        <v>1</v>
      </c>
      <c r="F464" s="219" t="s">
        <v>455</v>
      </c>
      <c r="G464" s="16"/>
      <c r="H464" s="220">
        <v>50.010000000000005</v>
      </c>
      <c r="I464" s="221"/>
      <c r="J464" s="16"/>
      <c r="K464" s="16"/>
      <c r="L464" s="217"/>
      <c r="M464" s="222"/>
      <c r="N464" s="223"/>
      <c r="O464" s="223"/>
      <c r="P464" s="223"/>
      <c r="Q464" s="223"/>
      <c r="R464" s="223"/>
      <c r="S464" s="223"/>
      <c r="T464" s="224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18" t="s">
        <v>165</v>
      </c>
      <c r="AU464" s="218" t="s">
        <v>82</v>
      </c>
      <c r="AV464" s="16" t="s">
        <v>176</v>
      </c>
      <c r="AW464" s="16" t="s">
        <v>30</v>
      </c>
      <c r="AX464" s="16" t="s">
        <v>73</v>
      </c>
      <c r="AY464" s="218" t="s">
        <v>156</v>
      </c>
    </row>
    <row r="465" s="13" customFormat="1">
      <c r="A465" s="13"/>
      <c r="B465" s="193"/>
      <c r="C465" s="13"/>
      <c r="D465" s="194" t="s">
        <v>165</v>
      </c>
      <c r="E465" s="195" t="s">
        <v>1</v>
      </c>
      <c r="F465" s="196" t="s">
        <v>462</v>
      </c>
      <c r="G465" s="13"/>
      <c r="H465" s="195" t="s">
        <v>1</v>
      </c>
      <c r="I465" s="197"/>
      <c r="J465" s="13"/>
      <c r="K465" s="13"/>
      <c r="L465" s="193"/>
      <c r="M465" s="198"/>
      <c r="N465" s="199"/>
      <c r="O465" s="199"/>
      <c r="P465" s="199"/>
      <c r="Q465" s="199"/>
      <c r="R465" s="199"/>
      <c r="S465" s="199"/>
      <c r="T465" s="20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5" t="s">
        <v>165</v>
      </c>
      <c r="AU465" s="195" t="s">
        <v>82</v>
      </c>
      <c r="AV465" s="13" t="s">
        <v>80</v>
      </c>
      <c r="AW465" s="13" t="s">
        <v>30</v>
      </c>
      <c r="AX465" s="13" t="s">
        <v>73</v>
      </c>
      <c r="AY465" s="195" t="s">
        <v>156</v>
      </c>
    </row>
    <row r="466" s="13" customFormat="1">
      <c r="A466" s="13"/>
      <c r="B466" s="193"/>
      <c r="C466" s="13"/>
      <c r="D466" s="194" t="s">
        <v>165</v>
      </c>
      <c r="E466" s="195" t="s">
        <v>1</v>
      </c>
      <c r="F466" s="196" t="s">
        <v>460</v>
      </c>
      <c r="G466" s="13"/>
      <c r="H466" s="195" t="s">
        <v>1</v>
      </c>
      <c r="I466" s="197"/>
      <c r="J466" s="13"/>
      <c r="K466" s="13"/>
      <c r="L466" s="193"/>
      <c r="M466" s="198"/>
      <c r="N466" s="199"/>
      <c r="O466" s="199"/>
      <c r="P466" s="199"/>
      <c r="Q466" s="199"/>
      <c r="R466" s="199"/>
      <c r="S466" s="199"/>
      <c r="T466" s="20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95" t="s">
        <v>165</v>
      </c>
      <c r="AU466" s="195" t="s">
        <v>82</v>
      </c>
      <c r="AV466" s="13" t="s">
        <v>80</v>
      </c>
      <c r="AW466" s="13" t="s">
        <v>30</v>
      </c>
      <c r="AX466" s="13" t="s">
        <v>73</v>
      </c>
      <c r="AY466" s="195" t="s">
        <v>156</v>
      </c>
    </row>
    <row r="467" s="14" customFormat="1">
      <c r="A467" s="14"/>
      <c r="B467" s="201"/>
      <c r="C467" s="14"/>
      <c r="D467" s="194" t="s">
        <v>165</v>
      </c>
      <c r="E467" s="202" t="s">
        <v>1</v>
      </c>
      <c r="F467" s="203" t="s">
        <v>414</v>
      </c>
      <c r="G467" s="14"/>
      <c r="H467" s="204">
        <v>38</v>
      </c>
      <c r="I467" s="205"/>
      <c r="J467" s="14"/>
      <c r="K467" s="14"/>
      <c r="L467" s="201"/>
      <c r="M467" s="206"/>
      <c r="N467" s="207"/>
      <c r="O467" s="207"/>
      <c r="P467" s="207"/>
      <c r="Q467" s="207"/>
      <c r="R467" s="207"/>
      <c r="S467" s="207"/>
      <c r="T467" s="208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2" t="s">
        <v>165</v>
      </c>
      <c r="AU467" s="202" t="s">
        <v>82</v>
      </c>
      <c r="AV467" s="14" t="s">
        <v>82</v>
      </c>
      <c r="AW467" s="14" t="s">
        <v>30</v>
      </c>
      <c r="AX467" s="14" t="s">
        <v>73</v>
      </c>
      <c r="AY467" s="202" t="s">
        <v>156</v>
      </c>
    </row>
    <row r="468" s="13" customFormat="1">
      <c r="A468" s="13"/>
      <c r="B468" s="193"/>
      <c r="C468" s="13"/>
      <c r="D468" s="194" t="s">
        <v>165</v>
      </c>
      <c r="E468" s="195" t="s">
        <v>1</v>
      </c>
      <c r="F468" s="196" t="s">
        <v>180</v>
      </c>
      <c r="G468" s="13"/>
      <c r="H468" s="195" t="s">
        <v>1</v>
      </c>
      <c r="I468" s="197"/>
      <c r="J468" s="13"/>
      <c r="K468" s="13"/>
      <c r="L468" s="193"/>
      <c r="M468" s="198"/>
      <c r="N468" s="199"/>
      <c r="O468" s="199"/>
      <c r="P468" s="199"/>
      <c r="Q468" s="199"/>
      <c r="R468" s="199"/>
      <c r="S468" s="199"/>
      <c r="T468" s="20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5" t="s">
        <v>165</v>
      </c>
      <c r="AU468" s="195" t="s">
        <v>82</v>
      </c>
      <c r="AV468" s="13" t="s">
        <v>80</v>
      </c>
      <c r="AW468" s="13" t="s">
        <v>30</v>
      </c>
      <c r="AX468" s="13" t="s">
        <v>73</v>
      </c>
      <c r="AY468" s="195" t="s">
        <v>156</v>
      </c>
    </row>
    <row r="469" s="14" customFormat="1">
      <c r="A469" s="14"/>
      <c r="B469" s="201"/>
      <c r="C469" s="14"/>
      <c r="D469" s="194" t="s">
        <v>165</v>
      </c>
      <c r="E469" s="202" t="s">
        <v>1</v>
      </c>
      <c r="F469" s="203" t="s">
        <v>194</v>
      </c>
      <c r="G469" s="14"/>
      <c r="H469" s="204">
        <v>75.105000000000004</v>
      </c>
      <c r="I469" s="205"/>
      <c r="J469" s="14"/>
      <c r="K469" s="14"/>
      <c r="L469" s="201"/>
      <c r="M469" s="206"/>
      <c r="N469" s="207"/>
      <c r="O469" s="207"/>
      <c r="P469" s="207"/>
      <c r="Q469" s="207"/>
      <c r="R469" s="207"/>
      <c r="S469" s="207"/>
      <c r="T469" s="208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2" t="s">
        <v>165</v>
      </c>
      <c r="AU469" s="202" t="s">
        <v>82</v>
      </c>
      <c r="AV469" s="14" t="s">
        <v>82</v>
      </c>
      <c r="AW469" s="14" t="s">
        <v>30</v>
      </c>
      <c r="AX469" s="14" t="s">
        <v>73</v>
      </c>
      <c r="AY469" s="202" t="s">
        <v>156</v>
      </c>
    </row>
    <row r="470" s="13" customFormat="1">
      <c r="A470" s="13"/>
      <c r="B470" s="193"/>
      <c r="C470" s="13"/>
      <c r="D470" s="194" t="s">
        <v>165</v>
      </c>
      <c r="E470" s="195" t="s">
        <v>1</v>
      </c>
      <c r="F470" s="196" t="s">
        <v>182</v>
      </c>
      <c r="G470" s="13"/>
      <c r="H470" s="195" t="s">
        <v>1</v>
      </c>
      <c r="I470" s="197"/>
      <c r="J470" s="13"/>
      <c r="K470" s="13"/>
      <c r="L470" s="193"/>
      <c r="M470" s="198"/>
      <c r="N470" s="199"/>
      <c r="O470" s="199"/>
      <c r="P470" s="199"/>
      <c r="Q470" s="199"/>
      <c r="R470" s="199"/>
      <c r="S470" s="199"/>
      <c r="T470" s="20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95" t="s">
        <v>165</v>
      </c>
      <c r="AU470" s="195" t="s">
        <v>82</v>
      </c>
      <c r="AV470" s="13" t="s">
        <v>80</v>
      </c>
      <c r="AW470" s="13" t="s">
        <v>30</v>
      </c>
      <c r="AX470" s="13" t="s">
        <v>73</v>
      </c>
      <c r="AY470" s="195" t="s">
        <v>156</v>
      </c>
    </row>
    <row r="471" s="14" customFormat="1">
      <c r="A471" s="14"/>
      <c r="B471" s="201"/>
      <c r="C471" s="14"/>
      <c r="D471" s="194" t="s">
        <v>165</v>
      </c>
      <c r="E471" s="202" t="s">
        <v>1</v>
      </c>
      <c r="F471" s="203" t="s">
        <v>195</v>
      </c>
      <c r="G471" s="14"/>
      <c r="H471" s="204">
        <v>49.210999999999999</v>
      </c>
      <c r="I471" s="205"/>
      <c r="J471" s="14"/>
      <c r="K471" s="14"/>
      <c r="L471" s="201"/>
      <c r="M471" s="206"/>
      <c r="N471" s="207"/>
      <c r="O471" s="207"/>
      <c r="P471" s="207"/>
      <c r="Q471" s="207"/>
      <c r="R471" s="207"/>
      <c r="S471" s="207"/>
      <c r="T471" s="208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2" t="s">
        <v>165</v>
      </c>
      <c r="AU471" s="202" t="s">
        <v>82</v>
      </c>
      <c r="AV471" s="14" t="s">
        <v>82</v>
      </c>
      <c r="AW471" s="14" t="s">
        <v>30</v>
      </c>
      <c r="AX471" s="14" t="s">
        <v>73</v>
      </c>
      <c r="AY471" s="202" t="s">
        <v>156</v>
      </c>
    </row>
    <row r="472" s="13" customFormat="1">
      <c r="A472" s="13"/>
      <c r="B472" s="193"/>
      <c r="C472" s="13"/>
      <c r="D472" s="194" t="s">
        <v>165</v>
      </c>
      <c r="E472" s="195" t="s">
        <v>1</v>
      </c>
      <c r="F472" s="196" t="s">
        <v>184</v>
      </c>
      <c r="G472" s="13"/>
      <c r="H472" s="195" t="s">
        <v>1</v>
      </c>
      <c r="I472" s="197"/>
      <c r="J472" s="13"/>
      <c r="K472" s="13"/>
      <c r="L472" s="193"/>
      <c r="M472" s="198"/>
      <c r="N472" s="199"/>
      <c r="O472" s="199"/>
      <c r="P472" s="199"/>
      <c r="Q472" s="199"/>
      <c r="R472" s="199"/>
      <c r="S472" s="199"/>
      <c r="T472" s="20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95" t="s">
        <v>165</v>
      </c>
      <c r="AU472" s="195" t="s">
        <v>82</v>
      </c>
      <c r="AV472" s="13" t="s">
        <v>80</v>
      </c>
      <c r="AW472" s="13" t="s">
        <v>30</v>
      </c>
      <c r="AX472" s="13" t="s">
        <v>73</v>
      </c>
      <c r="AY472" s="195" t="s">
        <v>156</v>
      </c>
    </row>
    <row r="473" s="14" customFormat="1">
      <c r="A473" s="14"/>
      <c r="B473" s="201"/>
      <c r="C473" s="14"/>
      <c r="D473" s="194" t="s">
        <v>165</v>
      </c>
      <c r="E473" s="202" t="s">
        <v>1</v>
      </c>
      <c r="F473" s="203" t="s">
        <v>196</v>
      </c>
      <c r="G473" s="14"/>
      <c r="H473" s="204">
        <v>55.103999999999999</v>
      </c>
      <c r="I473" s="205"/>
      <c r="J473" s="14"/>
      <c r="K473" s="14"/>
      <c r="L473" s="201"/>
      <c r="M473" s="206"/>
      <c r="N473" s="207"/>
      <c r="O473" s="207"/>
      <c r="P473" s="207"/>
      <c r="Q473" s="207"/>
      <c r="R473" s="207"/>
      <c r="S473" s="207"/>
      <c r="T473" s="208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02" t="s">
        <v>165</v>
      </c>
      <c r="AU473" s="202" t="s">
        <v>82</v>
      </c>
      <c r="AV473" s="14" t="s">
        <v>82</v>
      </c>
      <c r="AW473" s="14" t="s">
        <v>30</v>
      </c>
      <c r="AX473" s="14" t="s">
        <v>73</v>
      </c>
      <c r="AY473" s="202" t="s">
        <v>156</v>
      </c>
    </row>
    <row r="474" s="14" customFormat="1">
      <c r="A474" s="14"/>
      <c r="B474" s="201"/>
      <c r="C474" s="14"/>
      <c r="D474" s="194" t="s">
        <v>165</v>
      </c>
      <c r="E474" s="202" t="s">
        <v>1</v>
      </c>
      <c r="F474" s="203" t="s">
        <v>197</v>
      </c>
      <c r="G474" s="14"/>
      <c r="H474" s="204">
        <v>3.024</v>
      </c>
      <c r="I474" s="205"/>
      <c r="J474" s="14"/>
      <c r="K474" s="14"/>
      <c r="L474" s="201"/>
      <c r="M474" s="206"/>
      <c r="N474" s="207"/>
      <c r="O474" s="207"/>
      <c r="P474" s="207"/>
      <c r="Q474" s="207"/>
      <c r="R474" s="207"/>
      <c r="S474" s="207"/>
      <c r="T474" s="208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2" t="s">
        <v>165</v>
      </c>
      <c r="AU474" s="202" t="s">
        <v>82</v>
      </c>
      <c r="AV474" s="14" t="s">
        <v>82</v>
      </c>
      <c r="AW474" s="14" t="s">
        <v>30</v>
      </c>
      <c r="AX474" s="14" t="s">
        <v>73</v>
      </c>
      <c r="AY474" s="202" t="s">
        <v>156</v>
      </c>
    </row>
    <row r="475" s="13" customFormat="1">
      <c r="A475" s="13"/>
      <c r="B475" s="193"/>
      <c r="C475" s="13"/>
      <c r="D475" s="194" t="s">
        <v>165</v>
      </c>
      <c r="E475" s="195" t="s">
        <v>1</v>
      </c>
      <c r="F475" s="196" t="s">
        <v>186</v>
      </c>
      <c r="G475" s="13"/>
      <c r="H475" s="195" t="s">
        <v>1</v>
      </c>
      <c r="I475" s="197"/>
      <c r="J475" s="13"/>
      <c r="K475" s="13"/>
      <c r="L475" s="193"/>
      <c r="M475" s="198"/>
      <c r="N475" s="199"/>
      <c r="O475" s="199"/>
      <c r="P475" s="199"/>
      <c r="Q475" s="199"/>
      <c r="R475" s="199"/>
      <c r="S475" s="199"/>
      <c r="T475" s="20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5" t="s">
        <v>165</v>
      </c>
      <c r="AU475" s="195" t="s">
        <v>82</v>
      </c>
      <c r="AV475" s="13" t="s">
        <v>80</v>
      </c>
      <c r="AW475" s="13" t="s">
        <v>30</v>
      </c>
      <c r="AX475" s="13" t="s">
        <v>73</v>
      </c>
      <c r="AY475" s="195" t="s">
        <v>156</v>
      </c>
    </row>
    <row r="476" s="14" customFormat="1">
      <c r="A476" s="14"/>
      <c r="B476" s="201"/>
      <c r="C476" s="14"/>
      <c r="D476" s="194" t="s">
        <v>165</v>
      </c>
      <c r="E476" s="202" t="s">
        <v>1</v>
      </c>
      <c r="F476" s="203" t="s">
        <v>198</v>
      </c>
      <c r="G476" s="14"/>
      <c r="H476" s="204">
        <v>23.943000000000001</v>
      </c>
      <c r="I476" s="205"/>
      <c r="J476" s="14"/>
      <c r="K476" s="14"/>
      <c r="L476" s="201"/>
      <c r="M476" s="206"/>
      <c r="N476" s="207"/>
      <c r="O476" s="207"/>
      <c r="P476" s="207"/>
      <c r="Q476" s="207"/>
      <c r="R476" s="207"/>
      <c r="S476" s="207"/>
      <c r="T476" s="208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2" t="s">
        <v>165</v>
      </c>
      <c r="AU476" s="202" t="s">
        <v>82</v>
      </c>
      <c r="AV476" s="14" t="s">
        <v>82</v>
      </c>
      <c r="AW476" s="14" t="s">
        <v>30</v>
      </c>
      <c r="AX476" s="14" t="s">
        <v>73</v>
      </c>
      <c r="AY476" s="202" t="s">
        <v>156</v>
      </c>
    </row>
    <row r="477" s="13" customFormat="1">
      <c r="A477" s="13"/>
      <c r="B477" s="193"/>
      <c r="C477" s="13"/>
      <c r="D477" s="194" t="s">
        <v>165</v>
      </c>
      <c r="E477" s="195" t="s">
        <v>1</v>
      </c>
      <c r="F477" s="196" t="s">
        <v>188</v>
      </c>
      <c r="G477" s="13"/>
      <c r="H477" s="195" t="s">
        <v>1</v>
      </c>
      <c r="I477" s="197"/>
      <c r="J477" s="13"/>
      <c r="K477" s="13"/>
      <c r="L477" s="193"/>
      <c r="M477" s="198"/>
      <c r="N477" s="199"/>
      <c r="O477" s="199"/>
      <c r="P477" s="199"/>
      <c r="Q477" s="199"/>
      <c r="R477" s="199"/>
      <c r="S477" s="199"/>
      <c r="T477" s="20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95" t="s">
        <v>165</v>
      </c>
      <c r="AU477" s="195" t="s">
        <v>82</v>
      </c>
      <c r="AV477" s="13" t="s">
        <v>80</v>
      </c>
      <c r="AW477" s="13" t="s">
        <v>30</v>
      </c>
      <c r="AX477" s="13" t="s">
        <v>73</v>
      </c>
      <c r="AY477" s="195" t="s">
        <v>156</v>
      </c>
    </row>
    <row r="478" s="14" customFormat="1">
      <c r="A478" s="14"/>
      <c r="B478" s="201"/>
      <c r="C478" s="14"/>
      <c r="D478" s="194" t="s">
        <v>165</v>
      </c>
      <c r="E478" s="202" t="s">
        <v>1</v>
      </c>
      <c r="F478" s="203" t="s">
        <v>199</v>
      </c>
      <c r="G478" s="14"/>
      <c r="H478" s="204">
        <v>29.321000000000002</v>
      </c>
      <c r="I478" s="205"/>
      <c r="J478" s="14"/>
      <c r="K478" s="14"/>
      <c r="L478" s="201"/>
      <c r="M478" s="206"/>
      <c r="N478" s="207"/>
      <c r="O478" s="207"/>
      <c r="P478" s="207"/>
      <c r="Q478" s="207"/>
      <c r="R478" s="207"/>
      <c r="S478" s="207"/>
      <c r="T478" s="208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02" t="s">
        <v>165</v>
      </c>
      <c r="AU478" s="202" t="s">
        <v>82</v>
      </c>
      <c r="AV478" s="14" t="s">
        <v>82</v>
      </c>
      <c r="AW478" s="14" t="s">
        <v>30</v>
      </c>
      <c r="AX478" s="14" t="s">
        <v>73</v>
      </c>
      <c r="AY478" s="202" t="s">
        <v>156</v>
      </c>
    </row>
    <row r="479" s="16" customFormat="1">
      <c r="A479" s="16"/>
      <c r="B479" s="217"/>
      <c r="C479" s="16"/>
      <c r="D479" s="194" t="s">
        <v>165</v>
      </c>
      <c r="E479" s="218" t="s">
        <v>1</v>
      </c>
      <c r="F479" s="219" t="s">
        <v>455</v>
      </c>
      <c r="G479" s="16"/>
      <c r="H479" s="220">
        <v>273.70800000000003</v>
      </c>
      <c r="I479" s="221"/>
      <c r="J479" s="16"/>
      <c r="K479" s="16"/>
      <c r="L479" s="217"/>
      <c r="M479" s="222"/>
      <c r="N479" s="223"/>
      <c r="O479" s="223"/>
      <c r="P479" s="223"/>
      <c r="Q479" s="223"/>
      <c r="R479" s="223"/>
      <c r="S479" s="223"/>
      <c r="T479" s="224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218" t="s">
        <v>165</v>
      </c>
      <c r="AU479" s="218" t="s">
        <v>82</v>
      </c>
      <c r="AV479" s="16" t="s">
        <v>176</v>
      </c>
      <c r="AW479" s="16" t="s">
        <v>30</v>
      </c>
      <c r="AX479" s="16" t="s">
        <v>73</v>
      </c>
      <c r="AY479" s="218" t="s">
        <v>156</v>
      </c>
    </row>
    <row r="480" s="13" customFormat="1">
      <c r="A480" s="13"/>
      <c r="B480" s="193"/>
      <c r="C480" s="13"/>
      <c r="D480" s="194" t="s">
        <v>165</v>
      </c>
      <c r="E480" s="195" t="s">
        <v>1</v>
      </c>
      <c r="F480" s="196" t="s">
        <v>463</v>
      </c>
      <c r="G480" s="13"/>
      <c r="H480" s="195" t="s">
        <v>1</v>
      </c>
      <c r="I480" s="197"/>
      <c r="J480" s="13"/>
      <c r="K480" s="13"/>
      <c r="L480" s="193"/>
      <c r="M480" s="198"/>
      <c r="N480" s="199"/>
      <c r="O480" s="199"/>
      <c r="P480" s="199"/>
      <c r="Q480" s="199"/>
      <c r="R480" s="199"/>
      <c r="S480" s="199"/>
      <c r="T480" s="20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95" t="s">
        <v>165</v>
      </c>
      <c r="AU480" s="195" t="s">
        <v>82</v>
      </c>
      <c r="AV480" s="13" t="s">
        <v>80</v>
      </c>
      <c r="AW480" s="13" t="s">
        <v>30</v>
      </c>
      <c r="AX480" s="13" t="s">
        <v>73</v>
      </c>
      <c r="AY480" s="195" t="s">
        <v>156</v>
      </c>
    </row>
    <row r="481" s="14" customFormat="1">
      <c r="A481" s="14"/>
      <c r="B481" s="201"/>
      <c r="C481" s="14"/>
      <c r="D481" s="194" t="s">
        <v>165</v>
      </c>
      <c r="E481" s="202" t="s">
        <v>1</v>
      </c>
      <c r="F481" s="203" t="s">
        <v>255</v>
      </c>
      <c r="G481" s="14"/>
      <c r="H481" s="204">
        <v>10</v>
      </c>
      <c r="I481" s="205"/>
      <c r="J481" s="14"/>
      <c r="K481" s="14"/>
      <c r="L481" s="201"/>
      <c r="M481" s="206"/>
      <c r="N481" s="207"/>
      <c r="O481" s="207"/>
      <c r="P481" s="207"/>
      <c r="Q481" s="207"/>
      <c r="R481" s="207"/>
      <c r="S481" s="207"/>
      <c r="T481" s="208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02" t="s">
        <v>165</v>
      </c>
      <c r="AU481" s="202" t="s">
        <v>82</v>
      </c>
      <c r="AV481" s="14" t="s">
        <v>82</v>
      </c>
      <c r="AW481" s="14" t="s">
        <v>30</v>
      </c>
      <c r="AX481" s="14" t="s">
        <v>73</v>
      </c>
      <c r="AY481" s="202" t="s">
        <v>156</v>
      </c>
    </row>
    <row r="482" s="15" customFormat="1">
      <c r="A482" s="15"/>
      <c r="B482" s="209"/>
      <c r="C482" s="15"/>
      <c r="D482" s="194" t="s">
        <v>165</v>
      </c>
      <c r="E482" s="210" t="s">
        <v>1</v>
      </c>
      <c r="F482" s="211" t="s">
        <v>190</v>
      </c>
      <c r="G482" s="15"/>
      <c r="H482" s="212">
        <v>333.71800000000002</v>
      </c>
      <c r="I482" s="213"/>
      <c r="J482" s="15"/>
      <c r="K482" s="15"/>
      <c r="L482" s="209"/>
      <c r="M482" s="214"/>
      <c r="N482" s="215"/>
      <c r="O482" s="215"/>
      <c r="P482" s="215"/>
      <c r="Q482" s="215"/>
      <c r="R482" s="215"/>
      <c r="S482" s="215"/>
      <c r="T482" s="21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10" t="s">
        <v>165</v>
      </c>
      <c r="AU482" s="210" t="s">
        <v>82</v>
      </c>
      <c r="AV482" s="15" t="s">
        <v>157</v>
      </c>
      <c r="AW482" s="15" t="s">
        <v>30</v>
      </c>
      <c r="AX482" s="15" t="s">
        <v>80</v>
      </c>
      <c r="AY482" s="210" t="s">
        <v>156</v>
      </c>
    </row>
    <row r="483" s="12" customFormat="1" ht="22.8" customHeight="1">
      <c r="A483" s="12"/>
      <c r="B483" s="166"/>
      <c r="C483" s="12"/>
      <c r="D483" s="167" t="s">
        <v>72</v>
      </c>
      <c r="E483" s="177" t="s">
        <v>464</v>
      </c>
      <c r="F483" s="177" t="s">
        <v>465</v>
      </c>
      <c r="G483" s="12"/>
      <c r="H483" s="12"/>
      <c r="I483" s="169"/>
      <c r="J483" s="178">
        <f>BK483</f>
        <v>0</v>
      </c>
      <c r="K483" s="12"/>
      <c r="L483" s="166"/>
      <c r="M483" s="171"/>
      <c r="N483" s="172"/>
      <c r="O483" s="172"/>
      <c r="P483" s="173">
        <f>SUM(P484:P488)</f>
        <v>0</v>
      </c>
      <c r="Q483" s="172"/>
      <c r="R483" s="173">
        <f>SUM(R484:R488)</f>
        <v>0</v>
      </c>
      <c r="S483" s="172"/>
      <c r="T483" s="174">
        <f>SUM(T484:T488)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167" t="s">
        <v>80</v>
      </c>
      <c r="AT483" s="175" t="s">
        <v>72</v>
      </c>
      <c r="AU483" s="175" t="s">
        <v>80</v>
      </c>
      <c r="AY483" s="167" t="s">
        <v>156</v>
      </c>
      <c r="BK483" s="176">
        <f>SUM(BK484:BK488)</f>
        <v>0</v>
      </c>
    </row>
    <row r="484" s="2" customFormat="1" ht="24.15" customHeight="1">
      <c r="A484" s="38"/>
      <c r="B484" s="179"/>
      <c r="C484" s="180" t="s">
        <v>466</v>
      </c>
      <c r="D484" s="180" t="s">
        <v>159</v>
      </c>
      <c r="E484" s="181" t="s">
        <v>467</v>
      </c>
      <c r="F484" s="182" t="s">
        <v>468</v>
      </c>
      <c r="G484" s="183" t="s">
        <v>469</v>
      </c>
      <c r="H484" s="184">
        <v>9.9320000000000004</v>
      </c>
      <c r="I484" s="185"/>
      <c r="J484" s="186">
        <f>ROUND(I484*H484,2)</f>
        <v>0</v>
      </c>
      <c r="K484" s="182" t="s">
        <v>163</v>
      </c>
      <c r="L484" s="39"/>
      <c r="M484" s="187" t="s">
        <v>1</v>
      </c>
      <c r="N484" s="188" t="s">
        <v>38</v>
      </c>
      <c r="O484" s="77"/>
      <c r="P484" s="189">
        <f>O484*H484</f>
        <v>0</v>
      </c>
      <c r="Q484" s="189">
        <v>0</v>
      </c>
      <c r="R484" s="189">
        <f>Q484*H484</f>
        <v>0</v>
      </c>
      <c r="S484" s="189">
        <v>0</v>
      </c>
      <c r="T484" s="190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191" t="s">
        <v>157</v>
      </c>
      <c r="AT484" s="191" t="s">
        <v>159</v>
      </c>
      <c r="AU484" s="191" t="s">
        <v>82</v>
      </c>
      <c r="AY484" s="19" t="s">
        <v>156</v>
      </c>
      <c r="BE484" s="192">
        <f>IF(N484="základní",J484,0)</f>
        <v>0</v>
      </c>
      <c r="BF484" s="192">
        <f>IF(N484="snížená",J484,0)</f>
        <v>0</v>
      </c>
      <c r="BG484" s="192">
        <f>IF(N484="zákl. přenesená",J484,0)</f>
        <v>0</v>
      </c>
      <c r="BH484" s="192">
        <f>IF(N484="sníž. přenesená",J484,0)</f>
        <v>0</v>
      </c>
      <c r="BI484" s="192">
        <f>IF(N484="nulová",J484,0)</f>
        <v>0</v>
      </c>
      <c r="BJ484" s="19" t="s">
        <v>80</v>
      </c>
      <c r="BK484" s="192">
        <f>ROUND(I484*H484,2)</f>
        <v>0</v>
      </c>
      <c r="BL484" s="19" t="s">
        <v>157</v>
      </c>
      <c r="BM484" s="191" t="s">
        <v>470</v>
      </c>
    </row>
    <row r="485" s="2" customFormat="1" ht="24.15" customHeight="1">
      <c r="A485" s="38"/>
      <c r="B485" s="179"/>
      <c r="C485" s="180" t="s">
        <v>471</v>
      </c>
      <c r="D485" s="180" t="s">
        <v>159</v>
      </c>
      <c r="E485" s="181" t="s">
        <v>472</v>
      </c>
      <c r="F485" s="182" t="s">
        <v>473</v>
      </c>
      <c r="G485" s="183" t="s">
        <v>469</v>
      </c>
      <c r="H485" s="184">
        <v>9.9320000000000004</v>
      </c>
      <c r="I485" s="185"/>
      <c r="J485" s="186">
        <f>ROUND(I485*H485,2)</f>
        <v>0</v>
      </c>
      <c r="K485" s="182" t="s">
        <v>163</v>
      </c>
      <c r="L485" s="39"/>
      <c r="M485" s="187" t="s">
        <v>1</v>
      </c>
      <c r="N485" s="188" t="s">
        <v>38</v>
      </c>
      <c r="O485" s="77"/>
      <c r="P485" s="189">
        <f>O485*H485</f>
        <v>0</v>
      </c>
      <c r="Q485" s="189">
        <v>0</v>
      </c>
      <c r="R485" s="189">
        <f>Q485*H485</f>
        <v>0</v>
      </c>
      <c r="S485" s="189">
        <v>0</v>
      </c>
      <c r="T485" s="190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91" t="s">
        <v>157</v>
      </c>
      <c r="AT485" s="191" t="s">
        <v>159</v>
      </c>
      <c r="AU485" s="191" t="s">
        <v>82</v>
      </c>
      <c r="AY485" s="19" t="s">
        <v>156</v>
      </c>
      <c r="BE485" s="192">
        <f>IF(N485="základní",J485,0)</f>
        <v>0</v>
      </c>
      <c r="BF485" s="192">
        <f>IF(N485="snížená",J485,0)</f>
        <v>0</v>
      </c>
      <c r="BG485" s="192">
        <f>IF(N485="zákl. přenesená",J485,0)</f>
        <v>0</v>
      </c>
      <c r="BH485" s="192">
        <f>IF(N485="sníž. přenesená",J485,0)</f>
        <v>0</v>
      </c>
      <c r="BI485" s="192">
        <f>IF(N485="nulová",J485,0)</f>
        <v>0</v>
      </c>
      <c r="BJ485" s="19" t="s">
        <v>80</v>
      </c>
      <c r="BK485" s="192">
        <f>ROUND(I485*H485,2)</f>
        <v>0</v>
      </c>
      <c r="BL485" s="19" t="s">
        <v>157</v>
      </c>
      <c r="BM485" s="191" t="s">
        <v>474</v>
      </c>
    </row>
    <row r="486" s="2" customFormat="1" ht="33" customHeight="1">
      <c r="A486" s="38"/>
      <c r="B486" s="179"/>
      <c r="C486" s="180" t="s">
        <v>475</v>
      </c>
      <c r="D486" s="180" t="s">
        <v>159</v>
      </c>
      <c r="E486" s="181" t="s">
        <v>476</v>
      </c>
      <c r="F486" s="182" t="s">
        <v>477</v>
      </c>
      <c r="G486" s="183" t="s">
        <v>469</v>
      </c>
      <c r="H486" s="184">
        <v>89.388000000000005</v>
      </c>
      <c r="I486" s="185"/>
      <c r="J486" s="186">
        <f>ROUND(I486*H486,2)</f>
        <v>0</v>
      </c>
      <c r="K486" s="182" t="s">
        <v>163</v>
      </c>
      <c r="L486" s="39"/>
      <c r="M486" s="187" t="s">
        <v>1</v>
      </c>
      <c r="N486" s="188" t="s">
        <v>38</v>
      </c>
      <c r="O486" s="77"/>
      <c r="P486" s="189">
        <f>O486*H486</f>
        <v>0</v>
      </c>
      <c r="Q486" s="189">
        <v>0</v>
      </c>
      <c r="R486" s="189">
        <f>Q486*H486</f>
        <v>0</v>
      </c>
      <c r="S486" s="189">
        <v>0</v>
      </c>
      <c r="T486" s="190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1" t="s">
        <v>157</v>
      </c>
      <c r="AT486" s="191" t="s">
        <v>159</v>
      </c>
      <c r="AU486" s="191" t="s">
        <v>82</v>
      </c>
      <c r="AY486" s="19" t="s">
        <v>156</v>
      </c>
      <c r="BE486" s="192">
        <f>IF(N486="základní",J486,0)</f>
        <v>0</v>
      </c>
      <c r="BF486" s="192">
        <f>IF(N486="snížená",J486,0)</f>
        <v>0</v>
      </c>
      <c r="BG486" s="192">
        <f>IF(N486="zákl. přenesená",J486,0)</f>
        <v>0</v>
      </c>
      <c r="BH486" s="192">
        <f>IF(N486="sníž. přenesená",J486,0)</f>
        <v>0</v>
      </c>
      <c r="BI486" s="192">
        <f>IF(N486="nulová",J486,0)</f>
        <v>0</v>
      </c>
      <c r="BJ486" s="19" t="s">
        <v>80</v>
      </c>
      <c r="BK486" s="192">
        <f>ROUND(I486*H486,2)</f>
        <v>0</v>
      </c>
      <c r="BL486" s="19" t="s">
        <v>157</v>
      </c>
      <c r="BM486" s="191" t="s">
        <v>478</v>
      </c>
    </row>
    <row r="487" s="14" customFormat="1">
      <c r="A487" s="14"/>
      <c r="B487" s="201"/>
      <c r="C487" s="14"/>
      <c r="D487" s="194" t="s">
        <v>165</v>
      </c>
      <c r="E487" s="14"/>
      <c r="F487" s="203" t="s">
        <v>479</v>
      </c>
      <c r="G487" s="14"/>
      <c r="H487" s="204">
        <v>89.388000000000005</v>
      </c>
      <c r="I487" s="205"/>
      <c r="J487" s="14"/>
      <c r="K487" s="14"/>
      <c r="L487" s="201"/>
      <c r="M487" s="206"/>
      <c r="N487" s="207"/>
      <c r="O487" s="207"/>
      <c r="P487" s="207"/>
      <c r="Q487" s="207"/>
      <c r="R487" s="207"/>
      <c r="S487" s="207"/>
      <c r="T487" s="208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2" t="s">
        <v>165</v>
      </c>
      <c r="AU487" s="202" t="s">
        <v>82</v>
      </c>
      <c r="AV487" s="14" t="s">
        <v>82</v>
      </c>
      <c r="AW487" s="14" t="s">
        <v>3</v>
      </c>
      <c r="AX487" s="14" t="s">
        <v>80</v>
      </c>
      <c r="AY487" s="202" t="s">
        <v>156</v>
      </c>
    </row>
    <row r="488" s="2" customFormat="1" ht="44.25" customHeight="1">
      <c r="A488" s="38"/>
      <c r="B488" s="179"/>
      <c r="C488" s="180" t="s">
        <v>480</v>
      </c>
      <c r="D488" s="180" t="s">
        <v>159</v>
      </c>
      <c r="E488" s="181" t="s">
        <v>481</v>
      </c>
      <c r="F488" s="182" t="s">
        <v>482</v>
      </c>
      <c r="G488" s="183" t="s">
        <v>469</v>
      </c>
      <c r="H488" s="184">
        <v>9.9320000000000004</v>
      </c>
      <c r="I488" s="185"/>
      <c r="J488" s="186">
        <f>ROUND(I488*H488,2)</f>
        <v>0</v>
      </c>
      <c r="K488" s="182" t="s">
        <v>163</v>
      </c>
      <c r="L488" s="39"/>
      <c r="M488" s="187" t="s">
        <v>1</v>
      </c>
      <c r="N488" s="188" t="s">
        <v>38</v>
      </c>
      <c r="O488" s="77"/>
      <c r="P488" s="189">
        <f>O488*H488</f>
        <v>0</v>
      </c>
      <c r="Q488" s="189">
        <v>0</v>
      </c>
      <c r="R488" s="189">
        <f>Q488*H488</f>
        <v>0</v>
      </c>
      <c r="S488" s="189">
        <v>0</v>
      </c>
      <c r="T488" s="19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1" t="s">
        <v>157</v>
      </c>
      <c r="AT488" s="191" t="s">
        <v>159</v>
      </c>
      <c r="AU488" s="191" t="s">
        <v>82</v>
      </c>
      <c r="AY488" s="19" t="s">
        <v>156</v>
      </c>
      <c r="BE488" s="192">
        <f>IF(N488="základní",J488,0)</f>
        <v>0</v>
      </c>
      <c r="BF488" s="192">
        <f>IF(N488="snížená",J488,0)</f>
        <v>0</v>
      </c>
      <c r="BG488" s="192">
        <f>IF(N488="zákl. přenesená",J488,0)</f>
        <v>0</v>
      </c>
      <c r="BH488" s="192">
        <f>IF(N488="sníž. přenesená",J488,0)</f>
        <v>0</v>
      </c>
      <c r="BI488" s="192">
        <f>IF(N488="nulová",J488,0)</f>
        <v>0</v>
      </c>
      <c r="BJ488" s="19" t="s">
        <v>80</v>
      </c>
      <c r="BK488" s="192">
        <f>ROUND(I488*H488,2)</f>
        <v>0</v>
      </c>
      <c r="BL488" s="19" t="s">
        <v>157</v>
      </c>
      <c r="BM488" s="191" t="s">
        <v>483</v>
      </c>
    </row>
    <row r="489" s="12" customFormat="1" ht="22.8" customHeight="1">
      <c r="A489" s="12"/>
      <c r="B489" s="166"/>
      <c r="C489" s="12"/>
      <c r="D489" s="167" t="s">
        <v>72</v>
      </c>
      <c r="E489" s="177" t="s">
        <v>484</v>
      </c>
      <c r="F489" s="177" t="s">
        <v>485</v>
      </c>
      <c r="G489" s="12"/>
      <c r="H489" s="12"/>
      <c r="I489" s="169"/>
      <c r="J489" s="178">
        <f>BK489</f>
        <v>0</v>
      </c>
      <c r="K489" s="12"/>
      <c r="L489" s="166"/>
      <c r="M489" s="171"/>
      <c r="N489" s="172"/>
      <c r="O489" s="172"/>
      <c r="P489" s="173">
        <f>P490</f>
        <v>0</v>
      </c>
      <c r="Q489" s="172"/>
      <c r="R489" s="173">
        <f>R490</f>
        <v>0</v>
      </c>
      <c r="S489" s="172"/>
      <c r="T489" s="174">
        <f>T490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67" t="s">
        <v>80</v>
      </c>
      <c r="AT489" s="175" t="s">
        <v>72</v>
      </c>
      <c r="AU489" s="175" t="s">
        <v>80</v>
      </c>
      <c r="AY489" s="167" t="s">
        <v>156</v>
      </c>
      <c r="BK489" s="176">
        <f>BK490</f>
        <v>0</v>
      </c>
    </row>
    <row r="490" s="2" customFormat="1" ht="24.15" customHeight="1">
      <c r="A490" s="38"/>
      <c r="B490" s="179"/>
      <c r="C490" s="180" t="s">
        <v>486</v>
      </c>
      <c r="D490" s="180" t="s">
        <v>159</v>
      </c>
      <c r="E490" s="181" t="s">
        <v>487</v>
      </c>
      <c r="F490" s="182" t="s">
        <v>488</v>
      </c>
      <c r="G490" s="183" t="s">
        <v>469</v>
      </c>
      <c r="H490" s="184">
        <v>10.27</v>
      </c>
      <c r="I490" s="185"/>
      <c r="J490" s="186">
        <f>ROUND(I490*H490,2)</f>
        <v>0</v>
      </c>
      <c r="K490" s="182" t="s">
        <v>163</v>
      </c>
      <c r="L490" s="39"/>
      <c r="M490" s="187" t="s">
        <v>1</v>
      </c>
      <c r="N490" s="188" t="s">
        <v>38</v>
      </c>
      <c r="O490" s="77"/>
      <c r="P490" s="189">
        <f>O490*H490</f>
        <v>0</v>
      </c>
      <c r="Q490" s="189">
        <v>0</v>
      </c>
      <c r="R490" s="189">
        <f>Q490*H490</f>
        <v>0</v>
      </c>
      <c r="S490" s="189">
        <v>0</v>
      </c>
      <c r="T490" s="19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91" t="s">
        <v>157</v>
      </c>
      <c r="AT490" s="191" t="s">
        <v>159</v>
      </c>
      <c r="AU490" s="191" t="s">
        <v>82</v>
      </c>
      <c r="AY490" s="19" t="s">
        <v>156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80</v>
      </c>
      <c r="BK490" s="192">
        <f>ROUND(I490*H490,2)</f>
        <v>0</v>
      </c>
      <c r="BL490" s="19" t="s">
        <v>157</v>
      </c>
      <c r="BM490" s="191" t="s">
        <v>489</v>
      </c>
    </row>
    <row r="491" s="12" customFormat="1" ht="25.92" customHeight="1">
      <c r="A491" s="12"/>
      <c r="B491" s="166"/>
      <c r="C491" s="12"/>
      <c r="D491" s="167" t="s">
        <v>72</v>
      </c>
      <c r="E491" s="168" t="s">
        <v>490</v>
      </c>
      <c r="F491" s="168" t="s">
        <v>491</v>
      </c>
      <c r="G491" s="12"/>
      <c r="H491" s="12"/>
      <c r="I491" s="169"/>
      <c r="J491" s="170">
        <f>BK491</f>
        <v>0</v>
      </c>
      <c r="K491" s="12"/>
      <c r="L491" s="166"/>
      <c r="M491" s="171"/>
      <c r="N491" s="172"/>
      <c r="O491" s="172"/>
      <c r="P491" s="173">
        <f>P492+P530+P533+P568+P576+P591+P610+P620+P629+P638+P686</f>
        <v>0</v>
      </c>
      <c r="Q491" s="172"/>
      <c r="R491" s="173">
        <f>R492+R530+R533+R568+R576+R591+R610+R620+R629+R638+R686</f>
        <v>0.98076366000000015</v>
      </c>
      <c r="S491" s="172"/>
      <c r="T491" s="174">
        <f>T492+T530+T533+T568+T576+T591+T610+T620+T629+T638+T686</f>
        <v>0.61540613999999993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167" t="s">
        <v>82</v>
      </c>
      <c r="AT491" s="175" t="s">
        <v>72</v>
      </c>
      <c r="AU491" s="175" t="s">
        <v>73</v>
      </c>
      <c r="AY491" s="167" t="s">
        <v>156</v>
      </c>
      <c r="BK491" s="176">
        <f>BK492+BK530+BK533+BK568+BK576+BK591+BK610+BK620+BK629+BK638+BK686</f>
        <v>0</v>
      </c>
    </row>
    <row r="492" s="12" customFormat="1" ht="22.8" customHeight="1">
      <c r="A492" s="12"/>
      <c r="B492" s="166"/>
      <c r="C492" s="12"/>
      <c r="D492" s="167" t="s">
        <v>72</v>
      </c>
      <c r="E492" s="177" t="s">
        <v>492</v>
      </c>
      <c r="F492" s="177" t="s">
        <v>493</v>
      </c>
      <c r="G492" s="12"/>
      <c r="H492" s="12"/>
      <c r="I492" s="169"/>
      <c r="J492" s="178">
        <f>BK492</f>
        <v>0</v>
      </c>
      <c r="K492" s="12"/>
      <c r="L492" s="166"/>
      <c r="M492" s="171"/>
      <c r="N492" s="172"/>
      <c r="O492" s="172"/>
      <c r="P492" s="173">
        <f>SUM(P493:P529)</f>
        <v>0</v>
      </c>
      <c r="Q492" s="172"/>
      <c r="R492" s="173">
        <f>SUM(R493:R529)</f>
        <v>0.23216912000000001</v>
      </c>
      <c r="S492" s="172"/>
      <c r="T492" s="174">
        <f>SUM(T493:T529)</f>
        <v>0.30615999999999999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167" t="s">
        <v>82</v>
      </c>
      <c r="AT492" s="175" t="s">
        <v>72</v>
      </c>
      <c r="AU492" s="175" t="s">
        <v>80</v>
      </c>
      <c r="AY492" s="167" t="s">
        <v>156</v>
      </c>
      <c r="BK492" s="176">
        <f>SUM(BK493:BK529)</f>
        <v>0</v>
      </c>
    </row>
    <row r="493" s="2" customFormat="1" ht="21.75" customHeight="1">
      <c r="A493" s="38"/>
      <c r="B493" s="179"/>
      <c r="C493" s="180" t="s">
        <v>494</v>
      </c>
      <c r="D493" s="180" t="s">
        <v>159</v>
      </c>
      <c r="E493" s="181" t="s">
        <v>495</v>
      </c>
      <c r="F493" s="182" t="s">
        <v>496</v>
      </c>
      <c r="G493" s="183" t="s">
        <v>162</v>
      </c>
      <c r="H493" s="184">
        <v>3.7999999999999998</v>
      </c>
      <c r="I493" s="185"/>
      <c r="J493" s="186">
        <f>ROUND(I493*H493,2)</f>
        <v>0</v>
      </c>
      <c r="K493" s="182" t="s">
        <v>163</v>
      </c>
      <c r="L493" s="39"/>
      <c r="M493" s="187" t="s">
        <v>1</v>
      </c>
      <c r="N493" s="188" t="s">
        <v>38</v>
      </c>
      <c r="O493" s="77"/>
      <c r="P493" s="189">
        <f>O493*H493</f>
        <v>0</v>
      </c>
      <c r="Q493" s="189">
        <v>0</v>
      </c>
      <c r="R493" s="189">
        <f>Q493*H493</f>
        <v>0</v>
      </c>
      <c r="S493" s="189">
        <v>0.02</v>
      </c>
      <c r="T493" s="190">
        <f>S493*H493</f>
        <v>0.075999999999999998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91" t="s">
        <v>291</v>
      </c>
      <c r="AT493" s="191" t="s">
        <v>159</v>
      </c>
      <c r="AU493" s="191" t="s">
        <v>82</v>
      </c>
      <c r="AY493" s="19" t="s">
        <v>156</v>
      </c>
      <c r="BE493" s="192">
        <f>IF(N493="základní",J493,0)</f>
        <v>0</v>
      </c>
      <c r="BF493" s="192">
        <f>IF(N493="snížená",J493,0)</f>
        <v>0</v>
      </c>
      <c r="BG493" s="192">
        <f>IF(N493="zákl. přenesená",J493,0)</f>
        <v>0</v>
      </c>
      <c r="BH493" s="192">
        <f>IF(N493="sníž. přenesená",J493,0)</f>
        <v>0</v>
      </c>
      <c r="BI493" s="192">
        <f>IF(N493="nulová",J493,0)</f>
        <v>0</v>
      </c>
      <c r="BJ493" s="19" t="s">
        <v>80</v>
      </c>
      <c r="BK493" s="192">
        <f>ROUND(I493*H493,2)</f>
        <v>0</v>
      </c>
      <c r="BL493" s="19" t="s">
        <v>291</v>
      </c>
      <c r="BM493" s="191" t="s">
        <v>497</v>
      </c>
    </row>
    <row r="494" s="13" customFormat="1">
      <c r="A494" s="13"/>
      <c r="B494" s="193"/>
      <c r="C494" s="13"/>
      <c r="D494" s="194" t="s">
        <v>165</v>
      </c>
      <c r="E494" s="195" t="s">
        <v>1</v>
      </c>
      <c r="F494" s="196" t="s">
        <v>498</v>
      </c>
      <c r="G494" s="13"/>
      <c r="H494" s="195" t="s">
        <v>1</v>
      </c>
      <c r="I494" s="197"/>
      <c r="J494" s="13"/>
      <c r="K494" s="13"/>
      <c r="L494" s="193"/>
      <c r="M494" s="198"/>
      <c r="N494" s="199"/>
      <c r="O494" s="199"/>
      <c r="P494" s="199"/>
      <c r="Q494" s="199"/>
      <c r="R494" s="199"/>
      <c r="S494" s="199"/>
      <c r="T494" s="20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95" t="s">
        <v>165</v>
      </c>
      <c r="AU494" s="195" t="s">
        <v>82</v>
      </c>
      <c r="AV494" s="13" t="s">
        <v>80</v>
      </c>
      <c r="AW494" s="13" t="s">
        <v>30</v>
      </c>
      <c r="AX494" s="13" t="s">
        <v>73</v>
      </c>
      <c r="AY494" s="195" t="s">
        <v>156</v>
      </c>
    </row>
    <row r="495" s="14" customFormat="1">
      <c r="A495" s="14"/>
      <c r="B495" s="201"/>
      <c r="C495" s="14"/>
      <c r="D495" s="194" t="s">
        <v>165</v>
      </c>
      <c r="E495" s="202" t="s">
        <v>1</v>
      </c>
      <c r="F495" s="203" t="s">
        <v>499</v>
      </c>
      <c r="G495" s="14"/>
      <c r="H495" s="204">
        <v>3.7999999999999998</v>
      </c>
      <c r="I495" s="205"/>
      <c r="J495" s="14"/>
      <c r="K495" s="14"/>
      <c r="L495" s="201"/>
      <c r="M495" s="206"/>
      <c r="N495" s="207"/>
      <c r="O495" s="207"/>
      <c r="P495" s="207"/>
      <c r="Q495" s="207"/>
      <c r="R495" s="207"/>
      <c r="S495" s="207"/>
      <c r="T495" s="208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02" t="s">
        <v>165</v>
      </c>
      <c r="AU495" s="202" t="s">
        <v>82</v>
      </c>
      <c r="AV495" s="14" t="s">
        <v>82</v>
      </c>
      <c r="AW495" s="14" t="s">
        <v>30</v>
      </c>
      <c r="AX495" s="14" t="s">
        <v>80</v>
      </c>
      <c r="AY495" s="202" t="s">
        <v>156</v>
      </c>
    </row>
    <row r="496" s="2" customFormat="1" ht="24.15" customHeight="1">
      <c r="A496" s="38"/>
      <c r="B496" s="179"/>
      <c r="C496" s="180" t="s">
        <v>500</v>
      </c>
      <c r="D496" s="180" t="s">
        <v>159</v>
      </c>
      <c r="E496" s="181" t="s">
        <v>501</v>
      </c>
      <c r="F496" s="182" t="s">
        <v>502</v>
      </c>
      <c r="G496" s="183" t="s">
        <v>170</v>
      </c>
      <c r="H496" s="184">
        <v>9.5899999999999999</v>
      </c>
      <c r="I496" s="185"/>
      <c r="J496" s="186">
        <f>ROUND(I496*H496,2)</f>
        <v>0</v>
      </c>
      <c r="K496" s="182" t="s">
        <v>163</v>
      </c>
      <c r="L496" s="39"/>
      <c r="M496" s="187" t="s">
        <v>1</v>
      </c>
      <c r="N496" s="188" t="s">
        <v>38</v>
      </c>
      <c r="O496" s="77"/>
      <c r="P496" s="189">
        <f>O496*H496</f>
        <v>0</v>
      </c>
      <c r="Q496" s="189">
        <v>0</v>
      </c>
      <c r="R496" s="189">
        <f>Q496*H496</f>
        <v>0</v>
      </c>
      <c r="S496" s="189">
        <v>0.024</v>
      </c>
      <c r="T496" s="190">
        <f>S496*H496</f>
        <v>0.23016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1" t="s">
        <v>291</v>
      </c>
      <c r="AT496" s="191" t="s">
        <v>159</v>
      </c>
      <c r="AU496" s="191" t="s">
        <v>82</v>
      </c>
      <c r="AY496" s="19" t="s">
        <v>156</v>
      </c>
      <c r="BE496" s="192">
        <f>IF(N496="základní",J496,0)</f>
        <v>0</v>
      </c>
      <c r="BF496" s="192">
        <f>IF(N496="snížená",J496,0)</f>
        <v>0</v>
      </c>
      <c r="BG496" s="192">
        <f>IF(N496="zákl. přenesená",J496,0)</f>
        <v>0</v>
      </c>
      <c r="BH496" s="192">
        <f>IF(N496="sníž. přenesená",J496,0)</f>
        <v>0</v>
      </c>
      <c r="BI496" s="192">
        <f>IF(N496="nulová",J496,0)</f>
        <v>0</v>
      </c>
      <c r="BJ496" s="19" t="s">
        <v>80</v>
      </c>
      <c r="BK496" s="192">
        <f>ROUND(I496*H496,2)</f>
        <v>0</v>
      </c>
      <c r="BL496" s="19" t="s">
        <v>291</v>
      </c>
      <c r="BM496" s="191" t="s">
        <v>503</v>
      </c>
    </row>
    <row r="497" s="13" customFormat="1">
      <c r="A497" s="13"/>
      <c r="B497" s="193"/>
      <c r="C497" s="13"/>
      <c r="D497" s="194" t="s">
        <v>165</v>
      </c>
      <c r="E497" s="195" t="s">
        <v>1</v>
      </c>
      <c r="F497" s="196" t="s">
        <v>504</v>
      </c>
      <c r="G497" s="13"/>
      <c r="H497" s="195" t="s">
        <v>1</v>
      </c>
      <c r="I497" s="197"/>
      <c r="J497" s="13"/>
      <c r="K497" s="13"/>
      <c r="L497" s="193"/>
      <c r="M497" s="198"/>
      <c r="N497" s="199"/>
      <c r="O497" s="199"/>
      <c r="P497" s="199"/>
      <c r="Q497" s="199"/>
      <c r="R497" s="199"/>
      <c r="S497" s="199"/>
      <c r="T497" s="200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5" t="s">
        <v>165</v>
      </c>
      <c r="AU497" s="195" t="s">
        <v>82</v>
      </c>
      <c r="AV497" s="13" t="s">
        <v>80</v>
      </c>
      <c r="AW497" s="13" t="s">
        <v>30</v>
      </c>
      <c r="AX497" s="13" t="s">
        <v>73</v>
      </c>
      <c r="AY497" s="195" t="s">
        <v>156</v>
      </c>
    </row>
    <row r="498" s="14" customFormat="1">
      <c r="A498" s="14"/>
      <c r="B498" s="201"/>
      <c r="C498" s="14"/>
      <c r="D498" s="194" t="s">
        <v>165</v>
      </c>
      <c r="E498" s="202" t="s">
        <v>1</v>
      </c>
      <c r="F498" s="203" t="s">
        <v>505</v>
      </c>
      <c r="G498" s="14"/>
      <c r="H498" s="204">
        <v>4.9900000000000002</v>
      </c>
      <c r="I498" s="205"/>
      <c r="J498" s="14"/>
      <c r="K498" s="14"/>
      <c r="L498" s="201"/>
      <c r="M498" s="206"/>
      <c r="N498" s="207"/>
      <c r="O498" s="207"/>
      <c r="P498" s="207"/>
      <c r="Q498" s="207"/>
      <c r="R498" s="207"/>
      <c r="S498" s="207"/>
      <c r="T498" s="208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02" t="s">
        <v>165</v>
      </c>
      <c r="AU498" s="202" t="s">
        <v>82</v>
      </c>
      <c r="AV498" s="14" t="s">
        <v>82</v>
      </c>
      <c r="AW498" s="14" t="s">
        <v>30</v>
      </c>
      <c r="AX498" s="14" t="s">
        <v>73</v>
      </c>
      <c r="AY498" s="202" t="s">
        <v>156</v>
      </c>
    </row>
    <row r="499" s="13" customFormat="1">
      <c r="A499" s="13"/>
      <c r="B499" s="193"/>
      <c r="C499" s="13"/>
      <c r="D499" s="194" t="s">
        <v>165</v>
      </c>
      <c r="E499" s="195" t="s">
        <v>1</v>
      </c>
      <c r="F499" s="196" t="s">
        <v>506</v>
      </c>
      <c r="G499" s="13"/>
      <c r="H499" s="195" t="s">
        <v>1</v>
      </c>
      <c r="I499" s="197"/>
      <c r="J499" s="13"/>
      <c r="K499" s="13"/>
      <c r="L499" s="193"/>
      <c r="M499" s="198"/>
      <c r="N499" s="199"/>
      <c r="O499" s="199"/>
      <c r="P499" s="199"/>
      <c r="Q499" s="199"/>
      <c r="R499" s="199"/>
      <c r="S499" s="199"/>
      <c r="T499" s="20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5" t="s">
        <v>165</v>
      </c>
      <c r="AU499" s="195" t="s">
        <v>82</v>
      </c>
      <c r="AV499" s="13" t="s">
        <v>80</v>
      </c>
      <c r="AW499" s="13" t="s">
        <v>30</v>
      </c>
      <c r="AX499" s="13" t="s">
        <v>73</v>
      </c>
      <c r="AY499" s="195" t="s">
        <v>156</v>
      </c>
    </row>
    <row r="500" s="14" customFormat="1">
      <c r="A500" s="14"/>
      <c r="B500" s="201"/>
      <c r="C500" s="14"/>
      <c r="D500" s="194" t="s">
        <v>165</v>
      </c>
      <c r="E500" s="202" t="s">
        <v>1</v>
      </c>
      <c r="F500" s="203" t="s">
        <v>82</v>
      </c>
      <c r="G500" s="14"/>
      <c r="H500" s="204">
        <v>2</v>
      </c>
      <c r="I500" s="205"/>
      <c r="J500" s="14"/>
      <c r="K500" s="14"/>
      <c r="L500" s="201"/>
      <c r="M500" s="206"/>
      <c r="N500" s="207"/>
      <c r="O500" s="207"/>
      <c r="P500" s="207"/>
      <c r="Q500" s="207"/>
      <c r="R500" s="207"/>
      <c r="S500" s="207"/>
      <c r="T500" s="20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2" t="s">
        <v>165</v>
      </c>
      <c r="AU500" s="202" t="s">
        <v>82</v>
      </c>
      <c r="AV500" s="14" t="s">
        <v>82</v>
      </c>
      <c r="AW500" s="14" t="s">
        <v>30</v>
      </c>
      <c r="AX500" s="14" t="s">
        <v>73</v>
      </c>
      <c r="AY500" s="202" t="s">
        <v>156</v>
      </c>
    </row>
    <row r="501" s="13" customFormat="1">
      <c r="A501" s="13"/>
      <c r="B501" s="193"/>
      <c r="C501" s="13"/>
      <c r="D501" s="194" t="s">
        <v>165</v>
      </c>
      <c r="E501" s="195" t="s">
        <v>1</v>
      </c>
      <c r="F501" s="196" t="s">
        <v>507</v>
      </c>
      <c r="G501" s="13"/>
      <c r="H501" s="195" t="s">
        <v>1</v>
      </c>
      <c r="I501" s="197"/>
      <c r="J501" s="13"/>
      <c r="K501" s="13"/>
      <c r="L501" s="193"/>
      <c r="M501" s="198"/>
      <c r="N501" s="199"/>
      <c r="O501" s="199"/>
      <c r="P501" s="199"/>
      <c r="Q501" s="199"/>
      <c r="R501" s="199"/>
      <c r="S501" s="199"/>
      <c r="T501" s="20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95" t="s">
        <v>165</v>
      </c>
      <c r="AU501" s="195" t="s">
        <v>82</v>
      </c>
      <c r="AV501" s="13" t="s">
        <v>80</v>
      </c>
      <c r="AW501" s="13" t="s">
        <v>30</v>
      </c>
      <c r="AX501" s="13" t="s">
        <v>73</v>
      </c>
      <c r="AY501" s="195" t="s">
        <v>156</v>
      </c>
    </row>
    <row r="502" s="14" customFormat="1">
      <c r="A502" s="14"/>
      <c r="B502" s="201"/>
      <c r="C502" s="14"/>
      <c r="D502" s="194" t="s">
        <v>165</v>
      </c>
      <c r="E502" s="202" t="s">
        <v>1</v>
      </c>
      <c r="F502" s="203" t="s">
        <v>508</v>
      </c>
      <c r="G502" s="14"/>
      <c r="H502" s="204">
        <v>2.6000000000000001</v>
      </c>
      <c r="I502" s="205"/>
      <c r="J502" s="14"/>
      <c r="K502" s="14"/>
      <c r="L502" s="201"/>
      <c r="M502" s="206"/>
      <c r="N502" s="207"/>
      <c r="O502" s="207"/>
      <c r="P502" s="207"/>
      <c r="Q502" s="207"/>
      <c r="R502" s="207"/>
      <c r="S502" s="207"/>
      <c r="T502" s="20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02" t="s">
        <v>165</v>
      </c>
      <c r="AU502" s="202" t="s">
        <v>82</v>
      </c>
      <c r="AV502" s="14" t="s">
        <v>82</v>
      </c>
      <c r="AW502" s="14" t="s">
        <v>30</v>
      </c>
      <c r="AX502" s="14" t="s">
        <v>73</v>
      </c>
      <c r="AY502" s="202" t="s">
        <v>156</v>
      </c>
    </row>
    <row r="503" s="15" customFormat="1">
      <c r="A503" s="15"/>
      <c r="B503" s="209"/>
      <c r="C503" s="15"/>
      <c r="D503" s="194" t="s">
        <v>165</v>
      </c>
      <c r="E503" s="210" t="s">
        <v>1</v>
      </c>
      <c r="F503" s="211" t="s">
        <v>190</v>
      </c>
      <c r="G503" s="15"/>
      <c r="H503" s="212">
        <v>9.5899999999999999</v>
      </c>
      <c r="I503" s="213"/>
      <c r="J503" s="15"/>
      <c r="K503" s="15"/>
      <c r="L503" s="209"/>
      <c r="M503" s="214"/>
      <c r="N503" s="215"/>
      <c r="O503" s="215"/>
      <c r="P503" s="215"/>
      <c r="Q503" s="215"/>
      <c r="R503" s="215"/>
      <c r="S503" s="215"/>
      <c r="T503" s="21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10" t="s">
        <v>165</v>
      </c>
      <c r="AU503" s="210" t="s">
        <v>82</v>
      </c>
      <c r="AV503" s="15" t="s">
        <v>157</v>
      </c>
      <c r="AW503" s="15" t="s">
        <v>30</v>
      </c>
      <c r="AX503" s="15" t="s">
        <v>80</v>
      </c>
      <c r="AY503" s="210" t="s">
        <v>156</v>
      </c>
    </row>
    <row r="504" s="2" customFormat="1" ht="16.5" customHeight="1">
      <c r="A504" s="38"/>
      <c r="B504" s="179"/>
      <c r="C504" s="180" t="s">
        <v>509</v>
      </c>
      <c r="D504" s="180" t="s">
        <v>159</v>
      </c>
      <c r="E504" s="181" t="s">
        <v>510</v>
      </c>
      <c r="F504" s="182" t="s">
        <v>511</v>
      </c>
      <c r="G504" s="183" t="s">
        <v>170</v>
      </c>
      <c r="H504" s="184">
        <v>6.9900000000000002</v>
      </c>
      <c r="I504" s="185"/>
      <c r="J504" s="186">
        <f>ROUND(I504*H504,2)</f>
        <v>0</v>
      </c>
      <c r="K504" s="182" t="s">
        <v>163</v>
      </c>
      <c r="L504" s="39"/>
      <c r="M504" s="187" t="s">
        <v>1</v>
      </c>
      <c r="N504" s="188" t="s">
        <v>38</v>
      </c>
      <c r="O504" s="77"/>
      <c r="P504" s="189">
        <f>O504*H504</f>
        <v>0</v>
      </c>
      <c r="Q504" s="189">
        <v>0</v>
      </c>
      <c r="R504" s="189">
        <f>Q504*H504</f>
        <v>0</v>
      </c>
      <c r="S504" s="189">
        <v>0</v>
      </c>
      <c r="T504" s="190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191" t="s">
        <v>291</v>
      </c>
      <c r="AT504" s="191" t="s">
        <v>159</v>
      </c>
      <c r="AU504" s="191" t="s">
        <v>82</v>
      </c>
      <c r="AY504" s="19" t="s">
        <v>156</v>
      </c>
      <c r="BE504" s="192">
        <f>IF(N504="základní",J504,0)</f>
        <v>0</v>
      </c>
      <c r="BF504" s="192">
        <f>IF(N504="snížená",J504,0)</f>
        <v>0</v>
      </c>
      <c r="BG504" s="192">
        <f>IF(N504="zákl. přenesená",J504,0)</f>
        <v>0</v>
      </c>
      <c r="BH504" s="192">
        <f>IF(N504="sníž. přenesená",J504,0)</f>
        <v>0</v>
      </c>
      <c r="BI504" s="192">
        <f>IF(N504="nulová",J504,0)</f>
        <v>0</v>
      </c>
      <c r="BJ504" s="19" t="s">
        <v>80</v>
      </c>
      <c r="BK504" s="192">
        <f>ROUND(I504*H504,2)</f>
        <v>0</v>
      </c>
      <c r="BL504" s="19" t="s">
        <v>291</v>
      </c>
      <c r="BM504" s="191" t="s">
        <v>512</v>
      </c>
    </row>
    <row r="505" s="13" customFormat="1">
      <c r="A505" s="13"/>
      <c r="B505" s="193"/>
      <c r="C505" s="13"/>
      <c r="D505" s="194" t="s">
        <v>165</v>
      </c>
      <c r="E505" s="195" t="s">
        <v>1</v>
      </c>
      <c r="F505" s="196" t="s">
        <v>504</v>
      </c>
      <c r="G505" s="13"/>
      <c r="H505" s="195" t="s">
        <v>1</v>
      </c>
      <c r="I505" s="197"/>
      <c r="J505" s="13"/>
      <c r="K505" s="13"/>
      <c r="L505" s="193"/>
      <c r="M505" s="198"/>
      <c r="N505" s="199"/>
      <c r="O505" s="199"/>
      <c r="P505" s="199"/>
      <c r="Q505" s="199"/>
      <c r="R505" s="199"/>
      <c r="S505" s="199"/>
      <c r="T505" s="20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95" t="s">
        <v>165</v>
      </c>
      <c r="AU505" s="195" t="s">
        <v>82</v>
      </c>
      <c r="AV505" s="13" t="s">
        <v>80</v>
      </c>
      <c r="AW505" s="13" t="s">
        <v>30</v>
      </c>
      <c r="AX505" s="13" t="s">
        <v>73</v>
      </c>
      <c r="AY505" s="195" t="s">
        <v>156</v>
      </c>
    </row>
    <row r="506" s="14" customFormat="1">
      <c r="A506" s="14"/>
      <c r="B506" s="201"/>
      <c r="C506" s="14"/>
      <c r="D506" s="194" t="s">
        <v>165</v>
      </c>
      <c r="E506" s="202" t="s">
        <v>1</v>
      </c>
      <c r="F506" s="203" t="s">
        <v>505</v>
      </c>
      <c r="G506" s="14"/>
      <c r="H506" s="204">
        <v>4.9900000000000002</v>
      </c>
      <c r="I506" s="205"/>
      <c r="J506" s="14"/>
      <c r="K506" s="14"/>
      <c r="L506" s="201"/>
      <c r="M506" s="206"/>
      <c r="N506" s="207"/>
      <c r="O506" s="207"/>
      <c r="P506" s="207"/>
      <c r="Q506" s="207"/>
      <c r="R506" s="207"/>
      <c r="S506" s="207"/>
      <c r="T506" s="20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02" t="s">
        <v>165</v>
      </c>
      <c r="AU506" s="202" t="s">
        <v>82</v>
      </c>
      <c r="AV506" s="14" t="s">
        <v>82</v>
      </c>
      <c r="AW506" s="14" t="s">
        <v>30</v>
      </c>
      <c r="AX506" s="14" t="s">
        <v>73</v>
      </c>
      <c r="AY506" s="202" t="s">
        <v>156</v>
      </c>
    </row>
    <row r="507" s="13" customFormat="1">
      <c r="A507" s="13"/>
      <c r="B507" s="193"/>
      <c r="C507" s="13"/>
      <c r="D507" s="194" t="s">
        <v>165</v>
      </c>
      <c r="E507" s="195" t="s">
        <v>1</v>
      </c>
      <c r="F507" s="196" t="s">
        <v>506</v>
      </c>
      <c r="G507" s="13"/>
      <c r="H507" s="195" t="s">
        <v>1</v>
      </c>
      <c r="I507" s="197"/>
      <c r="J507" s="13"/>
      <c r="K507" s="13"/>
      <c r="L507" s="193"/>
      <c r="M507" s="198"/>
      <c r="N507" s="199"/>
      <c r="O507" s="199"/>
      <c r="P507" s="199"/>
      <c r="Q507" s="199"/>
      <c r="R507" s="199"/>
      <c r="S507" s="199"/>
      <c r="T507" s="20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95" t="s">
        <v>165</v>
      </c>
      <c r="AU507" s="195" t="s">
        <v>82</v>
      </c>
      <c r="AV507" s="13" t="s">
        <v>80</v>
      </c>
      <c r="AW507" s="13" t="s">
        <v>30</v>
      </c>
      <c r="AX507" s="13" t="s">
        <v>73</v>
      </c>
      <c r="AY507" s="195" t="s">
        <v>156</v>
      </c>
    </row>
    <row r="508" s="14" customFormat="1">
      <c r="A508" s="14"/>
      <c r="B508" s="201"/>
      <c r="C508" s="14"/>
      <c r="D508" s="194" t="s">
        <v>165</v>
      </c>
      <c r="E508" s="202" t="s">
        <v>1</v>
      </c>
      <c r="F508" s="203" t="s">
        <v>82</v>
      </c>
      <c r="G508" s="14"/>
      <c r="H508" s="204">
        <v>2</v>
      </c>
      <c r="I508" s="205"/>
      <c r="J508" s="14"/>
      <c r="K508" s="14"/>
      <c r="L508" s="201"/>
      <c r="M508" s="206"/>
      <c r="N508" s="207"/>
      <c r="O508" s="207"/>
      <c r="P508" s="207"/>
      <c r="Q508" s="207"/>
      <c r="R508" s="207"/>
      <c r="S508" s="207"/>
      <c r="T508" s="20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02" t="s">
        <v>165</v>
      </c>
      <c r="AU508" s="202" t="s">
        <v>82</v>
      </c>
      <c r="AV508" s="14" t="s">
        <v>82</v>
      </c>
      <c r="AW508" s="14" t="s">
        <v>30</v>
      </c>
      <c r="AX508" s="14" t="s">
        <v>73</v>
      </c>
      <c r="AY508" s="202" t="s">
        <v>156</v>
      </c>
    </row>
    <row r="509" s="15" customFormat="1">
      <c r="A509" s="15"/>
      <c r="B509" s="209"/>
      <c r="C509" s="15"/>
      <c r="D509" s="194" t="s">
        <v>165</v>
      </c>
      <c r="E509" s="210" t="s">
        <v>1</v>
      </c>
      <c r="F509" s="211" t="s">
        <v>190</v>
      </c>
      <c r="G509" s="15"/>
      <c r="H509" s="212">
        <v>6.9900000000000002</v>
      </c>
      <c r="I509" s="213"/>
      <c r="J509" s="15"/>
      <c r="K509" s="15"/>
      <c r="L509" s="209"/>
      <c r="M509" s="214"/>
      <c r="N509" s="215"/>
      <c r="O509" s="215"/>
      <c r="P509" s="215"/>
      <c r="Q509" s="215"/>
      <c r="R509" s="215"/>
      <c r="S509" s="215"/>
      <c r="T509" s="216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10" t="s">
        <v>165</v>
      </c>
      <c r="AU509" s="210" t="s">
        <v>82</v>
      </c>
      <c r="AV509" s="15" t="s">
        <v>157</v>
      </c>
      <c r="AW509" s="15" t="s">
        <v>30</v>
      </c>
      <c r="AX509" s="15" t="s">
        <v>80</v>
      </c>
      <c r="AY509" s="210" t="s">
        <v>156</v>
      </c>
    </row>
    <row r="510" s="2" customFormat="1" ht="21.75" customHeight="1">
      <c r="A510" s="38"/>
      <c r="B510" s="179"/>
      <c r="C510" s="180" t="s">
        <v>513</v>
      </c>
      <c r="D510" s="180" t="s">
        <v>159</v>
      </c>
      <c r="E510" s="181" t="s">
        <v>514</v>
      </c>
      <c r="F510" s="182" t="s">
        <v>515</v>
      </c>
      <c r="G510" s="183" t="s">
        <v>170</v>
      </c>
      <c r="H510" s="184">
        <v>2.6000000000000001</v>
      </c>
      <c r="I510" s="185"/>
      <c r="J510" s="186">
        <f>ROUND(I510*H510,2)</f>
        <v>0</v>
      </c>
      <c r="K510" s="182" t="s">
        <v>163</v>
      </c>
      <c r="L510" s="39"/>
      <c r="M510" s="187" t="s">
        <v>1</v>
      </c>
      <c r="N510" s="188" t="s">
        <v>38</v>
      </c>
      <c r="O510" s="77"/>
      <c r="P510" s="189">
        <f>O510*H510</f>
        <v>0</v>
      </c>
      <c r="Q510" s="189">
        <v>0</v>
      </c>
      <c r="R510" s="189">
        <f>Q510*H510</f>
        <v>0</v>
      </c>
      <c r="S510" s="189">
        <v>0</v>
      </c>
      <c r="T510" s="190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91" t="s">
        <v>291</v>
      </c>
      <c r="AT510" s="191" t="s">
        <v>159</v>
      </c>
      <c r="AU510" s="191" t="s">
        <v>82</v>
      </c>
      <c r="AY510" s="19" t="s">
        <v>156</v>
      </c>
      <c r="BE510" s="192">
        <f>IF(N510="základní",J510,0)</f>
        <v>0</v>
      </c>
      <c r="BF510" s="192">
        <f>IF(N510="snížená",J510,0)</f>
        <v>0</v>
      </c>
      <c r="BG510" s="192">
        <f>IF(N510="zákl. přenesená",J510,0)</f>
        <v>0</v>
      </c>
      <c r="BH510" s="192">
        <f>IF(N510="sníž. přenesená",J510,0)</f>
        <v>0</v>
      </c>
      <c r="BI510" s="192">
        <f>IF(N510="nulová",J510,0)</f>
        <v>0</v>
      </c>
      <c r="BJ510" s="19" t="s">
        <v>80</v>
      </c>
      <c r="BK510" s="192">
        <f>ROUND(I510*H510,2)</f>
        <v>0</v>
      </c>
      <c r="BL510" s="19" t="s">
        <v>291</v>
      </c>
      <c r="BM510" s="191" t="s">
        <v>516</v>
      </c>
    </row>
    <row r="511" s="13" customFormat="1">
      <c r="A511" s="13"/>
      <c r="B511" s="193"/>
      <c r="C511" s="13"/>
      <c r="D511" s="194" t="s">
        <v>165</v>
      </c>
      <c r="E511" s="195" t="s">
        <v>1</v>
      </c>
      <c r="F511" s="196" t="s">
        <v>507</v>
      </c>
      <c r="G511" s="13"/>
      <c r="H511" s="195" t="s">
        <v>1</v>
      </c>
      <c r="I511" s="197"/>
      <c r="J511" s="13"/>
      <c r="K511" s="13"/>
      <c r="L511" s="193"/>
      <c r="M511" s="198"/>
      <c r="N511" s="199"/>
      <c r="O511" s="199"/>
      <c r="P511" s="199"/>
      <c r="Q511" s="199"/>
      <c r="R511" s="199"/>
      <c r="S511" s="199"/>
      <c r="T511" s="20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95" t="s">
        <v>165</v>
      </c>
      <c r="AU511" s="195" t="s">
        <v>82</v>
      </c>
      <c r="AV511" s="13" t="s">
        <v>80</v>
      </c>
      <c r="AW511" s="13" t="s">
        <v>30</v>
      </c>
      <c r="AX511" s="13" t="s">
        <v>73</v>
      </c>
      <c r="AY511" s="195" t="s">
        <v>156</v>
      </c>
    </row>
    <row r="512" s="14" customFormat="1">
      <c r="A512" s="14"/>
      <c r="B512" s="201"/>
      <c r="C512" s="14"/>
      <c r="D512" s="194" t="s">
        <v>165</v>
      </c>
      <c r="E512" s="202" t="s">
        <v>1</v>
      </c>
      <c r="F512" s="203" t="s">
        <v>508</v>
      </c>
      <c r="G512" s="14"/>
      <c r="H512" s="204">
        <v>2.6000000000000001</v>
      </c>
      <c r="I512" s="205"/>
      <c r="J512" s="14"/>
      <c r="K512" s="14"/>
      <c r="L512" s="201"/>
      <c r="M512" s="206"/>
      <c r="N512" s="207"/>
      <c r="O512" s="207"/>
      <c r="P512" s="207"/>
      <c r="Q512" s="207"/>
      <c r="R512" s="207"/>
      <c r="S512" s="207"/>
      <c r="T512" s="208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02" t="s">
        <v>165</v>
      </c>
      <c r="AU512" s="202" t="s">
        <v>82</v>
      </c>
      <c r="AV512" s="14" t="s">
        <v>82</v>
      </c>
      <c r="AW512" s="14" t="s">
        <v>30</v>
      </c>
      <c r="AX512" s="14" t="s">
        <v>80</v>
      </c>
      <c r="AY512" s="202" t="s">
        <v>156</v>
      </c>
    </row>
    <row r="513" s="2" customFormat="1" ht="21.75" customHeight="1">
      <c r="A513" s="38"/>
      <c r="B513" s="179"/>
      <c r="C513" s="225" t="s">
        <v>517</v>
      </c>
      <c r="D513" s="225" t="s">
        <v>518</v>
      </c>
      <c r="E513" s="226" t="s">
        <v>519</v>
      </c>
      <c r="F513" s="227" t="s">
        <v>520</v>
      </c>
      <c r="G513" s="228" t="s">
        <v>521</v>
      </c>
      <c r="H513" s="229">
        <v>0.42199999999999999</v>
      </c>
      <c r="I513" s="230"/>
      <c r="J513" s="231">
        <f>ROUND(I513*H513,2)</f>
        <v>0</v>
      </c>
      <c r="K513" s="227" t="s">
        <v>163</v>
      </c>
      <c r="L513" s="232"/>
      <c r="M513" s="233" t="s">
        <v>1</v>
      </c>
      <c r="N513" s="234" t="s">
        <v>38</v>
      </c>
      <c r="O513" s="77"/>
      <c r="P513" s="189">
        <f>O513*H513</f>
        <v>0</v>
      </c>
      <c r="Q513" s="189">
        <v>0.55000000000000004</v>
      </c>
      <c r="R513" s="189">
        <f>Q513*H513</f>
        <v>0.2321</v>
      </c>
      <c r="S513" s="189">
        <v>0</v>
      </c>
      <c r="T513" s="190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191" t="s">
        <v>388</v>
      </c>
      <c r="AT513" s="191" t="s">
        <v>518</v>
      </c>
      <c r="AU513" s="191" t="s">
        <v>82</v>
      </c>
      <c r="AY513" s="19" t="s">
        <v>156</v>
      </c>
      <c r="BE513" s="192">
        <f>IF(N513="základní",J513,0)</f>
        <v>0</v>
      </c>
      <c r="BF513" s="192">
        <f>IF(N513="snížená",J513,0)</f>
        <v>0</v>
      </c>
      <c r="BG513" s="192">
        <f>IF(N513="zákl. přenesená",J513,0)</f>
        <v>0</v>
      </c>
      <c r="BH513" s="192">
        <f>IF(N513="sníž. přenesená",J513,0)</f>
        <v>0</v>
      </c>
      <c r="BI513" s="192">
        <f>IF(N513="nulová",J513,0)</f>
        <v>0</v>
      </c>
      <c r="BJ513" s="19" t="s">
        <v>80</v>
      </c>
      <c r="BK513" s="192">
        <f>ROUND(I513*H513,2)</f>
        <v>0</v>
      </c>
      <c r="BL513" s="19" t="s">
        <v>291</v>
      </c>
      <c r="BM513" s="191" t="s">
        <v>522</v>
      </c>
    </row>
    <row r="514" s="13" customFormat="1">
      <c r="A514" s="13"/>
      <c r="B514" s="193"/>
      <c r="C514" s="13"/>
      <c r="D514" s="194" t="s">
        <v>165</v>
      </c>
      <c r="E514" s="195" t="s">
        <v>1</v>
      </c>
      <c r="F514" s="196" t="s">
        <v>504</v>
      </c>
      <c r="G514" s="13"/>
      <c r="H514" s="195" t="s">
        <v>1</v>
      </c>
      <c r="I514" s="197"/>
      <c r="J514" s="13"/>
      <c r="K514" s="13"/>
      <c r="L514" s="193"/>
      <c r="M514" s="198"/>
      <c r="N514" s="199"/>
      <c r="O514" s="199"/>
      <c r="P514" s="199"/>
      <c r="Q514" s="199"/>
      <c r="R514" s="199"/>
      <c r="S514" s="199"/>
      <c r="T514" s="20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95" t="s">
        <v>165</v>
      </c>
      <c r="AU514" s="195" t="s">
        <v>82</v>
      </c>
      <c r="AV514" s="13" t="s">
        <v>80</v>
      </c>
      <c r="AW514" s="13" t="s">
        <v>30</v>
      </c>
      <c r="AX514" s="13" t="s">
        <v>73</v>
      </c>
      <c r="AY514" s="195" t="s">
        <v>156</v>
      </c>
    </row>
    <row r="515" s="14" customFormat="1">
      <c r="A515" s="14"/>
      <c r="B515" s="201"/>
      <c r="C515" s="14"/>
      <c r="D515" s="194" t="s">
        <v>165</v>
      </c>
      <c r="E515" s="202" t="s">
        <v>1</v>
      </c>
      <c r="F515" s="203" t="s">
        <v>523</v>
      </c>
      <c r="G515" s="14"/>
      <c r="H515" s="204">
        <v>0.22</v>
      </c>
      <c r="I515" s="205"/>
      <c r="J515" s="14"/>
      <c r="K515" s="14"/>
      <c r="L515" s="201"/>
      <c r="M515" s="206"/>
      <c r="N515" s="207"/>
      <c r="O515" s="207"/>
      <c r="P515" s="207"/>
      <c r="Q515" s="207"/>
      <c r="R515" s="207"/>
      <c r="S515" s="207"/>
      <c r="T515" s="208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02" t="s">
        <v>165</v>
      </c>
      <c r="AU515" s="202" t="s">
        <v>82</v>
      </c>
      <c r="AV515" s="14" t="s">
        <v>82</v>
      </c>
      <c r="AW515" s="14" t="s">
        <v>30</v>
      </c>
      <c r="AX515" s="14" t="s">
        <v>73</v>
      </c>
      <c r="AY515" s="202" t="s">
        <v>156</v>
      </c>
    </row>
    <row r="516" s="13" customFormat="1">
      <c r="A516" s="13"/>
      <c r="B516" s="193"/>
      <c r="C516" s="13"/>
      <c r="D516" s="194" t="s">
        <v>165</v>
      </c>
      <c r="E516" s="195" t="s">
        <v>1</v>
      </c>
      <c r="F516" s="196" t="s">
        <v>506</v>
      </c>
      <c r="G516" s="13"/>
      <c r="H516" s="195" t="s">
        <v>1</v>
      </c>
      <c r="I516" s="197"/>
      <c r="J516" s="13"/>
      <c r="K516" s="13"/>
      <c r="L516" s="193"/>
      <c r="M516" s="198"/>
      <c r="N516" s="199"/>
      <c r="O516" s="199"/>
      <c r="P516" s="199"/>
      <c r="Q516" s="199"/>
      <c r="R516" s="199"/>
      <c r="S516" s="199"/>
      <c r="T516" s="20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95" t="s">
        <v>165</v>
      </c>
      <c r="AU516" s="195" t="s">
        <v>82</v>
      </c>
      <c r="AV516" s="13" t="s">
        <v>80</v>
      </c>
      <c r="AW516" s="13" t="s">
        <v>30</v>
      </c>
      <c r="AX516" s="13" t="s">
        <v>73</v>
      </c>
      <c r="AY516" s="195" t="s">
        <v>156</v>
      </c>
    </row>
    <row r="517" s="14" customFormat="1">
      <c r="A517" s="14"/>
      <c r="B517" s="201"/>
      <c r="C517" s="14"/>
      <c r="D517" s="194" t="s">
        <v>165</v>
      </c>
      <c r="E517" s="202" t="s">
        <v>1</v>
      </c>
      <c r="F517" s="203" t="s">
        <v>524</v>
      </c>
      <c r="G517" s="14"/>
      <c r="H517" s="204">
        <v>0.087999999999999995</v>
      </c>
      <c r="I517" s="205"/>
      <c r="J517" s="14"/>
      <c r="K517" s="14"/>
      <c r="L517" s="201"/>
      <c r="M517" s="206"/>
      <c r="N517" s="207"/>
      <c r="O517" s="207"/>
      <c r="P517" s="207"/>
      <c r="Q517" s="207"/>
      <c r="R517" s="207"/>
      <c r="S517" s="207"/>
      <c r="T517" s="208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02" t="s">
        <v>165</v>
      </c>
      <c r="AU517" s="202" t="s">
        <v>82</v>
      </c>
      <c r="AV517" s="14" t="s">
        <v>82</v>
      </c>
      <c r="AW517" s="14" t="s">
        <v>30</v>
      </c>
      <c r="AX517" s="14" t="s">
        <v>73</v>
      </c>
      <c r="AY517" s="202" t="s">
        <v>156</v>
      </c>
    </row>
    <row r="518" s="13" customFormat="1">
      <c r="A518" s="13"/>
      <c r="B518" s="193"/>
      <c r="C518" s="13"/>
      <c r="D518" s="194" t="s">
        <v>165</v>
      </c>
      <c r="E518" s="195" t="s">
        <v>1</v>
      </c>
      <c r="F518" s="196" t="s">
        <v>507</v>
      </c>
      <c r="G518" s="13"/>
      <c r="H518" s="195" t="s">
        <v>1</v>
      </c>
      <c r="I518" s="197"/>
      <c r="J518" s="13"/>
      <c r="K518" s="13"/>
      <c r="L518" s="193"/>
      <c r="M518" s="198"/>
      <c r="N518" s="199"/>
      <c r="O518" s="199"/>
      <c r="P518" s="199"/>
      <c r="Q518" s="199"/>
      <c r="R518" s="199"/>
      <c r="S518" s="199"/>
      <c r="T518" s="20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95" t="s">
        <v>165</v>
      </c>
      <c r="AU518" s="195" t="s">
        <v>82</v>
      </c>
      <c r="AV518" s="13" t="s">
        <v>80</v>
      </c>
      <c r="AW518" s="13" t="s">
        <v>30</v>
      </c>
      <c r="AX518" s="13" t="s">
        <v>73</v>
      </c>
      <c r="AY518" s="195" t="s">
        <v>156</v>
      </c>
    </row>
    <row r="519" s="14" customFormat="1">
      <c r="A519" s="14"/>
      <c r="B519" s="201"/>
      <c r="C519" s="14"/>
      <c r="D519" s="194" t="s">
        <v>165</v>
      </c>
      <c r="E519" s="202" t="s">
        <v>1</v>
      </c>
      <c r="F519" s="203" t="s">
        <v>525</v>
      </c>
      <c r="G519" s="14"/>
      <c r="H519" s="204">
        <v>0.114</v>
      </c>
      <c r="I519" s="205"/>
      <c r="J519" s="14"/>
      <c r="K519" s="14"/>
      <c r="L519" s="201"/>
      <c r="M519" s="206"/>
      <c r="N519" s="207"/>
      <c r="O519" s="207"/>
      <c r="P519" s="207"/>
      <c r="Q519" s="207"/>
      <c r="R519" s="207"/>
      <c r="S519" s="207"/>
      <c r="T519" s="208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02" t="s">
        <v>165</v>
      </c>
      <c r="AU519" s="202" t="s">
        <v>82</v>
      </c>
      <c r="AV519" s="14" t="s">
        <v>82</v>
      </c>
      <c r="AW519" s="14" t="s">
        <v>30</v>
      </c>
      <c r="AX519" s="14" t="s">
        <v>73</v>
      </c>
      <c r="AY519" s="202" t="s">
        <v>156</v>
      </c>
    </row>
    <row r="520" s="15" customFormat="1">
      <c r="A520" s="15"/>
      <c r="B520" s="209"/>
      <c r="C520" s="15"/>
      <c r="D520" s="194" t="s">
        <v>165</v>
      </c>
      <c r="E520" s="210" t="s">
        <v>1</v>
      </c>
      <c r="F520" s="211" t="s">
        <v>190</v>
      </c>
      <c r="G520" s="15"/>
      <c r="H520" s="212">
        <v>0.42199999999999999</v>
      </c>
      <c r="I520" s="213"/>
      <c r="J520" s="15"/>
      <c r="K520" s="15"/>
      <c r="L520" s="209"/>
      <c r="M520" s="214"/>
      <c r="N520" s="215"/>
      <c r="O520" s="215"/>
      <c r="P520" s="215"/>
      <c r="Q520" s="215"/>
      <c r="R520" s="215"/>
      <c r="S520" s="215"/>
      <c r="T520" s="216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10" t="s">
        <v>165</v>
      </c>
      <c r="AU520" s="210" t="s">
        <v>82</v>
      </c>
      <c r="AV520" s="15" t="s">
        <v>157</v>
      </c>
      <c r="AW520" s="15" t="s">
        <v>30</v>
      </c>
      <c r="AX520" s="15" t="s">
        <v>80</v>
      </c>
      <c r="AY520" s="210" t="s">
        <v>156</v>
      </c>
    </row>
    <row r="521" s="2" customFormat="1" ht="24.15" customHeight="1">
      <c r="A521" s="38"/>
      <c r="B521" s="179"/>
      <c r="C521" s="180" t="s">
        <v>526</v>
      </c>
      <c r="D521" s="180" t="s">
        <v>159</v>
      </c>
      <c r="E521" s="181" t="s">
        <v>527</v>
      </c>
      <c r="F521" s="182" t="s">
        <v>528</v>
      </c>
      <c r="G521" s="183" t="s">
        <v>170</v>
      </c>
      <c r="H521" s="184">
        <v>0.38400000000000001</v>
      </c>
      <c r="I521" s="185"/>
      <c r="J521" s="186">
        <f>ROUND(I521*H521,2)</f>
        <v>0</v>
      </c>
      <c r="K521" s="182" t="s">
        <v>163</v>
      </c>
      <c r="L521" s="39"/>
      <c r="M521" s="187" t="s">
        <v>1</v>
      </c>
      <c r="N521" s="188" t="s">
        <v>38</v>
      </c>
      <c r="O521" s="77"/>
      <c r="P521" s="189">
        <f>O521*H521</f>
        <v>0</v>
      </c>
      <c r="Q521" s="189">
        <v>0.00018000000000000001</v>
      </c>
      <c r="R521" s="189">
        <f>Q521*H521</f>
        <v>6.9120000000000002E-05</v>
      </c>
      <c r="S521" s="189">
        <v>0</v>
      </c>
      <c r="T521" s="19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91" t="s">
        <v>291</v>
      </c>
      <c r="AT521" s="191" t="s">
        <v>159</v>
      </c>
      <c r="AU521" s="191" t="s">
        <v>82</v>
      </c>
      <c r="AY521" s="19" t="s">
        <v>156</v>
      </c>
      <c r="BE521" s="192">
        <f>IF(N521="základní",J521,0)</f>
        <v>0</v>
      </c>
      <c r="BF521" s="192">
        <f>IF(N521="snížená",J521,0)</f>
        <v>0</v>
      </c>
      <c r="BG521" s="192">
        <f>IF(N521="zákl. přenesená",J521,0)</f>
        <v>0</v>
      </c>
      <c r="BH521" s="192">
        <f>IF(N521="sníž. přenesená",J521,0)</f>
        <v>0</v>
      </c>
      <c r="BI521" s="192">
        <f>IF(N521="nulová",J521,0)</f>
        <v>0</v>
      </c>
      <c r="BJ521" s="19" t="s">
        <v>80</v>
      </c>
      <c r="BK521" s="192">
        <f>ROUND(I521*H521,2)</f>
        <v>0</v>
      </c>
      <c r="BL521" s="19" t="s">
        <v>291</v>
      </c>
      <c r="BM521" s="191" t="s">
        <v>529</v>
      </c>
    </row>
    <row r="522" s="13" customFormat="1">
      <c r="A522" s="13"/>
      <c r="B522" s="193"/>
      <c r="C522" s="13"/>
      <c r="D522" s="194" t="s">
        <v>165</v>
      </c>
      <c r="E522" s="195" t="s">
        <v>1</v>
      </c>
      <c r="F522" s="196" t="s">
        <v>504</v>
      </c>
      <c r="G522" s="13"/>
      <c r="H522" s="195" t="s">
        <v>1</v>
      </c>
      <c r="I522" s="197"/>
      <c r="J522" s="13"/>
      <c r="K522" s="13"/>
      <c r="L522" s="193"/>
      <c r="M522" s="198"/>
      <c r="N522" s="199"/>
      <c r="O522" s="199"/>
      <c r="P522" s="199"/>
      <c r="Q522" s="199"/>
      <c r="R522" s="199"/>
      <c r="S522" s="199"/>
      <c r="T522" s="200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5" t="s">
        <v>165</v>
      </c>
      <c r="AU522" s="195" t="s">
        <v>82</v>
      </c>
      <c r="AV522" s="13" t="s">
        <v>80</v>
      </c>
      <c r="AW522" s="13" t="s">
        <v>30</v>
      </c>
      <c r="AX522" s="13" t="s">
        <v>73</v>
      </c>
      <c r="AY522" s="195" t="s">
        <v>156</v>
      </c>
    </row>
    <row r="523" s="14" customFormat="1">
      <c r="A523" s="14"/>
      <c r="B523" s="201"/>
      <c r="C523" s="14"/>
      <c r="D523" s="194" t="s">
        <v>165</v>
      </c>
      <c r="E523" s="202" t="s">
        <v>1</v>
      </c>
      <c r="F523" s="203" t="s">
        <v>530</v>
      </c>
      <c r="G523" s="14"/>
      <c r="H523" s="204">
        <v>0.20000000000000001</v>
      </c>
      <c r="I523" s="205"/>
      <c r="J523" s="14"/>
      <c r="K523" s="14"/>
      <c r="L523" s="201"/>
      <c r="M523" s="206"/>
      <c r="N523" s="207"/>
      <c r="O523" s="207"/>
      <c r="P523" s="207"/>
      <c r="Q523" s="207"/>
      <c r="R523" s="207"/>
      <c r="S523" s="207"/>
      <c r="T523" s="208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2" t="s">
        <v>165</v>
      </c>
      <c r="AU523" s="202" t="s">
        <v>82</v>
      </c>
      <c r="AV523" s="14" t="s">
        <v>82</v>
      </c>
      <c r="AW523" s="14" t="s">
        <v>30</v>
      </c>
      <c r="AX523" s="14" t="s">
        <v>73</v>
      </c>
      <c r="AY523" s="202" t="s">
        <v>156</v>
      </c>
    </row>
    <row r="524" s="13" customFormat="1">
      <c r="A524" s="13"/>
      <c r="B524" s="193"/>
      <c r="C524" s="13"/>
      <c r="D524" s="194" t="s">
        <v>165</v>
      </c>
      <c r="E524" s="195" t="s">
        <v>1</v>
      </c>
      <c r="F524" s="196" t="s">
        <v>506</v>
      </c>
      <c r="G524" s="13"/>
      <c r="H524" s="195" t="s">
        <v>1</v>
      </c>
      <c r="I524" s="197"/>
      <c r="J524" s="13"/>
      <c r="K524" s="13"/>
      <c r="L524" s="193"/>
      <c r="M524" s="198"/>
      <c r="N524" s="199"/>
      <c r="O524" s="199"/>
      <c r="P524" s="199"/>
      <c r="Q524" s="199"/>
      <c r="R524" s="199"/>
      <c r="S524" s="199"/>
      <c r="T524" s="20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95" t="s">
        <v>165</v>
      </c>
      <c r="AU524" s="195" t="s">
        <v>82</v>
      </c>
      <c r="AV524" s="13" t="s">
        <v>80</v>
      </c>
      <c r="AW524" s="13" t="s">
        <v>30</v>
      </c>
      <c r="AX524" s="13" t="s">
        <v>73</v>
      </c>
      <c r="AY524" s="195" t="s">
        <v>156</v>
      </c>
    </row>
    <row r="525" s="14" customFormat="1">
      <c r="A525" s="14"/>
      <c r="B525" s="201"/>
      <c r="C525" s="14"/>
      <c r="D525" s="194" t="s">
        <v>165</v>
      </c>
      <c r="E525" s="202" t="s">
        <v>1</v>
      </c>
      <c r="F525" s="203" t="s">
        <v>531</v>
      </c>
      <c r="G525" s="14"/>
      <c r="H525" s="204">
        <v>0.080000000000000002</v>
      </c>
      <c r="I525" s="205"/>
      <c r="J525" s="14"/>
      <c r="K525" s="14"/>
      <c r="L525" s="201"/>
      <c r="M525" s="206"/>
      <c r="N525" s="207"/>
      <c r="O525" s="207"/>
      <c r="P525" s="207"/>
      <c r="Q525" s="207"/>
      <c r="R525" s="207"/>
      <c r="S525" s="207"/>
      <c r="T525" s="20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02" t="s">
        <v>165</v>
      </c>
      <c r="AU525" s="202" t="s">
        <v>82</v>
      </c>
      <c r="AV525" s="14" t="s">
        <v>82</v>
      </c>
      <c r="AW525" s="14" t="s">
        <v>30</v>
      </c>
      <c r="AX525" s="14" t="s">
        <v>73</v>
      </c>
      <c r="AY525" s="202" t="s">
        <v>156</v>
      </c>
    </row>
    <row r="526" s="13" customFormat="1">
      <c r="A526" s="13"/>
      <c r="B526" s="193"/>
      <c r="C526" s="13"/>
      <c r="D526" s="194" t="s">
        <v>165</v>
      </c>
      <c r="E526" s="195" t="s">
        <v>1</v>
      </c>
      <c r="F526" s="196" t="s">
        <v>507</v>
      </c>
      <c r="G526" s="13"/>
      <c r="H526" s="195" t="s">
        <v>1</v>
      </c>
      <c r="I526" s="197"/>
      <c r="J526" s="13"/>
      <c r="K526" s="13"/>
      <c r="L526" s="193"/>
      <c r="M526" s="198"/>
      <c r="N526" s="199"/>
      <c r="O526" s="199"/>
      <c r="P526" s="199"/>
      <c r="Q526" s="199"/>
      <c r="R526" s="199"/>
      <c r="S526" s="199"/>
      <c r="T526" s="20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5" t="s">
        <v>165</v>
      </c>
      <c r="AU526" s="195" t="s">
        <v>82</v>
      </c>
      <c r="AV526" s="13" t="s">
        <v>80</v>
      </c>
      <c r="AW526" s="13" t="s">
        <v>30</v>
      </c>
      <c r="AX526" s="13" t="s">
        <v>73</v>
      </c>
      <c r="AY526" s="195" t="s">
        <v>156</v>
      </c>
    </row>
    <row r="527" s="14" customFormat="1">
      <c r="A527" s="14"/>
      <c r="B527" s="201"/>
      <c r="C527" s="14"/>
      <c r="D527" s="194" t="s">
        <v>165</v>
      </c>
      <c r="E527" s="202" t="s">
        <v>1</v>
      </c>
      <c r="F527" s="203" t="s">
        <v>532</v>
      </c>
      <c r="G527" s="14"/>
      <c r="H527" s="204">
        <v>0.104</v>
      </c>
      <c r="I527" s="205"/>
      <c r="J527" s="14"/>
      <c r="K527" s="14"/>
      <c r="L527" s="201"/>
      <c r="M527" s="206"/>
      <c r="N527" s="207"/>
      <c r="O527" s="207"/>
      <c r="P527" s="207"/>
      <c r="Q527" s="207"/>
      <c r="R527" s="207"/>
      <c r="S527" s="207"/>
      <c r="T527" s="208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02" t="s">
        <v>165</v>
      </c>
      <c r="AU527" s="202" t="s">
        <v>82</v>
      </c>
      <c r="AV527" s="14" t="s">
        <v>82</v>
      </c>
      <c r="AW527" s="14" t="s">
        <v>30</v>
      </c>
      <c r="AX527" s="14" t="s">
        <v>73</v>
      </c>
      <c r="AY527" s="202" t="s">
        <v>156</v>
      </c>
    </row>
    <row r="528" s="15" customFormat="1">
      <c r="A528" s="15"/>
      <c r="B528" s="209"/>
      <c r="C528" s="15"/>
      <c r="D528" s="194" t="s">
        <v>165</v>
      </c>
      <c r="E528" s="210" t="s">
        <v>1</v>
      </c>
      <c r="F528" s="211" t="s">
        <v>190</v>
      </c>
      <c r="G528" s="15"/>
      <c r="H528" s="212">
        <v>0.38400000000000001</v>
      </c>
      <c r="I528" s="213"/>
      <c r="J528" s="15"/>
      <c r="K528" s="15"/>
      <c r="L528" s="209"/>
      <c r="M528" s="214"/>
      <c r="N528" s="215"/>
      <c r="O528" s="215"/>
      <c r="P528" s="215"/>
      <c r="Q528" s="215"/>
      <c r="R528" s="215"/>
      <c r="S528" s="215"/>
      <c r="T528" s="216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10" t="s">
        <v>165</v>
      </c>
      <c r="AU528" s="210" t="s">
        <v>82</v>
      </c>
      <c r="AV528" s="15" t="s">
        <v>157</v>
      </c>
      <c r="AW528" s="15" t="s">
        <v>30</v>
      </c>
      <c r="AX528" s="15" t="s">
        <v>80</v>
      </c>
      <c r="AY528" s="210" t="s">
        <v>156</v>
      </c>
    </row>
    <row r="529" s="2" customFormat="1" ht="24.15" customHeight="1">
      <c r="A529" s="38"/>
      <c r="B529" s="179"/>
      <c r="C529" s="180" t="s">
        <v>533</v>
      </c>
      <c r="D529" s="180" t="s">
        <v>159</v>
      </c>
      <c r="E529" s="181" t="s">
        <v>534</v>
      </c>
      <c r="F529" s="182" t="s">
        <v>535</v>
      </c>
      <c r="G529" s="183" t="s">
        <v>469</v>
      </c>
      <c r="H529" s="184">
        <v>0.23200000000000001</v>
      </c>
      <c r="I529" s="185"/>
      <c r="J529" s="186">
        <f>ROUND(I529*H529,2)</f>
        <v>0</v>
      </c>
      <c r="K529" s="182" t="s">
        <v>163</v>
      </c>
      <c r="L529" s="39"/>
      <c r="M529" s="187" t="s">
        <v>1</v>
      </c>
      <c r="N529" s="188" t="s">
        <v>38</v>
      </c>
      <c r="O529" s="77"/>
      <c r="P529" s="189">
        <f>O529*H529</f>
        <v>0</v>
      </c>
      <c r="Q529" s="189">
        <v>0</v>
      </c>
      <c r="R529" s="189">
        <f>Q529*H529</f>
        <v>0</v>
      </c>
      <c r="S529" s="189">
        <v>0</v>
      </c>
      <c r="T529" s="190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191" t="s">
        <v>291</v>
      </c>
      <c r="AT529" s="191" t="s">
        <v>159</v>
      </c>
      <c r="AU529" s="191" t="s">
        <v>82</v>
      </c>
      <c r="AY529" s="19" t="s">
        <v>156</v>
      </c>
      <c r="BE529" s="192">
        <f>IF(N529="základní",J529,0)</f>
        <v>0</v>
      </c>
      <c r="BF529" s="192">
        <f>IF(N529="snížená",J529,0)</f>
        <v>0</v>
      </c>
      <c r="BG529" s="192">
        <f>IF(N529="zákl. přenesená",J529,0)</f>
        <v>0</v>
      </c>
      <c r="BH529" s="192">
        <f>IF(N529="sníž. přenesená",J529,0)</f>
        <v>0</v>
      </c>
      <c r="BI529" s="192">
        <f>IF(N529="nulová",J529,0)</f>
        <v>0</v>
      </c>
      <c r="BJ529" s="19" t="s">
        <v>80</v>
      </c>
      <c r="BK529" s="192">
        <f>ROUND(I529*H529,2)</f>
        <v>0</v>
      </c>
      <c r="BL529" s="19" t="s">
        <v>291</v>
      </c>
      <c r="BM529" s="191" t="s">
        <v>536</v>
      </c>
    </row>
    <row r="530" s="12" customFormat="1" ht="22.8" customHeight="1">
      <c r="A530" s="12"/>
      <c r="B530" s="166"/>
      <c r="C530" s="12"/>
      <c r="D530" s="167" t="s">
        <v>72</v>
      </c>
      <c r="E530" s="177" t="s">
        <v>537</v>
      </c>
      <c r="F530" s="177" t="s">
        <v>538</v>
      </c>
      <c r="G530" s="12"/>
      <c r="H530" s="12"/>
      <c r="I530" s="169"/>
      <c r="J530" s="178">
        <f>BK530</f>
        <v>0</v>
      </c>
      <c r="K530" s="12"/>
      <c r="L530" s="166"/>
      <c r="M530" s="171"/>
      <c r="N530" s="172"/>
      <c r="O530" s="172"/>
      <c r="P530" s="173">
        <f>SUM(P531:P532)</f>
        <v>0</v>
      </c>
      <c r="Q530" s="172"/>
      <c r="R530" s="173">
        <f>SUM(R531:R532)</f>
        <v>0</v>
      </c>
      <c r="S530" s="172"/>
      <c r="T530" s="174">
        <f>SUM(T531:T532)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167" t="s">
        <v>82</v>
      </c>
      <c r="AT530" s="175" t="s">
        <v>72</v>
      </c>
      <c r="AU530" s="175" t="s">
        <v>80</v>
      </c>
      <c r="AY530" s="167" t="s">
        <v>156</v>
      </c>
      <c r="BK530" s="176">
        <f>SUM(BK531:BK532)</f>
        <v>0</v>
      </c>
    </row>
    <row r="531" s="2" customFormat="1" ht="49.05" customHeight="1">
      <c r="A531" s="38"/>
      <c r="B531" s="179"/>
      <c r="C531" s="180" t="s">
        <v>539</v>
      </c>
      <c r="D531" s="180" t="s">
        <v>159</v>
      </c>
      <c r="E531" s="181" t="s">
        <v>540</v>
      </c>
      <c r="F531" s="182" t="s">
        <v>541</v>
      </c>
      <c r="G531" s="183" t="s">
        <v>422</v>
      </c>
      <c r="H531" s="184">
        <v>1</v>
      </c>
      <c r="I531" s="185"/>
      <c r="J531" s="186">
        <f>ROUND(I531*H531,2)</f>
        <v>0</v>
      </c>
      <c r="K531" s="182" t="s">
        <v>1</v>
      </c>
      <c r="L531" s="39"/>
      <c r="M531" s="187" t="s">
        <v>1</v>
      </c>
      <c r="N531" s="188" t="s">
        <v>38</v>
      </c>
      <c r="O531" s="77"/>
      <c r="P531" s="189">
        <f>O531*H531</f>
        <v>0</v>
      </c>
      <c r="Q531" s="189">
        <v>0</v>
      </c>
      <c r="R531" s="189">
        <f>Q531*H531</f>
        <v>0</v>
      </c>
      <c r="S531" s="189">
        <v>0</v>
      </c>
      <c r="T531" s="190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191" t="s">
        <v>157</v>
      </c>
      <c r="AT531" s="191" t="s">
        <v>159</v>
      </c>
      <c r="AU531" s="191" t="s">
        <v>82</v>
      </c>
      <c r="AY531" s="19" t="s">
        <v>156</v>
      </c>
      <c r="BE531" s="192">
        <f>IF(N531="základní",J531,0)</f>
        <v>0</v>
      </c>
      <c r="BF531" s="192">
        <f>IF(N531="snížená",J531,0)</f>
        <v>0</v>
      </c>
      <c r="BG531" s="192">
        <f>IF(N531="zákl. přenesená",J531,0)</f>
        <v>0</v>
      </c>
      <c r="BH531" s="192">
        <f>IF(N531="sníž. přenesená",J531,0)</f>
        <v>0</v>
      </c>
      <c r="BI531" s="192">
        <f>IF(N531="nulová",J531,0)</f>
        <v>0</v>
      </c>
      <c r="BJ531" s="19" t="s">
        <v>80</v>
      </c>
      <c r="BK531" s="192">
        <f>ROUND(I531*H531,2)</f>
        <v>0</v>
      </c>
      <c r="BL531" s="19" t="s">
        <v>157</v>
      </c>
      <c r="BM531" s="191" t="s">
        <v>542</v>
      </c>
    </row>
    <row r="532" s="2" customFormat="1" ht="49.05" customHeight="1">
      <c r="A532" s="38"/>
      <c r="B532" s="179"/>
      <c r="C532" s="180" t="s">
        <v>174</v>
      </c>
      <c r="D532" s="180" t="s">
        <v>159</v>
      </c>
      <c r="E532" s="181" t="s">
        <v>543</v>
      </c>
      <c r="F532" s="182" t="s">
        <v>544</v>
      </c>
      <c r="G532" s="183" t="s">
        <v>422</v>
      </c>
      <c r="H532" s="184">
        <v>1</v>
      </c>
      <c r="I532" s="185"/>
      <c r="J532" s="186">
        <f>ROUND(I532*H532,2)</f>
        <v>0</v>
      </c>
      <c r="K532" s="182" t="s">
        <v>1</v>
      </c>
      <c r="L532" s="39"/>
      <c r="M532" s="187" t="s">
        <v>1</v>
      </c>
      <c r="N532" s="188" t="s">
        <v>38</v>
      </c>
      <c r="O532" s="77"/>
      <c r="P532" s="189">
        <f>O532*H532</f>
        <v>0</v>
      </c>
      <c r="Q532" s="189">
        <v>0</v>
      </c>
      <c r="R532" s="189">
        <f>Q532*H532</f>
        <v>0</v>
      </c>
      <c r="S532" s="189">
        <v>0</v>
      </c>
      <c r="T532" s="190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191" t="s">
        <v>157</v>
      </c>
      <c r="AT532" s="191" t="s">
        <v>159</v>
      </c>
      <c r="AU532" s="191" t="s">
        <v>82</v>
      </c>
      <c r="AY532" s="19" t="s">
        <v>156</v>
      </c>
      <c r="BE532" s="192">
        <f>IF(N532="základní",J532,0)</f>
        <v>0</v>
      </c>
      <c r="BF532" s="192">
        <f>IF(N532="snížená",J532,0)</f>
        <v>0</v>
      </c>
      <c r="BG532" s="192">
        <f>IF(N532="zákl. přenesená",J532,0)</f>
        <v>0</v>
      </c>
      <c r="BH532" s="192">
        <f>IF(N532="sníž. přenesená",J532,0)</f>
        <v>0</v>
      </c>
      <c r="BI532" s="192">
        <f>IF(N532="nulová",J532,0)</f>
        <v>0</v>
      </c>
      <c r="BJ532" s="19" t="s">
        <v>80</v>
      </c>
      <c r="BK532" s="192">
        <f>ROUND(I532*H532,2)</f>
        <v>0</v>
      </c>
      <c r="BL532" s="19" t="s">
        <v>157</v>
      </c>
      <c r="BM532" s="191" t="s">
        <v>545</v>
      </c>
    </row>
    <row r="533" s="12" customFormat="1" ht="22.8" customHeight="1">
      <c r="A533" s="12"/>
      <c r="B533" s="166"/>
      <c r="C533" s="12"/>
      <c r="D533" s="167" t="s">
        <v>72</v>
      </c>
      <c r="E533" s="177" t="s">
        <v>546</v>
      </c>
      <c r="F533" s="177" t="s">
        <v>547</v>
      </c>
      <c r="G533" s="12"/>
      <c r="H533" s="12"/>
      <c r="I533" s="169"/>
      <c r="J533" s="178">
        <f>BK533</f>
        <v>0</v>
      </c>
      <c r="K533" s="12"/>
      <c r="L533" s="166"/>
      <c r="M533" s="171"/>
      <c r="N533" s="172"/>
      <c r="O533" s="172"/>
      <c r="P533" s="173">
        <f>SUM(P534:P567)</f>
        <v>0</v>
      </c>
      <c r="Q533" s="172"/>
      <c r="R533" s="173">
        <f>SUM(R534:R567)</f>
        <v>0.28088799999999997</v>
      </c>
      <c r="S533" s="172"/>
      <c r="T533" s="174">
        <f>SUM(T534:T567)</f>
        <v>0.22787299999999999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167" t="s">
        <v>82</v>
      </c>
      <c r="AT533" s="175" t="s">
        <v>72</v>
      </c>
      <c r="AU533" s="175" t="s">
        <v>80</v>
      </c>
      <c r="AY533" s="167" t="s">
        <v>156</v>
      </c>
      <c r="BK533" s="176">
        <f>SUM(BK534:BK567)</f>
        <v>0</v>
      </c>
    </row>
    <row r="534" s="2" customFormat="1" ht="24.15" customHeight="1">
      <c r="A534" s="38"/>
      <c r="B534" s="179"/>
      <c r="C534" s="180" t="s">
        <v>209</v>
      </c>
      <c r="D534" s="180" t="s">
        <v>159</v>
      </c>
      <c r="E534" s="181" t="s">
        <v>548</v>
      </c>
      <c r="F534" s="182" t="s">
        <v>549</v>
      </c>
      <c r="G534" s="183" t="s">
        <v>162</v>
      </c>
      <c r="H534" s="184">
        <v>2</v>
      </c>
      <c r="I534" s="185"/>
      <c r="J534" s="186">
        <f>ROUND(I534*H534,2)</f>
        <v>0</v>
      </c>
      <c r="K534" s="182" t="s">
        <v>163</v>
      </c>
      <c r="L534" s="39"/>
      <c r="M534" s="187" t="s">
        <v>1</v>
      </c>
      <c r="N534" s="188" t="s">
        <v>38</v>
      </c>
      <c r="O534" s="77"/>
      <c r="P534" s="189">
        <f>O534*H534</f>
        <v>0</v>
      </c>
      <c r="Q534" s="189">
        <v>0</v>
      </c>
      <c r="R534" s="189">
        <f>Q534*H534</f>
        <v>0</v>
      </c>
      <c r="S534" s="189">
        <v>0.0033800000000000002</v>
      </c>
      <c r="T534" s="190">
        <f>S534*H534</f>
        <v>0.0067600000000000004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191" t="s">
        <v>291</v>
      </c>
      <c r="AT534" s="191" t="s">
        <v>159</v>
      </c>
      <c r="AU534" s="191" t="s">
        <v>82</v>
      </c>
      <c r="AY534" s="19" t="s">
        <v>156</v>
      </c>
      <c r="BE534" s="192">
        <f>IF(N534="základní",J534,0)</f>
        <v>0</v>
      </c>
      <c r="BF534" s="192">
        <f>IF(N534="snížená",J534,0)</f>
        <v>0</v>
      </c>
      <c r="BG534" s="192">
        <f>IF(N534="zákl. přenesená",J534,0)</f>
        <v>0</v>
      </c>
      <c r="BH534" s="192">
        <f>IF(N534="sníž. přenesená",J534,0)</f>
        <v>0</v>
      </c>
      <c r="BI534" s="192">
        <f>IF(N534="nulová",J534,0)</f>
        <v>0</v>
      </c>
      <c r="BJ534" s="19" t="s">
        <v>80</v>
      </c>
      <c r="BK534" s="192">
        <f>ROUND(I534*H534,2)</f>
        <v>0</v>
      </c>
      <c r="BL534" s="19" t="s">
        <v>291</v>
      </c>
      <c r="BM534" s="191" t="s">
        <v>550</v>
      </c>
    </row>
    <row r="535" s="13" customFormat="1">
      <c r="A535" s="13"/>
      <c r="B535" s="193"/>
      <c r="C535" s="13"/>
      <c r="D535" s="194" t="s">
        <v>165</v>
      </c>
      <c r="E535" s="195" t="s">
        <v>1</v>
      </c>
      <c r="F535" s="196" t="s">
        <v>551</v>
      </c>
      <c r="G535" s="13"/>
      <c r="H535" s="195" t="s">
        <v>1</v>
      </c>
      <c r="I535" s="197"/>
      <c r="J535" s="13"/>
      <c r="K535" s="13"/>
      <c r="L535" s="193"/>
      <c r="M535" s="198"/>
      <c r="N535" s="199"/>
      <c r="O535" s="199"/>
      <c r="P535" s="199"/>
      <c r="Q535" s="199"/>
      <c r="R535" s="199"/>
      <c r="S535" s="199"/>
      <c r="T535" s="200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95" t="s">
        <v>165</v>
      </c>
      <c r="AU535" s="195" t="s">
        <v>82</v>
      </c>
      <c r="AV535" s="13" t="s">
        <v>80</v>
      </c>
      <c r="AW535" s="13" t="s">
        <v>30</v>
      </c>
      <c r="AX535" s="13" t="s">
        <v>73</v>
      </c>
      <c r="AY535" s="195" t="s">
        <v>156</v>
      </c>
    </row>
    <row r="536" s="14" customFormat="1">
      <c r="A536" s="14"/>
      <c r="B536" s="201"/>
      <c r="C536" s="14"/>
      <c r="D536" s="194" t="s">
        <v>165</v>
      </c>
      <c r="E536" s="202" t="s">
        <v>1</v>
      </c>
      <c r="F536" s="203" t="s">
        <v>552</v>
      </c>
      <c r="G536" s="14"/>
      <c r="H536" s="204">
        <v>2</v>
      </c>
      <c r="I536" s="205"/>
      <c r="J536" s="14"/>
      <c r="K536" s="14"/>
      <c r="L536" s="201"/>
      <c r="M536" s="206"/>
      <c r="N536" s="207"/>
      <c r="O536" s="207"/>
      <c r="P536" s="207"/>
      <c r="Q536" s="207"/>
      <c r="R536" s="207"/>
      <c r="S536" s="207"/>
      <c r="T536" s="208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02" t="s">
        <v>165</v>
      </c>
      <c r="AU536" s="202" t="s">
        <v>82</v>
      </c>
      <c r="AV536" s="14" t="s">
        <v>82</v>
      </c>
      <c r="AW536" s="14" t="s">
        <v>30</v>
      </c>
      <c r="AX536" s="14" t="s">
        <v>80</v>
      </c>
      <c r="AY536" s="202" t="s">
        <v>156</v>
      </c>
    </row>
    <row r="537" s="2" customFormat="1" ht="24.15" customHeight="1">
      <c r="A537" s="38"/>
      <c r="B537" s="179"/>
      <c r="C537" s="180" t="s">
        <v>301</v>
      </c>
      <c r="D537" s="180" t="s">
        <v>159</v>
      </c>
      <c r="E537" s="181" t="s">
        <v>553</v>
      </c>
      <c r="F537" s="182" t="s">
        <v>554</v>
      </c>
      <c r="G537" s="183" t="s">
        <v>162</v>
      </c>
      <c r="H537" s="184">
        <v>20.899999999999999</v>
      </c>
      <c r="I537" s="185"/>
      <c r="J537" s="186">
        <f>ROUND(I537*H537,2)</f>
        <v>0</v>
      </c>
      <c r="K537" s="182" t="s">
        <v>163</v>
      </c>
      <c r="L537" s="39"/>
      <c r="M537" s="187" t="s">
        <v>1</v>
      </c>
      <c r="N537" s="188" t="s">
        <v>38</v>
      </c>
      <c r="O537" s="77"/>
      <c r="P537" s="189">
        <f>O537*H537</f>
        <v>0</v>
      </c>
      <c r="Q537" s="189">
        <v>0</v>
      </c>
      <c r="R537" s="189">
        <f>Q537*H537</f>
        <v>0</v>
      </c>
      <c r="S537" s="189">
        <v>0.00191</v>
      </c>
      <c r="T537" s="190">
        <f>S537*H537</f>
        <v>0.039918999999999996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91" t="s">
        <v>291</v>
      </c>
      <c r="AT537" s="191" t="s">
        <v>159</v>
      </c>
      <c r="AU537" s="191" t="s">
        <v>82</v>
      </c>
      <c r="AY537" s="19" t="s">
        <v>156</v>
      </c>
      <c r="BE537" s="192">
        <f>IF(N537="základní",J537,0)</f>
        <v>0</v>
      </c>
      <c r="BF537" s="192">
        <f>IF(N537="snížená",J537,0)</f>
        <v>0</v>
      </c>
      <c r="BG537" s="192">
        <f>IF(N537="zákl. přenesená",J537,0)</f>
        <v>0</v>
      </c>
      <c r="BH537" s="192">
        <f>IF(N537="sníž. přenesená",J537,0)</f>
        <v>0</v>
      </c>
      <c r="BI537" s="192">
        <f>IF(N537="nulová",J537,0)</f>
        <v>0</v>
      </c>
      <c r="BJ537" s="19" t="s">
        <v>80</v>
      </c>
      <c r="BK537" s="192">
        <f>ROUND(I537*H537,2)</f>
        <v>0</v>
      </c>
      <c r="BL537" s="19" t="s">
        <v>291</v>
      </c>
      <c r="BM537" s="191" t="s">
        <v>555</v>
      </c>
    </row>
    <row r="538" s="13" customFormat="1">
      <c r="A538" s="13"/>
      <c r="B538" s="193"/>
      <c r="C538" s="13"/>
      <c r="D538" s="194" t="s">
        <v>165</v>
      </c>
      <c r="E538" s="195" t="s">
        <v>1</v>
      </c>
      <c r="F538" s="196" t="s">
        <v>556</v>
      </c>
      <c r="G538" s="13"/>
      <c r="H538" s="195" t="s">
        <v>1</v>
      </c>
      <c r="I538" s="197"/>
      <c r="J538" s="13"/>
      <c r="K538" s="13"/>
      <c r="L538" s="193"/>
      <c r="M538" s="198"/>
      <c r="N538" s="199"/>
      <c r="O538" s="199"/>
      <c r="P538" s="199"/>
      <c r="Q538" s="199"/>
      <c r="R538" s="199"/>
      <c r="S538" s="199"/>
      <c r="T538" s="20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5" t="s">
        <v>165</v>
      </c>
      <c r="AU538" s="195" t="s">
        <v>82</v>
      </c>
      <c r="AV538" s="13" t="s">
        <v>80</v>
      </c>
      <c r="AW538" s="13" t="s">
        <v>30</v>
      </c>
      <c r="AX538" s="13" t="s">
        <v>73</v>
      </c>
      <c r="AY538" s="195" t="s">
        <v>156</v>
      </c>
    </row>
    <row r="539" s="14" customFormat="1">
      <c r="A539" s="14"/>
      <c r="B539" s="201"/>
      <c r="C539" s="14"/>
      <c r="D539" s="194" t="s">
        <v>165</v>
      </c>
      <c r="E539" s="202" t="s">
        <v>1</v>
      </c>
      <c r="F539" s="203" t="s">
        <v>557</v>
      </c>
      <c r="G539" s="14"/>
      <c r="H539" s="204">
        <v>20.899999999999999</v>
      </c>
      <c r="I539" s="205"/>
      <c r="J539" s="14"/>
      <c r="K539" s="14"/>
      <c r="L539" s="201"/>
      <c r="M539" s="206"/>
      <c r="N539" s="207"/>
      <c r="O539" s="207"/>
      <c r="P539" s="207"/>
      <c r="Q539" s="207"/>
      <c r="R539" s="207"/>
      <c r="S539" s="207"/>
      <c r="T539" s="20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2" t="s">
        <v>165</v>
      </c>
      <c r="AU539" s="202" t="s">
        <v>82</v>
      </c>
      <c r="AV539" s="14" t="s">
        <v>82</v>
      </c>
      <c r="AW539" s="14" t="s">
        <v>30</v>
      </c>
      <c r="AX539" s="14" t="s">
        <v>80</v>
      </c>
      <c r="AY539" s="202" t="s">
        <v>156</v>
      </c>
    </row>
    <row r="540" s="2" customFormat="1" ht="21.75" customHeight="1">
      <c r="A540" s="38"/>
      <c r="B540" s="179"/>
      <c r="C540" s="180" t="s">
        <v>558</v>
      </c>
      <c r="D540" s="180" t="s">
        <v>159</v>
      </c>
      <c r="E540" s="181" t="s">
        <v>559</v>
      </c>
      <c r="F540" s="182" t="s">
        <v>560</v>
      </c>
      <c r="G540" s="183" t="s">
        <v>162</v>
      </c>
      <c r="H540" s="184">
        <v>23.800000000000001</v>
      </c>
      <c r="I540" s="185"/>
      <c r="J540" s="186">
        <f>ROUND(I540*H540,2)</f>
        <v>0</v>
      </c>
      <c r="K540" s="182" t="s">
        <v>163</v>
      </c>
      <c r="L540" s="39"/>
      <c r="M540" s="187" t="s">
        <v>1</v>
      </c>
      <c r="N540" s="188" t="s">
        <v>38</v>
      </c>
      <c r="O540" s="77"/>
      <c r="P540" s="189">
        <f>O540*H540</f>
        <v>0</v>
      </c>
      <c r="Q540" s="189">
        <v>0</v>
      </c>
      <c r="R540" s="189">
        <f>Q540*H540</f>
        <v>0</v>
      </c>
      <c r="S540" s="189">
        <v>0.0022300000000000002</v>
      </c>
      <c r="T540" s="190">
        <f>S540*H540</f>
        <v>0.05307400000000001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191" t="s">
        <v>291</v>
      </c>
      <c r="AT540" s="191" t="s">
        <v>159</v>
      </c>
      <c r="AU540" s="191" t="s">
        <v>82</v>
      </c>
      <c r="AY540" s="19" t="s">
        <v>156</v>
      </c>
      <c r="BE540" s="192">
        <f>IF(N540="základní",J540,0)</f>
        <v>0</v>
      </c>
      <c r="BF540" s="192">
        <f>IF(N540="snížená",J540,0)</f>
        <v>0</v>
      </c>
      <c r="BG540" s="192">
        <f>IF(N540="zákl. přenesená",J540,0)</f>
        <v>0</v>
      </c>
      <c r="BH540" s="192">
        <f>IF(N540="sníž. přenesená",J540,0)</f>
        <v>0</v>
      </c>
      <c r="BI540" s="192">
        <f>IF(N540="nulová",J540,0)</f>
        <v>0</v>
      </c>
      <c r="BJ540" s="19" t="s">
        <v>80</v>
      </c>
      <c r="BK540" s="192">
        <f>ROUND(I540*H540,2)</f>
        <v>0</v>
      </c>
      <c r="BL540" s="19" t="s">
        <v>291</v>
      </c>
      <c r="BM540" s="191" t="s">
        <v>561</v>
      </c>
    </row>
    <row r="541" s="2" customFormat="1" ht="16.5" customHeight="1">
      <c r="A541" s="38"/>
      <c r="B541" s="179"/>
      <c r="C541" s="180" t="s">
        <v>562</v>
      </c>
      <c r="D541" s="180" t="s">
        <v>159</v>
      </c>
      <c r="E541" s="181" t="s">
        <v>563</v>
      </c>
      <c r="F541" s="182" t="s">
        <v>564</v>
      </c>
      <c r="G541" s="183" t="s">
        <v>162</v>
      </c>
      <c r="H541" s="184">
        <v>22</v>
      </c>
      <c r="I541" s="185"/>
      <c r="J541" s="186">
        <f>ROUND(I541*H541,2)</f>
        <v>0</v>
      </c>
      <c r="K541" s="182" t="s">
        <v>163</v>
      </c>
      <c r="L541" s="39"/>
      <c r="M541" s="187" t="s">
        <v>1</v>
      </c>
      <c r="N541" s="188" t="s">
        <v>38</v>
      </c>
      <c r="O541" s="77"/>
      <c r="P541" s="189">
        <f>O541*H541</f>
        <v>0</v>
      </c>
      <c r="Q541" s="189">
        <v>0</v>
      </c>
      <c r="R541" s="189">
        <f>Q541*H541</f>
        <v>0</v>
      </c>
      <c r="S541" s="189">
        <v>0.0025999999999999999</v>
      </c>
      <c r="T541" s="190">
        <f>S541*H541</f>
        <v>0.057200000000000001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91" t="s">
        <v>291</v>
      </c>
      <c r="AT541" s="191" t="s">
        <v>159</v>
      </c>
      <c r="AU541" s="191" t="s">
        <v>82</v>
      </c>
      <c r="AY541" s="19" t="s">
        <v>156</v>
      </c>
      <c r="BE541" s="192">
        <f>IF(N541="základní",J541,0)</f>
        <v>0</v>
      </c>
      <c r="BF541" s="192">
        <f>IF(N541="snížená",J541,0)</f>
        <v>0</v>
      </c>
      <c r="BG541" s="192">
        <f>IF(N541="zákl. přenesená",J541,0)</f>
        <v>0</v>
      </c>
      <c r="BH541" s="192">
        <f>IF(N541="sníž. přenesená",J541,0)</f>
        <v>0</v>
      </c>
      <c r="BI541" s="192">
        <f>IF(N541="nulová",J541,0)</f>
        <v>0</v>
      </c>
      <c r="BJ541" s="19" t="s">
        <v>80</v>
      </c>
      <c r="BK541" s="192">
        <f>ROUND(I541*H541,2)</f>
        <v>0</v>
      </c>
      <c r="BL541" s="19" t="s">
        <v>291</v>
      </c>
      <c r="BM541" s="191" t="s">
        <v>565</v>
      </c>
    </row>
    <row r="542" s="2" customFormat="1" ht="16.5" customHeight="1">
      <c r="A542" s="38"/>
      <c r="B542" s="179"/>
      <c r="C542" s="180" t="s">
        <v>566</v>
      </c>
      <c r="D542" s="180" t="s">
        <v>159</v>
      </c>
      <c r="E542" s="181" t="s">
        <v>567</v>
      </c>
      <c r="F542" s="182" t="s">
        <v>568</v>
      </c>
      <c r="G542" s="183" t="s">
        <v>162</v>
      </c>
      <c r="H542" s="184">
        <v>18</v>
      </c>
      <c r="I542" s="185"/>
      <c r="J542" s="186">
        <f>ROUND(I542*H542,2)</f>
        <v>0</v>
      </c>
      <c r="K542" s="182" t="s">
        <v>163</v>
      </c>
      <c r="L542" s="39"/>
      <c r="M542" s="187" t="s">
        <v>1</v>
      </c>
      <c r="N542" s="188" t="s">
        <v>38</v>
      </c>
      <c r="O542" s="77"/>
      <c r="P542" s="189">
        <f>O542*H542</f>
        <v>0</v>
      </c>
      <c r="Q542" s="189">
        <v>0</v>
      </c>
      <c r="R542" s="189">
        <f>Q542*H542</f>
        <v>0</v>
      </c>
      <c r="S542" s="189">
        <v>0.0039399999999999999</v>
      </c>
      <c r="T542" s="190">
        <f>S542*H542</f>
        <v>0.070919999999999997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191" t="s">
        <v>291</v>
      </c>
      <c r="AT542" s="191" t="s">
        <v>159</v>
      </c>
      <c r="AU542" s="191" t="s">
        <v>82</v>
      </c>
      <c r="AY542" s="19" t="s">
        <v>156</v>
      </c>
      <c r="BE542" s="192">
        <f>IF(N542="základní",J542,0)</f>
        <v>0</v>
      </c>
      <c r="BF542" s="192">
        <f>IF(N542="snížená",J542,0)</f>
        <v>0</v>
      </c>
      <c r="BG542" s="192">
        <f>IF(N542="zákl. přenesená",J542,0)</f>
        <v>0</v>
      </c>
      <c r="BH542" s="192">
        <f>IF(N542="sníž. přenesená",J542,0)</f>
        <v>0</v>
      </c>
      <c r="BI542" s="192">
        <f>IF(N542="nulová",J542,0)</f>
        <v>0</v>
      </c>
      <c r="BJ542" s="19" t="s">
        <v>80</v>
      </c>
      <c r="BK542" s="192">
        <f>ROUND(I542*H542,2)</f>
        <v>0</v>
      </c>
      <c r="BL542" s="19" t="s">
        <v>291</v>
      </c>
      <c r="BM542" s="191" t="s">
        <v>569</v>
      </c>
    </row>
    <row r="543" s="14" customFormat="1">
      <c r="A543" s="14"/>
      <c r="B543" s="201"/>
      <c r="C543" s="14"/>
      <c r="D543" s="194" t="s">
        <v>165</v>
      </c>
      <c r="E543" s="202" t="s">
        <v>1</v>
      </c>
      <c r="F543" s="203" t="s">
        <v>570</v>
      </c>
      <c r="G543" s="14"/>
      <c r="H543" s="204">
        <v>18</v>
      </c>
      <c r="I543" s="205"/>
      <c r="J543" s="14"/>
      <c r="K543" s="14"/>
      <c r="L543" s="201"/>
      <c r="M543" s="206"/>
      <c r="N543" s="207"/>
      <c r="O543" s="207"/>
      <c r="P543" s="207"/>
      <c r="Q543" s="207"/>
      <c r="R543" s="207"/>
      <c r="S543" s="207"/>
      <c r="T543" s="208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02" t="s">
        <v>165</v>
      </c>
      <c r="AU543" s="202" t="s">
        <v>82</v>
      </c>
      <c r="AV543" s="14" t="s">
        <v>82</v>
      </c>
      <c r="AW543" s="14" t="s">
        <v>30</v>
      </c>
      <c r="AX543" s="14" t="s">
        <v>80</v>
      </c>
      <c r="AY543" s="202" t="s">
        <v>156</v>
      </c>
    </row>
    <row r="544" s="2" customFormat="1" ht="24.15" customHeight="1">
      <c r="A544" s="38"/>
      <c r="B544" s="179"/>
      <c r="C544" s="180" t="s">
        <v>571</v>
      </c>
      <c r="D544" s="180" t="s">
        <v>159</v>
      </c>
      <c r="E544" s="181" t="s">
        <v>572</v>
      </c>
      <c r="F544" s="182" t="s">
        <v>573</v>
      </c>
      <c r="G544" s="183" t="s">
        <v>162</v>
      </c>
      <c r="H544" s="184">
        <v>4</v>
      </c>
      <c r="I544" s="185"/>
      <c r="J544" s="186">
        <f>ROUND(I544*H544,2)</f>
        <v>0</v>
      </c>
      <c r="K544" s="182" t="s">
        <v>163</v>
      </c>
      <c r="L544" s="39"/>
      <c r="M544" s="187" t="s">
        <v>1</v>
      </c>
      <c r="N544" s="188" t="s">
        <v>38</v>
      </c>
      <c r="O544" s="77"/>
      <c r="P544" s="189">
        <f>O544*H544</f>
        <v>0</v>
      </c>
      <c r="Q544" s="189">
        <v>0.0022699999999999999</v>
      </c>
      <c r="R544" s="189">
        <f>Q544*H544</f>
        <v>0.0090799999999999995</v>
      </c>
      <c r="S544" s="189">
        <v>0</v>
      </c>
      <c r="T544" s="190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191" t="s">
        <v>291</v>
      </c>
      <c r="AT544" s="191" t="s">
        <v>159</v>
      </c>
      <c r="AU544" s="191" t="s">
        <v>82</v>
      </c>
      <c r="AY544" s="19" t="s">
        <v>156</v>
      </c>
      <c r="BE544" s="192">
        <f>IF(N544="základní",J544,0)</f>
        <v>0</v>
      </c>
      <c r="BF544" s="192">
        <f>IF(N544="snížená",J544,0)</f>
        <v>0</v>
      </c>
      <c r="BG544" s="192">
        <f>IF(N544="zákl. přenesená",J544,0)</f>
        <v>0</v>
      </c>
      <c r="BH544" s="192">
        <f>IF(N544="sníž. přenesená",J544,0)</f>
        <v>0</v>
      </c>
      <c r="BI544" s="192">
        <f>IF(N544="nulová",J544,0)</f>
        <v>0</v>
      </c>
      <c r="BJ544" s="19" t="s">
        <v>80</v>
      </c>
      <c r="BK544" s="192">
        <f>ROUND(I544*H544,2)</f>
        <v>0</v>
      </c>
      <c r="BL544" s="19" t="s">
        <v>291</v>
      </c>
      <c r="BM544" s="191" t="s">
        <v>574</v>
      </c>
    </row>
    <row r="545" s="13" customFormat="1">
      <c r="A545" s="13"/>
      <c r="B545" s="193"/>
      <c r="C545" s="13"/>
      <c r="D545" s="194" t="s">
        <v>165</v>
      </c>
      <c r="E545" s="195" t="s">
        <v>1</v>
      </c>
      <c r="F545" s="196" t="s">
        <v>551</v>
      </c>
      <c r="G545" s="13"/>
      <c r="H545" s="195" t="s">
        <v>1</v>
      </c>
      <c r="I545" s="197"/>
      <c r="J545" s="13"/>
      <c r="K545" s="13"/>
      <c r="L545" s="193"/>
      <c r="M545" s="198"/>
      <c r="N545" s="199"/>
      <c r="O545" s="199"/>
      <c r="P545" s="199"/>
      <c r="Q545" s="199"/>
      <c r="R545" s="199"/>
      <c r="S545" s="199"/>
      <c r="T545" s="20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5" t="s">
        <v>165</v>
      </c>
      <c r="AU545" s="195" t="s">
        <v>82</v>
      </c>
      <c r="AV545" s="13" t="s">
        <v>80</v>
      </c>
      <c r="AW545" s="13" t="s">
        <v>30</v>
      </c>
      <c r="AX545" s="13" t="s">
        <v>73</v>
      </c>
      <c r="AY545" s="195" t="s">
        <v>156</v>
      </c>
    </row>
    <row r="546" s="14" customFormat="1">
      <c r="A546" s="14"/>
      <c r="B546" s="201"/>
      <c r="C546" s="14"/>
      <c r="D546" s="194" t="s">
        <v>165</v>
      </c>
      <c r="E546" s="202" t="s">
        <v>1</v>
      </c>
      <c r="F546" s="203" t="s">
        <v>157</v>
      </c>
      <c r="G546" s="14"/>
      <c r="H546" s="204">
        <v>4</v>
      </c>
      <c r="I546" s="205"/>
      <c r="J546" s="14"/>
      <c r="K546" s="14"/>
      <c r="L546" s="201"/>
      <c r="M546" s="206"/>
      <c r="N546" s="207"/>
      <c r="O546" s="207"/>
      <c r="P546" s="207"/>
      <c r="Q546" s="207"/>
      <c r="R546" s="207"/>
      <c r="S546" s="207"/>
      <c r="T546" s="208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2" t="s">
        <v>165</v>
      </c>
      <c r="AU546" s="202" t="s">
        <v>82</v>
      </c>
      <c r="AV546" s="14" t="s">
        <v>82</v>
      </c>
      <c r="AW546" s="14" t="s">
        <v>30</v>
      </c>
      <c r="AX546" s="14" t="s">
        <v>80</v>
      </c>
      <c r="AY546" s="202" t="s">
        <v>156</v>
      </c>
    </row>
    <row r="547" s="2" customFormat="1" ht="33" customHeight="1">
      <c r="A547" s="38"/>
      <c r="B547" s="179"/>
      <c r="C547" s="180" t="s">
        <v>575</v>
      </c>
      <c r="D547" s="180" t="s">
        <v>159</v>
      </c>
      <c r="E547" s="181" t="s">
        <v>576</v>
      </c>
      <c r="F547" s="182" t="s">
        <v>577</v>
      </c>
      <c r="G547" s="183" t="s">
        <v>162</v>
      </c>
      <c r="H547" s="184">
        <v>20.899999999999999</v>
      </c>
      <c r="I547" s="185"/>
      <c r="J547" s="186">
        <f>ROUND(I547*H547,2)</f>
        <v>0</v>
      </c>
      <c r="K547" s="182" t="s">
        <v>163</v>
      </c>
      <c r="L547" s="39"/>
      <c r="M547" s="187" t="s">
        <v>1</v>
      </c>
      <c r="N547" s="188" t="s">
        <v>38</v>
      </c>
      <c r="O547" s="77"/>
      <c r="P547" s="189">
        <f>O547*H547</f>
        <v>0</v>
      </c>
      <c r="Q547" s="189">
        <v>0.0028800000000000002</v>
      </c>
      <c r="R547" s="189">
        <f>Q547*H547</f>
        <v>0.060192000000000002</v>
      </c>
      <c r="S547" s="189">
        <v>0</v>
      </c>
      <c r="T547" s="190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191" t="s">
        <v>291</v>
      </c>
      <c r="AT547" s="191" t="s">
        <v>159</v>
      </c>
      <c r="AU547" s="191" t="s">
        <v>82</v>
      </c>
      <c r="AY547" s="19" t="s">
        <v>156</v>
      </c>
      <c r="BE547" s="192">
        <f>IF(N547="základní",J547,0)</f>
        <v>0</v>
      </c>
      <c r="BF547" s="192">
        <f>IF(N547="snížená",J547,0)</f>
        <v>0</v>
      </c>
      <c r="BG547" s="192">
        <f>IF(N547="zákl. přenesená",J547,0)</f>
        <v>0</v>
      </c>
      <c r="BH547" s="192">
        <f>IF(N547="sníž. přenesená",J547,0)</f>
        <v>0</v>
      </c>
      <c r="BI547" s="192">
        <f>IF(N547="nulová",J547,0)</f>
        <v>0</v>
      </c>
      <c r="BJ547" s="19" t="s">
        <v>80</v>
      </c>
      <c r="BK547" s="192">
        <f>ROUND(I547*H547,2)</f>
        <v>0</v>
      </c>
      <c r="BL547" s="19" t="s">
        <v>291</v>
      </c>
      <c r="BM547" s="191" t="s">
        <v>578</v>
      </c>
    </row>
    <row r="548" s="13" customFormat="1">
      <c r="A548" s="13"/>
      <c r="B548" s="193"/>
      <c r="C548" s="13"/>
      <c r="D548" s="194" t="s">
        <v>165</v>
      </c>
      <c r="E548" s="195" t="s">
        <v>1</v>
      </c>
      <c r="F548" s="196" t="s">
        <v>579</v>
      </c>
      <c r="G548" s="13"/>
      <c r="H548" s="195" t="s">
        <v>1</v>
      </c>
      <c r="I548" s="197"/>
      <c r="J548" s="13"/>
      <c r="K548" s="13"/>
      <c r="L548" s="193"/>
      <c r="M548" s="198"/>
      <c r="N548" s="199"/>
      <c r="O548" s="199"/>
      <c r="P548" s="199"/>
      <c r="Q548" s="199"/>
      <c r="R548" s="199"/>
      <c r="S548" s="199"/>
      <c r="T548" s="20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95" t="s">
        <v>165</v>
      </c>
      <c r="AU548" s="195" t="s">
        <v>82</v>
      </c>
      <c r="AV548" s="13" t="s">
        <v>80</v>
      </c>
      <c r="AW548" s="13" t="s">
        <v>30</v>
      </c>
      <c r="AX548" s="13" t="s">
        <v>73</v>
      </c>
      <c r="AY548" s="195" t="s">
        <v>156</v>
      </c>
    </row>
    <row r="549" s="14" customFormat="1">
      <c r="A549" s="14"/>
      <c r="B549" s="201"/>
      <c r="C549" s="14"/>
      <c r="D549" s="194" t="s">
        <v>165</v>
      </c>
      <c r="E549" s="202" t="s">
        <v>1</v>
      </c>
      <c r="F549" s="203" t="s">
        <v>557</v>
      </c>
      <c r="G549" s="14"/>
      <c r="H549" s="204">
        <v>20.899999999999999</v>
      </c>
      <c r="I549" s="205"/>
      <c r="J549" s="14"/>
      <c r="K549" s="14"/>
      <c r="L549" s="201"/>
      <c r="M549" s="206"/>
      <c r="N549" s="207"/>
      <c r="O549" s="207"/>
      <c r="P549" s="207"/>
      <c r="Q549" s="207"/>
      <c r="R549" s="207"/>
      <c r="S549" s="207"/>
      <c r="T549" s="208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02" t="s">
        <v>165</v>
      </c>
      <c r="AU549" s="202" t="s">
        <v>82</v>
      </c>
      <c r="AV549" s="14" t="s">
        <v>82</v>
      </c>
      <c r="AW549" s="14" t="s">
        <v>30</v>
      </c>
      <c r="AX549" s="14" t="s">
        <v>80</v>
      </c>
      <c r="AY549" s="202" t="s">
        <v>156</v>
      </c>
    </row>
    <row r="550" s="2" customFormat="1" ht="24.15" customHeight="1">
      <c r="A550" s="38"/>
      <c r="B550" s="179"/>
      <c r="C550" s="180" t="s">
        <v>580</v>
      </c>
      <c r="D550" s="180" t="s">
        <v>159</v>
      </c>
      <c r="E550" s="181" t="s">
        <v>581</v>
      </c>
      <c r="F550" s="182" t="s">
        <v>582</v>
      </c>
      <c r="G550" s="183" t="s">
        <v>162</v>
      </c>
      <c r="H550" s="184">
        <v>23.800000000000001</v>
      </c>
      <c r="I550" s="185"/>
      <c r="J550" s="186">
        <f>ROUND(I550*H550,2)</f>
        <v>0</v>
      </c>
      <c r="K550" s="182" t="s">
        <v>163</v>
      </c>
      <c r="L550" s="39"/>
      <c r="M550" s="187" t="s">
        <v>1</v>
      </c>
      <c r="N550" s="188" t="s">
        <v>38</v>
      </c>
      <c r="O550" s="77"/>
      <c r="P550" s="189">
        <f>O550*H550</f>
        <v>0</v>
      </c>
      <c r="Q550" s="189">
        <v>0.0020200000000000001</v>
      </c>
      <c r="R550" s="189">
        <f>Q550*H550</f>
        <v>0.048076000000000001</v>
      </c>
      <c r="S550" s="189">
        <v>0</v>
      </c>
      <c r="T550" s="190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191" t="s">
        <v>291</v>
      </c>
      <c r="AT550" s="191" t="s">
        <v>159</v>
      </c>
      <c r="AU550" s="191" t="s">
        <v>82</v>
      </c>
      <c r="AY550" s="19" t="s">
        <v>156</v>
      </c>
      <c r="BE550" s="192">
        <f>IF(N550="základní",J550,0)</f>
        <v>0</v>
      </c>
      <c r="BF550" s="192">
        <f>IF(N550="snížená",J550,0)</f>
        <v>0</v>
      </c>
      <c r="BG550" s="192">
        <f>IF(N550="zákl. přenesená",J550,0)</f>
        <v>0</v>
      </c>
      <c r="BH550" s="192">
        <f>IF(N550="sníž. přenesená",J550,0)</f>
        <v>0</v>
      </c>
      <c r="BI550" s="192">
        <f>IF(N550="nulová",J550,0)</f>
        <v>0</v>
      </c>
      <c r="BJ550" s="19" t="s">
        <v>80</v>
      </c>
      <c r="BK550" s="192">
        <f>ROUND(I550*H550,2)</f>
        <v>0</v>
      </c>
      <c r="BL550" s="19" t="s">
        <v>291</v>
      </c>
      <c r="BM550" s="191" t="s">
        <v>583</v>
      </c>
    </row>
    <row r="551" s="13" customFormat="1">
      <c r="A551" s="13"/>
      <c r="B551" s="193"/>
      <c r="C551" s="13"/>
      <c r="D551" s="194" t="s">
        <v>165</v>
      </c>
      <c r="E551" s="195" t="s">
        <v>1</v>
      </c>
      <c r="F551" s="196" t="s">
        <v>584</v>
      </c>
      <c r="G551" s="13"/>
      <c r="H551" s="195" t="s">
        <v>1</v>
      </c>
      <c r="I551" s="197"/>
      <c r="J551" s="13"/>
      <c r="K551" s="13"/>
      <c r="L551" s="193"/>
      <c r="M551" s="198"/>
      <c r="N551" s="199"/>
      <c r="O551" s="199"/>
      <c r="P551" s="199"/>
      <c r="Q551" s="199"/>
      <c r="R551" s="199"/>
      <c r="S551" s="199"/>
      <c r="T551" s="20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95" t="s">
        <v>165</v>
      </c>
      <c r="AU551" s="195" t="s">
        <v>82</v>
      </c>
      <c r="AV551" s="13" t="s">
        <v>80</v>
      </c>
      <c r="AW551" s="13" t="s">
        <v>30</v>
      </c>
      <c r="AX551" s="13" t="s">
        <v>73</v>
      </c>
      <c r="AY551" s="195" t="s">
        <v>156</v>
      </c>
    </row>
    <row r="552" s="14" customFormat="1">
      <c r="A552" s="14"/>
      <c r="B552" s="201"/>
      <c r="C552" s="14"/>
      <c r="D552" s="194" t="s">
        <v>165</v>
      </c>
      <c r="E552" s="202" t="s">
        <v>1</v>
      </c>
      <c r="F552" s="203" t="s">
        <v>585</v>
      </c>
      <c r="G552" s="14"/>
      <c r="H552" s="204">
        <v>23.800000000000001</v>
      </c>
      <c r="I552" s="205"/>
      <c r="J552" s="14"/>
      <c r="K552" s="14"/>
      <c r="L552" s="201"/>
      <c r="M552" s="206"/>
      <c r="N552" s="207"/>
      <c r="O552" s="207"/>
      <c r="P552" s="207"/>
      <c r="Q552" s="207"/>
      <c r="R552" s="207"/>
      <c r="S552" s="207"/>
      <c r="T552" s="208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02" t="s">
        <v>165</v>
      </c>
      <c r="AU552" s="202" t="s">
        <v>82</v>
      </c>
      <c r="AV552" s="14" t="s">
        <v>82</v>
      </c>
      <c r="AW552" s="14" t="s">
        <v>30</v>
      </c>
      <c r="AX552" s="14" t="s">
        <v>80</v>
      </c>
      <c r="AY552" s="202" t="s">
        <v>156</v>
      </c>
    </row>
    <row r="553" s="2" customFormat="1" ht="21.75" customHeight="1">
      <c r="A553" s="38"/>
      <c r="B553" s="179"/>
      <c r="C553" s="180" t="s">
        <v>586</v>
      </c>
      <c r="D553" s="180" t="s">
        <v>159</v>
      </c>
      <c r="E553" s="181" t="s">
        <v>587</v>
      </c>
      <c r="F553" s="182" t="s">
        <v>588</v>
      </c>
      <c r="G553" s="183" t="s">
        <v>162</v>
      </c>
      <c r="H553" s="184">
        <v>22</v>
      </c>
      <c r="I553" s="185"/>
      <c r="J553" s="186">
        <f>ROUND(I553*H553,2)</f>
        <v>0</v>
      </c>
      <c r="K553" s="182" t="s">
        <v>163</v>
      </c>
      <c r="L553" s="39"/>
      <c r="M553" s="187" t="s">
        <v>1</v>
      </c>
      <c r="N553" s="188" t="s">
        <v>38</v>
      </c>
      <c r="O553" s="77"/>
      <c r="P553" s="189">
        <f>O553*H553</f>
        <v>0</v>
      </c>
      <c r="Q553" s="189">
        <v>0.0031199999999999999</v>
      </c>
      <c r="R553" s="189">
        <f>Q553*H553</f>
        <v>0.068639999999999993</v>
      </c>
      <c r="S553" s="189">
        <v>0</v>
      </c>
      <c r="T553" s="190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91" t="s">
        <v>291</v>
      </c>
      <c r="AT553" s="191" t="s">
        <v>159</v>
      </c>
      <c r="AU553" s="191" t="s">
        <v>82</v>
      </c>
      <c r="AY553" s="19" t="s">
        <v>156</v>
      </c>
      <c r="BE553" s="192">
        <f>IF(N553="základní",J553,0)</f>
        <v>0</v>
      </c>
      <c r="BF553" s="192">
        <f>IF(N553="snížená",J553,0)</f>
        <v>0</v>
      </c>
      <c r="BG553" s="192">
        <f>IF(N553="zákl. přenesená",J553,0)</f>
        <v>0</v>
      </c>
      <c r="BH553" s="192">
        <f>IF(N553="sníž. přenesená",J553,0)</f>
        <v>0</v>
      </c>
      <c r="BI553" s="192">
        <f>IF(N553="nulová",J553,0)</f>
        <v>0</v>
      </c>
      <c r="BJ553" s="19" t="s">
        <v>80</v>
      </c>
      <c r="BK553" s="192">
        <f>ROUND(I553*H553,2)</f>
        <v>0</v>
      </c>
      <c r="BL553" s="19" t="s">
        <v>291</v>
      </c>
      <c r="BM553" s="191" t="s">
        <v>589</v>
      </c>
    </row>
    <row r="554" s="13" customFormat="1">
      <c r="A554" s="13"/>
      <c r="B554" s="193"/>
      <c r="C554" s="13"/>
      <c r="D554" s="194" t="s">
        <v>165</v>
      </c>
      <c r="E554" s="195" t="s">
        <v>1</v>
      </c>
      <c r="F554" s="196" t="s">
        <v>590</v>
      </c>
      <c r="G554" s="13"/>
      <c r="H554" s="195" t="s">
        <v>1</v>
      </c>
      <c r="I554" s="197"/>
      <c r="J554" s="13"/>
      <c r="K554" s="13"/>
      <c r="L554" s="193"/>
      <c r="M554" s="198"/>
      <c r="N554" s="199"/>
      <c r="O554" s="199"/>
      <c r="P554" s="199"/>
      <c r="Q554" s="199"/>
      <c r="R554" s="199"/>
      <c r="S554" s="199"/>
      <c r="T554" s="200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5" t="s">
        <v>165</v>
      </c>
      <c r="AU554" s="195" t="s">
        <v>82</v>
      </c>
      <c r="AV554" s="13" t="s">
        <v>80</v>
      </c>
      <c r="AW554" s="13" t="s">
        <v>30</v>
      </c>
      <c r="AX554" s="13" t="s">
        <v>73</v>
      </c>
      <c r="AY554" s="195" t="s">
        <v>156</v>
      </c>
    </row>
    <row r="555" s="14" customFormat="1">
      <c r="A555" s="14"/>
      <c r="B555" s="201"/>
      <c r="C555" s="14"/>
      <c r="D555" s="194" t="s">
        <v>165</v>
      </c>
      <c r="E555" s="202" t="s">
        <v>1</v>
      </c>
      <c r="F555" s="203" t="s">
        <v>336</v>
      </c>
      <c r="G555" s="14"/>
      <c r="H555" s="204">
        <v>22</v>
      </c>
      <c r="I555" s="205"/>
      <c r="J555" s="14"/>
      <c r="K555" s="14"/>
      <c r="L555" s="201"/>
      <c r="M555" s="206"/>
      <c r="N555" s="207"/>
      <c r="O555" s="207"/>
      <c r="P555" s="207"/>
      <c r="Q555" s="207"/>
      <c r="R555" s="207"/>
      <c r="S555" s="207"/>
      <c r="T555" s="208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2" t="s">
        <v>165</v>
      </c>
      <c r="AU555" s="202" t="s">
        <v>82</v>
      </c>
      <c r="AV555" s="14" t="s">
        <v>82</v>
      </c>
      <c r="AW555" s="14" t="s">
        <v>30</v>
      </c>
      <c r="AX555" s="14" t="s">
        <v>80</v>
      </c>
      <c r="AY555" s="202" t="s">
        <v>156</v>
      </c>
    </row>
    <row r="556" s="2" customFormat="1" ht="24.15" customHeight="1">
      <c r="A556" s="38"/>
      <c r="B556" s="179"/>
      <c r="C556" s="180" t="s">
        <v>591</v>
      </c>
      <c r="D556" s="180" t="s">
        <v>159</v>
      </c>
      <c r="E556" s="181" t="s">
        <v>592</v>
      </c>
      <c r="F556" s="182" t="s">
        <v>593</v>
      </c>
      <c r="G556" s="183" t="s">
        <v>334</v>
      </c>
      <c r="H556" s="184">
        <v>2</v>
      </c>
      <c r="I556" s="185"/>
      <c r="J556" s="186">
        <f>ROUND(I556*H556,2)</f>
        <v>0</v>
      </c>
      <c r="K556" s="182" t="s">
        <v>163</v>
      </c>
      <c r="L556" s="39"/>
      <c r="M556" s="187" t="s">
        <v>1</v>
      </c>
      <c r="N556" s="188" t="s">
        <v>38</v>
      </c>
      <c r="O556" s="77"/>
      <c r="P556" s="189">
        <f>O556*H556</f>
        <v>0</v>
      </c>
      <c r="Q556" s="189">
        <v>0.0038899999999999998</v>
      </c>
      <c r="R556" s="189">
        <f>Q556*H556</f>
        <v>0.0077799999999999996</v>
      </c>
      <c r="S556" s="189">
        <v>0</v>
      </c>
      <c r="T556" s="190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191" t="s">
        <v>291</v>
      </c>
      <c r="AT556" s="191" t="s">
        <v>159</v>
      </c>
      <c r="AU556" s="191" t="s">
        <v>82</v>
      </c>
      <c r="AY556" s="19" t="s">
        <v>156</v>
      </c>
      <c r="BE556" s="192">
        <f>IF(N556="základní",J556,0)</f>
        <v>0</v>
      </c>
      <c r="BF556" s="192">
        <f>IF(N556="snížená",J556,0)</f>
        <v>0</v>
      </c>
      <c r="BG556" s="192">
        <f>IF(N556="zákl. přenesená",J556,0)</f>
        <v>0</v>
      </c>
      <c r="BH556" s="192">
        <f>IF(N556="sníž. přenesená",J556,0)</f>
        <v>0</v>
      </c>
      <c r="BI556" s="192">
        <f>IF(N556="nulová",J556,0)</f>
        <v>0</v>
      </c>
      <c r="BJ556" s="19" t="s">
        <v>80</v>
      </c>
      <c r="BK556" s="192">
        <f>ROUND(I556*H556,2)</f>
        <v>0</v>
      </c>
      <c r="BL556" s="19" t="s">
        <v>291</v>
      </c>
      <c r="BM556" s="191" t="s">
        <v>594</v>
      </c>
    </row>
    <row r="557" s="13" customFormat="1">
      <c r="A557" s="13"/>
      <c r="B557" s="193"/>
      <c r="C557" s="13"/>
      <c r="D557" s="194" t="s">
        <v>165</v>
      </c>
      <c r="E557" s="195" t="s">
        <v>1</v>
      </c>
      <c r="F557" s="196" t="s">
        <v>595</v>
      </c>
      <c r="G557" s="13"/>
      <c r="H557" s="195" t="s">
        <v>1</v>
      </c>
      <c r="I557" s="197"/>
      <c r="J557" s="13"/>
      <c r="K557" s="13"/>
      <c r="L557" s="193"/>
      <c r="M557" s="198"/>
      <c r="N557" s="199"/>
      <c r="O557" s="199"/>
      <c r="P557" s="199"/>
      <c r="Q557" s="199"/>
      <c r="R557" s="199"/>
      <c r="S557" s="199"/>
      <c r="T557" s="20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95" t="s">
        <v>165</v>
      </c>
      <c r="AU557" s="195" t="s">
        <v>82</v>
      </c>
      <c r="AV557" s="13" t="s">
        <v>80</v>
      </c>
      <c r="AW557" s="13" t="s">
        <v>30</v>
      </c>
      <c r="AX557" s="13" t="s">
        <v>73</v>
      </c>
      <c r="AY557" s="195" t="s">
        <v>156</v>
      </c>
    </row>
    <row r="558" s="14" customFormat="1">
      <c r="A558" s="14"/>
      <c r="B558" s="201"/>
      <c r="C558" s="14"/>
      <c r="D558" s="194" t="s">
        <v>165</v>
      </c>
      <c r="E558" s="202" t="s">
        <v>1</v>
      </c>
      <c r="F558" s="203" t="s">
        <v>82</v>
      </c>
      <c r="G558" s="14"/>
      <c r="H558" s="204">
        <v>2</v>
      </c>
      <c r="I558" s="205"/>
      <c r="J558" s="14"/>
      <c r="K558" s="14"/>
      <c r="L558" s="201"/>
      <c r="M558" s="206"/>
      <c r="N558" s="207"/>
      <c r="O558" s="207"/>
      <c r="P558" s="207"/>
      <c r="Q558" s="207"/>
      <c r="R558" s="207"/>
      <c r="S558" s="207"/>
      <c r="T558" s="208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02" t="s">
        <v>165</v>
      </c>
      <c r="AU558" s="202" t="s">
        <v>82</v>
      </c>
      <c r="AV558" s="14" t="s">
        <v>82</v>
      </c>
      <c r="AW558" s="14" t="s">
        <v>30</v>
      </c>
      <c r="AX558" s="14" t="s">
        <v>80</v>
      </c>
      <c r="AY558" s="202" t="s">
        <v>156</v>
      </c>
    </row>
    <row r="559" s="2" customFormat="1" ht="24.15" customHeight="1">
      <c r="A559" s="38"/>
      <c r="B559" s="179"/>
      <c r="C559" s="180" t="s">
        <v>596</v>
      </c>
      <c r="D559" s="180" t="s">
        <v>159</v>
      </c>
      <c r="E559" s="181" t="s">
        <v>597</v>
      </c>
      <c r="F559" s="182" t="s">
        <v>598</v>
      </c>
      <c r="G559" s="183" t="s">
        <v>162</v>
      </c>
      <c r="H559" s="184">
        <v>18</v>
      </c>
      <c r="I559" s="185"/>
      <c r="J559" s="186">
        <f>ROUND(I559*H559,2)</f>
        <v>0</v>
      </c>
      <c r="K559" s="182" t="s">
        <v>163</v>
      </c>
      <c r="L559" s="39"/>
      <c r="M559" s="187" t="s">
        <v>1</v>
      </c>
      <c r="N559" s="188" t="s">
        <v>38</v>
      </c>
      <c r="O559" s="77"/>
      <c r="P559" s="189">
        <f>O559*H559</f>
        <v>0</v>
      </c>
      <c r="Q559" s="189">
        <v>0.0048399999999999997</v>
      </c>
      <c r="R559" s="189">
        <f>Q559*H559</f>
        <v>0.087119999999999989</v>
      </c>
      <c r="S559" s="189">
        <v>0</v>
      </c>
      <c r="T559" s="190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191" t="s">
        <v>291</v>
      </c>
      <c r="AT559" s="191" t="s">
        <v>159</v>
      </c>
      <c r="AU559" s="191" t="s">
        <v>82</v>
      </c>
      <c r="AY559" s="19" t="s">
        <v>156</v>
      </c>
      <c r="BE559" s="192">
        <f>IF(N559="základní",J559,0)</f>
        <v>0</v>
      </c>
      <c r="BF559" s="192">
        <f>IF(N559="snížená",J559,0)</f>
        <v>0</v>
      </c>
      <c r="BG559" s="192">
        <f>IF(N559="zákl. přenesená",J559,0)</f>
        <v>0</v>
      </c>
      <c r="BH559" s="192">
        <f>IF(N559="sníž. přenesená",J559,0)</f>
        <v>0</v>
      </c>
      <c r="BI559" s="192">
        <f>IF(N559="nulová",J559,0)</f>
        <v>0</v>
      </c>
      <c r="BJ559" s="19" t="s">
        <v>80</v>
      </c>
      <c r="BK559" s="192">
        <f>ROUND(I559*H559,2)</f>
        <v>0</v>
      </c>
      <c r="BL559" s="19" t="s">
        <v>291</v>
      </c>
      <c r="BM559" s="191" t="s">
        <v>599</v>
      </c>
    </row>
    <row r="560" s="13" customFormat="1">
      <c r="A560" s="13"/>
      <c r="B560" s="193"/>
      <c r="C560" s="13"/>
      <c r="D560" s="194" t="s">
        <v>165</v>
      </c>
      <c r="E560" s="195" t="s">
        <v>1</v>
      </c>
      <c r="F560" s="196" t="s">
        <v>600</v>
      </c>
      <c r="G560" s="13"/>
      <c r="H560" s="195" t="s">
        <v>1</v>
      </c>
      <c r="I560" s="197"/>
      <c r="J560" s="13"/>
      <c r="K560" s="13"/>
      <c r="L560" s="193"/>
      <c r="M560" s="198"/>
      <c r="N560" s="199"/>
      <c r="O560" s="199"/>
      <c r="P560" s="199"/>
      <c r="Q560" s="199"/>
      <c r="R560" s="199"/>
      <c r="S560" s="199"/>
      <c r="T560" s="20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95" t="s">
        <v>165</v>
      </c>
      <c r="AU560" s="195" t="s">
        <v>82</v>
      </c>
      <c r="AV560" s="13" t="s">
        <v>80</v>
      </c>
      <c r="AW560" s="13" t="s">
        <v>30</v>
      </c>
      <c r="AX560" s="13" t="s">
        <v>73</v>
      </c>
      <c r="AY560" s="195" t="s">
        <v>156</v>
      </c>
    </row>
    <row r="561" s="14" customFormat="1">
      <c r="A561" s="14"/>
      <c r="B561" s="201"/>
      <c r="C561" s="14"/>
      <c r="D561" s="194" t="s">
        <v>165</v>
      </c>
      <c r="E561" s="202" t="s">
        <v>1</v>
      </c>
      <c r="F561" s="203" t="s">
        <v>570</v>
      </c>
      <c r="G561" s="14"/>
      <c r="H561" s="204">
        <v>18</v>
      </c>
      <c r="I561" s="205"/>
      <c r="J561" s="14"/>
      <c r="K561" s="14"/>
      <c r="L561" s="201"/>
      <c r="M561" s="206"/>
      <c r="N561" s="207"/>
      <c r="O561" s="207"/>
      <c r="P561" s="207"/>
      <c r="Q561" s="207"/>
      <c r="R561" s="207"/>
      <c r="S561" s="207"/>
      <c r="T561" s="208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02" t="s">
        <v>165</v>
      </c>
      <c r="AU561" s="202" t="s">
        <v>82</v>
      </c>
      <c r="AV561" s="14" t="s">
        <v>82</v>
      </c>
      <c r="AW561" s="14" t="s">
        <v>30</v>
      </c>
      <c r="AX561" s="14" t="s">
        <v>80</v>
      </c>
      <c r="AY561" s="202" t="s">
        <v>156</v>
      </c>
    </row>
    <row r="562" s="2" customFormat="1" ht="55.5" customHeight="1">
      <c r="A562" s="38"/>
      <c r="B562" s="179"/>
      <c r="C562" s="180" t="s">
        <v>601</v>
      </c>
      <c r="D562" s="180" t="s">
        <v>159</v>
      </c>
      <c r="E562" s="181" t="s">
        <v>602</v>
      </c>
      <c r="F562" s="182" t="s">
        <v>603</v>
      </c>
      <c r="G562" s="183" t="s">
        <v>422</v>
      </c>
      <c r="H562" s="184">
        <v>1</v>
      </c>
      <c r="I562" s="185"/>
      <c r="J562" s="186">
        <f>ROUND(I562*H562,2)</f>
        <v>0</v>
      </c>
      <c r="K562" s="182" t="s">
        <v>1</v>
      </c>
      <c r="L562" s="39"/>
      <c r="M562" s="187" t="s">
        <v>1</v>
      </c>
      <c r="N562" s="188" t="s">
        <v>38</v>
      </c>
      <c r="O562" s="77"/>
      <c r="P562" s="189">
        <f>O562*H562</f>
        <v>0</v>
      </c>
      <c r="Q562" s="189">
        <v>0</v>
      </c>
      <c r="R562" s="189">
        <f>Q562*H562</f>
        <v>0</v>
      </c>
      <c r="S562" s="189">
        <v>0</v>
      </c>
      <c r="T562" s="190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191" t="s">
        <v>291</v>
      </c>
      <c r="AT562" s="191" t="s">
        <v>159</v>
      </c>
      <c r="AU562" s="191" t="s">
        <v>82</v>
      </c>
      <c r="AY562" s="19" t="s">
        <v>156</v>
      </c>
      <c r="BE562" s="192">
        <f>IF(N562="základní",J562,0)</f>
        <v>0</v>
      </c>
      <c r="BF562" s="192">
        <f>IF(N562="snížená",J562,0)</f>
        <v>0</v>
      </c>
      <c r="BG562" s="192">
        <f>IF(N562="zákl. přenesená",J562,0)</f>
        <v>0</v>
      </c>
      <c r="BH562" s="192">
        <f>IF(N562="sníž. přenesená",J562,0)</f>
        <v>0</v>
      </c>
      <c r="BI562" s="192">
        <f>IF(N562="nulová",J562,0)</f>
        <v>0</v>
      </c>
      <c r="BJ562" s="19" t="s">
        <v>80</v>
      </c>
      <c r="BK562" s="192">
        <f>ROUND(I562*H562,2)</f>
        <v>0</v>
      </c>
      <c r="BL562" s="19" t="s">
        <v>291</v>
      </c>
      <c r="BM562" s="191" t="s">
        <v>604</v>
      </c>
    </row>
    <row r="563" s="2" customFormat="1" ht="62.7" customHeight="1">
      <c r="A563" s="38"/>
      <c r="B563" s="179"/>
      <c r="C563" s="180" t="s">
        <v>605</v>
      </c>
      <c r="D563" s="180" t="s">
        <v>159</v>
      </c>
      <c r="E563" s="181" t="s">
        <v>606</v>
      </c>
      <c r="F563" s="182" t="s">
        <v>607</v>
      </c>
      <c r="G563" s="183" t="s">
        <v>422</v>
      </c>
      <c r="H563" s="184">
        <v>1</v>
      </c>
      <c r="I563" s="185"/>
      <c r="J563" s="186">
        <f>ROUND(I563*H563,2)</f>
        <v>0</v>
      </c>
      <c r="K563" s="182" t="s">
        <v>1</v>
      </c>
      <c r="L563" s="39"/>
      <c r="M563" s="187" t="s">
        <v>1</v>
      </c>
      <c r="N563" s="188" t="s">
        <v>38</v>
      </c>
      <c r="O563" s="77"/>
      <c r="P563" s="189">
        <f>O563*H563</f>
        <v>0</v>
      </c>
      <c r="Q563" s="189">
        <v>0</v>
      </c>
      <c r="R563" s="189">
        <f>Q563*H563</f>
        <v>0</v>
      </c>
      <c r="S563" s="189">
        <v>0</v>
      </c>
      <c r="T563" s="190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191" t="s">
        <v>291</v>
      </c>
      <c r="AT563" s="191" t="s">
        <v>159</v>
      </c>
      <c r="AU563" s="191" t="s">
        <v>82</v>
      </c>
      <c r="AY563" s="19" t="s">
        <v>156</v>
      </c>
      <c r="BE563" s="192">
        <f>IF(N563="základní",J563,0)</f>
        <v>0</v>
      </c>
      <c r="BF563" s="192">
        <f>IF(N563="snížená",J563,0)</f>
        <v>0</v>
      </c>
      <c r="BG563" s="192">
        <f>IF(N563="zákl. přenesená",J563,0)</f>
        <v>0</v>
      </c>
      <c r="BH563" s="192">
        <f>IF(N563="sníž. přenesená",J563,0)</f>
        <v>0</v>
      </c>
      <c r="BI563" s="192">
        <f>IF(N563="nulová",J563,0)</f>
        <v>0</v>
      </c>
      <c r="BJ563" s="19" t="s">
        <v>80</v>
      </c>
      <c r="BK563" s="192">
        <f>ROUND(I563*H563,2)</f>
        <v>0</v>
      </c>
      <c r="BL563" s="19" t="s">
        <v>291</v>
      </c>
      <c r="BM563" s="191" t="s">
        <v>608</v>
      </c>
    </row>
    <row r="564" s="2" customFormat="1" ht="55.5" customHeight="1">
      <c r="A564" s="38"/>
      <c r="B564" s="179"/>
      <c r="C564" s="180" t="s">
        <v>609</v>
      </c>
      <c r="D564" s="180" t="s">
        <v>159</v>
      </c>
      <c r="E564" s="181" t="s">
        <v>610</v>
      </c>
      <c r="F564" s="182" t="s">
        <v>611</v>
      </c>
      <c r="G564" s="183" t="s">
        <v>422</v>
      </c>
      <c r="H564" s="184">
        <v>1</v>
      </c>
      <c r="I564" s="185"/>
      <c r="J564" s="186">
        <f>ROUND(I564*H564,2)</f>
        <v>0</v>
      </c>
      <c r="K564" s="182" t="s">
        <v>1</v>
      </c>
      <c r="L564" s="39"/>
      <c r="M564" s="187" t="s">
        <v>1</v>
      </c>
      <c r="N564" s="188" t="s">
        <v>38</v>
      </c>
      <c r="O564" s="77"/>
      <c r="P564" s="189">
        <f>O564*H564</f>
        <v>0</v>
      </c>
      <c r="Q564" s="189">
        <v>0</v>
      </c>
      <c r="R564" s="189">
        <f>Q564*H564</f>
        <v>0</v>
      </c>
      <c r="S564" s="189">
        <v>0</v>
      </c>
      <c r="T564" s="190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191" t="s">
        <v>291</v>
      </c>
      <c r="AT564" s="191" t="s">
        <v>159</v>
      </c>
      <c r="AU564" s="191" t="s">
        <v>82</v>
      </c>
      <c r="AY564" s="19" t="s">
        <v>156</v>
      </c>
      <c r="BE564" s="192">
        <f>IF(N564="základní",J564,0)</f>
        <v>0</v>
      </c>
      <c r="BF564" s="192">
        <f>IF(N564="snížená",J564,0)</f>
        <v>0</v>
      </c>
      <c r="BG564" s="192">
        <f>IF(N564="zákl. přenesená",J564,0)</f>
        <v>0</v>
      </c>
      <c r="BH564" s="192">
        <f>IF(N564="sníž. přenesená",J564,0)</f>
        <v>0</v>
      </c>
      <c r="BI564" s="192">
        <f>IF(N564="nulová",J564,0)</f>
        <v>0</v>
      </c>
      <c r="BJ564" s="19" t="s">
        <v>80</v>
      </c>
      <c r="BK564" s="192">
        <f>ROUND(I564*H564,2)</f>
        <v>0</v>
      </c>
      <c r="BL564" s="19" t="s">
        <v>291</v>
      </c>
      <c r="BM564" s="191" t="s">
        <v>612</v>
      </c>
    </row>
    <row r="565" s="2" customFormat="1" ht="76.35" customHeight="1">
      <c r="A565" s="38"/>
      <c r="B565" s="179"/>
      <c r="C565" s="180" t="s">
        <v>613</v>
      </c>
      <c r="D565" s="180" t="s">
        <v>159</v>
      </c>
      <c r="E565" s="181" t="s">
        <v>614</v>
      </c>
      <c r="F565" s="182" t="s">
        <v>615</v>
      </c>
      <c r="G565" s="183" t="s">
        <v>422</v>
      </c>
      <c r="H565" s="184">
        <v>1</v>
      </c>
      <c r="I565" s="185"/>
      <c r="J565" s="186">
        <f>ROUND(I565*H565,2)</f>
        <v>0</v>
      </c>
      <c r="K565" s="182" t="s">
        <v>1</v>
      </c>
      <c r="L565" s="39"/>
      <c r="M565" s="187" t="s">
        <v>1</v>
      </c>
      <c r="N565" s="188" t="s">
        <v>38</v>
      </c>
      <c r="O565" s="77"/>
      <c r="P565" s="189">
        <f>O565*H565</f>
        <v>0</v>
      </c>
      <c r="Q565" s="189">
        <v>0</v>
      </c>
      <c r="R565" s="189">
        <f>Q565*H565</f>
        <v>0</v>
      </c>
      <c r="S565" s="189">
        <v>0</v>
      </c>
      <c r="T565" s="190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191" t="s">
        <v>291</v>
      </c>
      <c r="AT565" s="191" t="s">
        <v>159</v>
      </c>
      <c r="AU565" s="191" t="s">
        <v>82</v>
      </c>
      <c r="AY565" s="19" t="s">
        <v>156</v>
      </c>
      <c r="BE565" s="192">
        <f>IF(N565="základní",J565,0)</f>
        <v>0</v>
      </c>
      <c r="BF565" s="192">
        <f>IF(N565="snížená",J565,0)</f>
        <v>0</v>
      </c>
      <c r="BG565" s="192">
        <f>IF(N565="zákl. přenesená",J565,0)</f>
        <v>0</v>
      </c>
      <c r="BH565" s="192">
        <f>IF(N565="sníž. přenesená",J565,0)</f>
        <v>0</v>
      </c>
      <c r="BI565" s="192">
        <f>IF(N565="nulová",J565,0)</f>
        <v>0</v>
      </c>
      <c r="BJ565" s="19" t="s">
        <v>80</v>
      </c>
      <c r="BK565" s="192">
        <f>ROUND(I565*H565,2)</f>
        <v>0</v>
      </c>
      <c r="BL565" s="19" t="s">
        <v>291</v>
      </c>
      <c r="BM565" s="191" t="s">
        <v>616</v>
      </c>
    </row>
    <row r="566" s="2" customFormat="1" ht="24.15" customHeight="1">
      <c r="A566" s="38"/>
      <c r="B566" s="179"/>
      <c r="C566" s="180" t="s">
        <v>617</v>
      </c>
      <c r="D566" s="180" t="s">
        <v>159</v>
      </c>
      <c r="E566" s="181" t="s">
        <v>618</v>
      </c>
      <c r="F566" s="182" t="s">
        <v>619</v>
      </c>
      <c r="G566" s="183" t="s">
        <v>170</v>
      </c>
      <c r="H566" s="184">
        <v>60</v>
      </c>
      <c r="I566" s="185"/>
      <c r="J566" s="186">
        <f>ROUND(I566*H566,2)</f>
        <v>0</v>
      </c>
      <c r="K566" s="182" t="s">
        <v>1</v>
      </c>
      <c r="L566" s="39"/>
      <c r="M566" s="187" t="s">
        <v>1</v>
      </c>
      <c r="N566" s="188" t="s">
        <v>38</v>
      </c>
      <c r="O566" s="77"/>
      <c r="P566" s="189">
        <f>O566*H566</f>
        <v>0</v>
      </c>
      <c r="Q566" s="189">
        <v>0</v>
      </c>
      <c r="R566" s="189">
        <f>Q566*H566</f>
        <v>0</v>
      </c>
      <c r="S566" s="189">
        <v>0</v>
      </c>
      <c r="T566" s="190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191" t="s">
        <v>291</v>
      </c>
      <c r="AT566" s="191" t="s">
        <v>159</v>
      </c>
      <c r="AU566" s="191" t="s">
        <v>82</v>
      </c>
      <c r="AY566" s="19" t="s">
        <v>156</v>
      </c>
      <c r="BE566" s="192">
        <f>IF(N566="základní",J566,0)</f>
        <v>0</v>
      </c>
      <c r="BF566" s="192">
        <f>IF(N566="snížená",J566,0)</f>
        <v>0</v>
      </c>
      <c r="BG566" s="192">
        <f>IF(N566="zákl. přenesená",J566,0)</f>
        <v>0</v>
      </c>
      <c r="BH566" s="192">
        <f>IF(N566="sníž. přenesená",J566,0)</f>
        <v>0</v>
      </c>
      <c r="BI566" s="192">
        <f>IF(N566="nulová",J566,0)</f>
        <v>0</v>
      </c>
      <c r="BJ566" s="19" t="s">
        <v>80</v>
      </c>
      <c r="BK566" s="192">
        <f>ROUND(I566*H566,2)</f>
        <v>0</v>
      </c>
      <c r="BL566" s="19" t="s">
        <v>291</v>
      </c>
      <c r="BM566" s="191" t="s">
        <v>620</v>
      </c>
    </row>
    <row r="567" s="2" customFormat="1" ht="24.15" customHeight="1">
      <c r="A567" s="38"/>
      <c r="B567" s="179"/>
      <c r="C567" s="180" t="s">
        <v>621</v>
      </c>
      <c r="D567" s="180" t="s">
        <v>159</v>
      </c>
      <c r="E567" s="181" t="s">
        <v>622</v>
      </c>
      <c r="F567" s="182" t="s">
        <v>623</v>
      </c>
      <c r="G567" s="183" t="s">
        <v>469</v>
      </c>
      <c r="H567" s="184">
        <v>0.28100000000000003</v>
      </c>
      <c r="I567" s="185"/>
      <c r="J567" s="186">
        <f>ROUND(I567*H567,2)</f>
        <v>0</v>
      </c>
      <c r="K567" s="182" t="s">
        <v>163</v>
      </c>
      <c r="L567" s="39"/>
      <c r="M567" s="187" t="s">
        <v>1</v>
      </c>
      <c r="N567" s="188" t="s">
        <v>38</v>
      </c>
      <c r="O567" s="77"/>
      <c r="P567" s="189">
        <f>O567*H567</f>
        <v>0</v>
      </c>
      <c r="Q567" s="189">
        <v>0</v>
      </c>
      <c r="R567" s="189">
        <f>Q567*H567</f>
        <v>0</v>
      </c>
      <c r="S567" s="189">
        <v>0</v>
      </c>
      <c r="T567" s="19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91" t="s">
        <v>291</v>
      </c>
      <c r="AT567" s="191" t="s">
        <v>159</v>
      </c>
      <c r="AU567" s="191" t="s">
        <v>82</v>
      </c>
      <c r="AY567" s="19" t="s">
        <v>156</v>
      </c>
      <c r="BE567" s="192">
        <f>IF(N567="základní",J567,0)</f>
        <v>0</v>
      </c>
      <c r="BF567" s="192">
        <f>IF(N567="snížená",J567,0)</f>
        <v>0</v>
      </c>
      <c r="BG567" s="192">
        <f>IF(N567="zákl. přenesená",J567,0)</f>
        <v>0</v>
      </c>
      <c r="BH567" s="192">
        <f>IF(N567="sníž. přenesená",J567,0)</f>
        <v>0</v>
      </c>
      <c r="BI567" s="192">
        <f>IF(N567="nulová",J567,0)</f>
        <v>0</v>
      </c>
      <c r="BJ567" s="19" t="s">
        <v>80</v>
      </c>
      <c r="BK567" s="192">
        <f>ROUND(I567*H567,2)</f>
        <v>0</v>
      </c>
      <c r="BL567" s="19" t="s">
        <v>291</v>
      </c>
      <c r="BM567" s="191" t="s">
        <v>624</v>
      </c>
    </row>
    <row r="568" s="12" customFormat="1" ht="22.8" customHeight="1">
      <c r="A568" s="12"/>
      <c r="B568" s="166"/>
      <c r="C568" s="12"/>
      <c r="D568" s="167" t="s">
        <v>72</v>
      </c>
      <c r="E568" s="177" t="s">
        <v>625</v>
      </c>
      <c r="F568" s="177" t="s">
        <v>626</v>
      </c>
      <c r="G568" s="12"/>
      <c r="H568" s="12"/>
      <c r="I568" s="169"/>
      <c r="J568" s="178">
        <f>BK568</f>
        <v>0</v>
      </c>
      <c r="K568" s="12"/>
      <c r="L568" s="166"/>
      <c r="M568" s="171"/>
      <c r="N568" s="172"/>
      <c r="O568" s="172"/>
      <c r="P568" s="173">
        <f>SUM(P569:P575)</f>
        <v>0</v>
      </c>
      <c r="Q568" s="172"/>
      <c r="R568" s="173">
        <f>SUM(R569:R575)</f>
        <v>0</v>
      </c>
      <c r="S568" s="172"/>
      <c r="T568" s="174">
        <f>SUM(T569:T575)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167" t="s">
        <v>82</v>
      </c>
      <c r="AT568" s="175" t="s">
        <v>72</v>
      </c>
      <c r="AU568" s="175" t="s">
        <v>80</v>
      </c>
      <c r="AY568" s="167" t="s">
        <v>156</v>
      </c>
      <c r="BK568" s="176">
        <f>SUM(BK569:BK575)</f>
        <v>0</v>
      </c>
    </row>
    <row r="569" s="2" customFormat="1" ht="44.25" customHeight="1">
      <c r="A569" s="38"/>
      <c r="B569" s="179"/>
      <c r="C569" s="180" t="s">
        <v>627</v>
      </c>
      <c r="D569" s="180" t="s">
        <v>159</v>
      </c>
      <c r="E569" s="181" t="s">
        <v>628</v>
      </c>
      <c r="F569" s="182" t="s">
        <v>629</v>
      </c>
      <c r="G569" s="183" t="s">
        <v>334</v>
      </c>
      <c r="H569" s="184">
        <v>1</v>
      </c>
      <c r="I569" s="185"/>
      <c r="J569" s="186">
        <f>ROUND(I569*H569,2)</f>
        <v>0</v>
      </c>
      <c r="K569" s="182" t="s">
        <v>1</v>
      </c>
      <c r="L569" s="39"/>
      <c r="M569" s="187" t="s">
        <v>1</v>
      </c>
      <c r="N569" s="188" t="s">
        <v>38</v>
      </c>
      <c r="O569" s="77"/>
      <c r="P569" s="189">
        <f>O569*H569</f>
        <v>0</v>
      </c>
      <c r="Q569" s="189">
        <v>0</v>
      </c>
      <c r="R569" s="189">
        <f>Q569*H569</f>
        <v>0</v>
      </c>
      <c r="S569" s="189">
        <v>0</v>
      </c>
      <c r="T569" s="190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91" t="s">
        <v>291</v>
      </c>
      <c r="AT569" s="191" t="s">
        <v>159</v>
      </c>
      <c r="AU569" s="191" t="s">
        <v>82</v>
      </c>
      <c r="AY569" s="19" t="s">
        <v>156</v>
      </c>
      <c r="BE569" s="192">
        <f>IF(N569="základní",J569,0)</f>
        <v>0</v>
      </c>
      <c r="BF569" s="192">
        <f>IF(N569="snížená",J569,0)</f>
        <v>0</v>
      </c>
      <c r="BG569" s="192">
        <f>IF(N569="zákl. přenesená",J569,0)</f>
        <v>0</v>
      </c>
      <c r="BH569" s="192">
        <f>IF(N569="sníž. přenesená",J569,0)</f>
        <v>0</v>
      </c>
      <c r="BI569" s="192">
        <f>IF(N569="nulová",J569,0)</f>
        <v>0</v>
      </c>
      <c r="BJ569" s="19" t="s">
        <v>80</v>
      </c>
      <c r="BK569" s="192">
        <f>ROUND(I569*H569,2)</f>
        <v>0</v>
      </c>
      <c r="BL569" s="19" t="s">
        <v>291</v>
      </c>
      <c r="BM569" s="191" t="s">
        <v>630</v>
      </c>
    </row>
    <row r="570" s="2" customFormat="1" ht="16.5" customHeight="1">
      <c r="A570" s="38"/>
      <c r="B570" s="179"/>
      <c r="C570" s="180" t="s">
        <v>631</v>
      </c>
      <c r="D570" s="180" t="s">
        <v>159</v>
      </c>
      <c r="E570" s="181" t="s">
        <v>632</v>
      </c>
      <c r="F570" s="182" t="s">
        <v>633</v>
      </c>
      <c r="G570" s="183" t="s">
        <v>634</v>
      </c>
      <c r="H570" s="184">
        <v>12</v>
      </c>
      <c r="I570" s="185"/>
      <c r="J570" s="186">
        <f>ROUND(I570*H570,2)</f>
        <v>0</v>
      </c>
      <c r="K570" s="182" t="s">
        <v>1</v>
      </c>
      <c r="L570" s="39"/>
      <c r="M570" s="187" t="s">
        <v>1</v>
      </c>
      <c r="N570" s="188" t="s">
        <v>38</v>
      </c>
      <c r="O570" s="77"/>
      <c r="P570" s="189">
        <f>O570*H570</f>
        <v>0</v>
      </c>
      <c r="Q570" s="189">
        <v>0</v>
      </c>
      <c r="R570" s="189">
        <f>Q570*H570</f>
        <v>0</v>
      </c>
      <c r="S570" s="189">
        <v>0</v>
      </c>
      <c r="T570" s="190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191" t="s">
        <v>291</v>
      </c>
      <c r="AT570" s="191" t="s">
        <v>159</v>
      </c>
      <c r="AU570" s="191" t="s">
        <v>82</v>
      </c>
      <c r="AY570" s="19" t="s">
        <v>156</v>
      </c>
      <c r="BE570" s="192">
        <f>IF(N570="základní",J570,0)</f>
        <v>0</v>
      </c>
      <c r="BF570" s="192">
        <f>IF(N570="snížená",J570,0)</f>
        <v>0</v>
      </c>
      <c r="BG570" s="192">
        <f>IF(N570="zákl. přenesená",J570,0)</f>
        <v>0</v>
      </c>
      <c r="BH570" s="192">
        <f>IF(N570="sníž. přenesená",J570,0)</f>
        <v>0</v>
      </c>
      <c r="BI570" s="192">
        <f>IF(N570="nulová",J570,0)</f>
        <v>0</v>
      </c>
      <c r="BJ570" s="19" t="s">
        <v>80</v>
      </c>
      <c r="BK570" s="192">
        <f>ROUND(I570*H570,2)</f>
        <v>0</v>
      </c>
      <c r="BL570" s="19" t="s">
        <v>291</v>
      </c>
      <c r="BM570" s="191" t="s">
        <v>635</v>
      </c>
    </row>
    <row r="571" s="13" customFormat="1">
      <c r="A571" s="13"/>
      <c r="B571" s="193"/>
      <c r="C571" s="13"/>
      <c r="D571" s="194" t="s">
        <v>165</v>
      </c>
      <c r="E571" s="195" t="s">
        <v>1</v>
      </c>
      <c r="F571" s="196" t="s">
        <v>636</v>
      </c>
      <c r="G571" s="13"/>
      <c r="H571" s="195" t="s">
        <v>1</v>
      </c>
      <c r="I571" s="197"/>
      <c r="J571" s="13"/>
      <c r="K571" s="13"/>
      <c r="L571" s="193"/>
      <c r="M571" s="198"/>
      <c r="N571" s="199"/>
      <c r="O571" s="199"/>
      <c r="P571" s="199"/>
      <c r="Q571" s="199"/>
      <c r="R571" s="199"/>
      <c r="S571" s="199"/>
      <c r="T571" s="20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5" t="s">
        <v>165</v>
      </c>
      <c r="AU571" s="195" t="s">
        <v>82</v>
      </c>
      <c r="AV571" s="13" t="s">
        <v>80</v>
      </c>
      <c r="AW571" s="13" t="s">
        <v>30</v>
      </c>
      <c r="AX571" s="13" t="s">
        <v>73</v>
      </c>
      <c r="AY571" s="195" t="s">
        <v>156</v>
      </c>
    </row>
    <row r="572" s="14" customFormat="1">
      <c r="A572" s="14"/>
      <c r="B572" s="201"/>
      <c r="C572" s="14"/>
      <c r="D572" s="194" t="s">
        <v>165</v>
      </c>
      <c r="E572" s="202" t="s">
        <v>1</v>
      </c>
      <c r="F572" s="203" t="s">
        <v>211</v>
      </c>
      <c r="G572" s="14"/>
      <c r="H572" s="204">
        <v>6</v>
      </c>
      <c r="I572" s="205"/>
      <c r="J572" s="14"/>
      <c r="K572" s="14"/>
      <c r="L572" s="201"/>
      <c r="M572" s="206"/>
      <c r="N572" s="207"/>
      <c r="O572" s="207"/>
      <c r="P572" s="207"/>
      <c r="Q572" s="207"/>
      <c r="R572" s="207"/>
      <c r="S572" s="207"/>
      <c r="T572" s="208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2" t="s">
        <v>165</v>
      </c>
      <c r="AU572" s="202" t="s">
        <v>82</v>
      </c>
      <c r="AV572" s="14" t="s">
        <v>82</v>
      </c>
      <c r="AW572" s="14" t="s">
        <v>30</v>
      </c>
      <c r="AX572" s="14" t="s">
        <v>73</v>
      </c>
      <c r="AY572" s="202" t="s">
        <v>156</v>
      </c>
    </row>
    <row r="573" s="13" customFormat="1">
      <c r="A573" s="13"/>
      <c r="B573" s="193"/>
      <c r="C573" s="13"/>
      <c r="D573" s="194" t="s">
        <v>165</v>
      </c>
      <c r="E573" s="195" t="s">
        <v>1</v>
      </c>
      <c r="F573" s="196" t="s">
        <v>637</v>
      </c>
      <c r="G573" s="13"/>
      <c r="H573" s="195" t="s">
        <v>1</v>
      </c>
      <c r="I573" s="197"/>
      <c r="J573" s="13"/>
      <c r="K573" s="13"/>
      <c r="L573" s="193"/>
      <c r="M573" s="198"/>
      <c r="N573" s="199"/>
      <c r="O573" s="199"/>
      <c r="P573" s="199"/>
      <c r="Q573" s="199"/>
      <c r="R573" s="199"/>
      <c r="S573" s="199"/>
      <c r="T573" s="200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195" t="s">
        <v>165</v>
      </c>
      <c r="AU573" s="195" t="s">
        <v>82</v>
      </c>
      <c r="AV573" s="13" t="s">
        <v>80</v>
      </c>
      <c r="AW573" s="13" t="s">
        <v>30</v>
      </c>
      <c r="AX573" s="13" t="s">
        <v>73</v>
      </c>
      <c r="AY573" s="195" t="s">
        <v>156</v>
      </c>
    </row>
    <row r="574" s="14" customFormat="1">
      <c r="A574" s="14"/>
      <c r="B574" s="201"/>
      <c r="C574" s="14"/>
      <c r="D574" s="194" t="s">
        <v>165</v>
      </c>
      <c r="E574" s="202" t="s">
        <v>1</v>
      </c>
      <c r="F574" s="203" t="s">
        <v>211</v>
      </c>
      <c r="G574" s="14"/>
      <c r="H574" s="204">
        <v>6</v>
      </c>
      <c r="I574" s="205"/>
      <c r="J574" s="14"/>
      <c r="K574" s="14"/>
      <c r="L574" s="201"/>
      <c r="M574" s="206"/>
      <c r="N574" s="207"/>
      <c r="O574" s="207"/>
      <c r="P574" s="207"/>
      <c r="Q574" s="207"/>
      <c r="R574" s="207"/>
      <c r="S574" s="207"/>
      <c r="T574" s="208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02" t="s">
        <v>165</v>
      </c>
      <c r="AU574" s="202" t="s">
        <v>82</v>
      </c>
      <c r="AV574" s="14" t="s">
        <v>82</v>
      </c>
      <c r="AW574" s="14" t="s">
        <v>30</v>
      </c>
      <c r="AX574" s="14" t="s">
        <v>73</v>
      </c>
      <c r="AY574" s="202" t="s">
        <v>156</v>
      </c>
    </row>
    <row r="575" s="15" customFormat="1">
      <c r="A575" s="15"/>
      <c r="B575" s="209"/>
      <c r="C575" s="15"/>
      <c r="D575" s="194" t="s">
        <v>165</v>
      </c>
      <c r="E575" s="210" t="s">
        <v>1</v>
      </c>
      <c r="F575" s="211" t="s">
        <v>190</v>
      </c>
      <c r="G575" s="15"/>
      <c r="H575" s="212">
        <v>12</v>
      </c>
      <c r="I575" s="213"/>
      <c r="J575" s="15"/>
      <c r="K575" s="15"/>
      <c r="L575" s="209"/>
      <c r="M575" s="214"/>
      <c r="N575" s="215"/>
      <c r="O575" s="215"/>
      <c r="P575" s="215"/>
      <c r="Q575" s="215"/>
      <c r="R575" s="215"/>
      <c r="S575" s="215"/>
      <c r="T575" s="216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10" t="s">
        <v>165</v>
      </c>
      <c r="AU575" s="210" t="s">
        <v>82</v>
      </c>
      <c r="AV575" s="15" t="s">
        <v>157</v>
      </c>
      <c r="AW575" s="15" t="s">
        <v>30</v>
      </c>
      <c r="AX575" s="15" t="s">
        <v>80</v>
      </c>
      <c r="AY575" s="210" t="s">
        <v>156</v>
      </c>
    </row>
    <row r="576" s="12" customFormat="1" ht="22.8" customHeight="1">
      <c r="A576" s="12"/>
      <c r="B576" s="166"/>
      <c r="C576" s="12"/>
      <c r="D576" s="167" t="s">
        <v>72</v>
      </c>
      <c r="E576" s="177" t="s">
        <v>638</v>
      </c>
      <c r="F576" s="177" t="s">
        <v>639</v>
      </c>
      <c r="G576" s="12"/>
      <c r="H576" s="12"/>
      <c r="I576" s="169"/>
      <c r="J576" s="178">
        <f>BK576</f>
        <v>0</v>
      </c>
      <c r="K576" s="12"/>
      <c r="L576" s="166"/>
      <c r="M576" s="171"/>
      <c r="N576" s="172"/>
      <c r="O576" s="172"/>
      <c r="P576" s="173">
        <f>SUM(P577:P590)</f>
        <v>0</v>
      </c>
      <c r="Q576" s="172"/>
      <c r="R576" s="173">
        <f>SUM(R577:R590)</f>
        <v>0</v>
      </c>
      <c r="S576" s="172"/>
      <c r="T576" s="174">
        <f>SUM(T577:T590)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167" t="s">
        <v>82</v>
      </c>
      <c r="AT576" s="175" t="s">
        <v>72</v>
      </c>
      <c r="AU576" s="175" t="s">
        <v>80</v>
      </c>
      <c r="AY576" s="167" t="s">
        <v>156</v>
      </c>
      <c r="BK576" s="176">
        <f>SUM(BK577:BK590)</f>
        <v>0</v>
      </c>
    </row>
    <row r="577" s="2" customFormat="1" ht="62.7" customHeight="1">
      <c r="A577" s="38"/>
      <c r="B577" s="179"/>
      <c r="C577" s="180" t="s">
        <v>640</v>
      </c>
      <c r="D577" s="180" t="s">
        <v>159</v>
      </c>
      <c r="E577" s="181" t="s">
        <v>641</v>
      </c>
      <c r="F577" s="182" t="s">
        <v>642</v>
      </c>
      <c r="G577" s="183" t="s">
        <v>334</v>
      </c>
      <c r="H577" s="184">
        <v>1</v>
      </c>
      <c r="I577" s="185"/>
      <c r="J577" s="186">
        <f>ROUND(I577*H577,2)</f>
        <v>0</v>
      </c>
      <c r="K577" s="182" t="s">
        <v>1</v>
      </c>
      <c r="L577" s="39"/>
      <c r="M577" s="187" t="s">
        <v>1</v>
      </c>
      <c r="N577" s="188" t="s">
        <v>38</v>
      </c>
      <c r="O577" s="77"/>
      <c r="P577" s="189">
        <f>O577*H577</f>
        <v>0</v>
      </c>
      <c r="Q577" s="189">
        <v>0</v>
      </c>
      <c r="R577" s="189">
        <f>Q577*H577</f>
        <v>0</v>
      </c>
      <c r="S577" s="189">
        <v>0</v>
      </c>
      <c r="T577" s="19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91" t="s">
        <v>291</v>
      </c>
      <c r="AT577" s="191" t="s">
        <v>159</v>
      </c>
      <c r="AU577" s="191" t="s">
        <v>82</v>
      </c>
      <c r="AY577" s="19" t="s">
        <v>156</v>
      </c>
      <c r="BE577" s="192">
        <f>IF(N577="základní",J577,0)</f>
        <v>0</v>
      </c>
      <c r="BF577" s="192">
        <f>IF(N577="snížená",J577,0)</f>
        <v>0</v>
      </c>
      <c r="BG577" s="192">
        <f>IF(N577="zákl. přenesená",J577,0)</f>
        <v>0</v>
      </c>
      <c r="BH577" s="192">
        <f>IF(N577="sníž. přenesená",J577,0)</f>
        <v>0</v>
      </c>
      <c r="BI577" s="192">
        <f>IF(N577="nulová",J577,0)</f>
        <v>0</v>
      </c>
      <c r="BJ577" s="19" t="s">
        <v>80</v>
      </c>
      <c r="BK577" s="192">
        <f>ROUND(I577*H577,2)</f>
        <v>0</v>
      </c>
      <c r="BL577" s="19" t="s">
        <v>291</v>
      </c>
      <c r="BM577" s="191" t="s">
        <v>643</v>
      </c>
    </row>
    <row r="578" s="2" customFormat="1" ht="55.5" customHeight="1">
      <c r="A578" s="38"/>
      <c r="B578" s="179"/>
      <c r="C578" s="180" t="s">
        <v>644</v>
      </c>
      <c r="D578" s="180" t="s">
        <v>159</v>
      </c>
      <c r="E578" s="181" t="s">
        <v>645</v>
      </c>
      <c r="F578" s="182" t="s">
        <v>646</v>
      </c>
      <c r="G578" s="183" t="s">
        <v>334</v>
      </c>
      <c r="H578" s="184">
        <v>1</v>
      </c>
      <c r="I578" s="185"/>
      <c r="J578" s="186">
        <f>ROUND(I578*H578,2)</f>
        <v>0</v>
      </c>
      <c r="K578" s="182" t="s">
        <v>1</v>
      </c>
      <c r="L578" s="39"/>
      <c r="M578" s="187" t="s">
        <v>1</v>
      </c>
      <c r="N578" s="188" t="s">
        <v>38</v>
      </c>
      <c r="O578" s="77"/>
      <c r="P578" s="189">
        <f>O578*H578</f>
        <v>0</v>
      </c>
      <c r="Q578" s="189">
        <v>0</v>
      </c>
      <c r="R578" s="189">
        <f>Q578*H578</f>
        <v>0</v>
      </c>
      <c r="S578" s="189">
        <v>0</v>
      </c>
      <c r="T578" s="190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191" t="s">
        <v>291</v>
      </c>
      <c r="AT578" s="191" t="s">
        <v>159</v>
      </c>
      <c r="AU578" s="191" t="s">
        <v>82</v>
      </c>
      <c r="AY578" s="19" t="s">
        <v>156</v>
      </c>
      <c r="BE578" s="192">
        <f>IF(N578="základní",J578,0)</f>
        <v>0</v>
      </c>
      <c r="BF578" s="192">
        <f>IF(N578="snížená",J578,0)</f>
        <v>0</v>
      </c>
      <c r="BG578" s="192">
        <f>IF(N578="zákl. přenesená",J578,0)</f>
        <v>0</v>
      </c>
      <c r="BH578" s="192">
        <f>IF(N578="sníž. přenesená",J578,0)</f>
        <v>0</v>
      </c>
      <c r="BI578" s="192">
        <f>IF(N578="nulová",J578,0)</f>
        <v>0</v>
      </c>
      <c r="BJ578" s="19" t="s">
        <v>80</v>
      </c>
      <c r="BK578" s="192">
        <f>ROUND(I578*H578,2)</f>
        <v>0</v>
      </c>
      <c r="BL578" s="19" t="s">
        <v>291</v>
      </c>
      <c r="BM578" s="191" t="s">
        <v>647</v>
      </c>
    </row>
    <row r="579" s="2" customFormat="1" ht="37.8" customHeight="1">
      <c r="A579" s="38"/>
      <c r="B579" s="179"/>
      <c r="C579" s="180" t="s">
        <v>648</v>
      </c>
      <c r="D579" s="180" t="s">
        <v>159</v>
      </c>
      <c r="E579" s="181" t="s">
        <v>649</v>
      </c>
      <c r="F579" s="182" t="s">
        <v>650</v>
      </c>
      <c r="G579" s="183" t="s">
        <v>334</v>
      </c>
      <c r="H579" s="184">
        <v>1</v>
      </c>
      <c r="I579" s="185"/>
      <c r="J579" s="186">
        <f>ROUND(I579*H579,2)</f>
        <v>0</v>
      </c>
      <c r="K579" s="182" t="s">
        <v>1</v>
      </c>
      <c r="L579" s="39"/>
      <c r="M579" s="187" t="s">
        <v>1</v>
      </c>
      <c r="N579" s="188" t="s">
        <v>38</v>
      </c>
      <c r="O579" s="77"/>
      <c r="P579" s="189">
        <f>O579*H579</f>
        <v>0</v>
      </c>
      <c r="Q579" s="189">
        <v>0</v>
      </c>
      <c r="R579" s="189">
        <f>Q579*H579</f>
        <v>0</v>
      </c>
      <c r="S579" s="189">
        <v>0</v>
      </c>
      <c r="T579" s="190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191" t="s">
        <v>291</v>
      </c>
      <c r="AT579" s="191" t="s">
        <v>159</v>
      </c>
      <c r="AU579" s="191" t="s">
        <v>82</v>
      </c>
      <c r="AY579" s="19" t="s">
        <v>156</v>
      </c>
      <c r="BE579" s="192">
        <f>IF(N579="základní",J579,0)</f>
        <v>0</v>
      </c>
      <c r="BF579" s="192">
        <f>IF(N579="snížená",J579,0)</f>
        <v>0</v>
      </c>
      <c r="BG579" s="192">
        <f>IF(N579="zákl. přenesená",J579,0)</f>
        <v>0</v>
      </c>
      <c r="BH579" s="192">
        <f>IF(N579="sníž. přenesená",J579,0)</f>
        <v>0</v>
      </c>
      <c r="BI579" s="192">
        <f>IF(N579="nulová",J579,0)</f>
        <v>0</v>
      </c>
      <c r="BJ579" s="19" t="s">
        <v>80</v>
      </c>
      <c r="BK579" s="192">
        <f>ROUND(I579*H579,2)</f>
        <v>0</v>
      </c>
      <c r="BL579" s="19" t="s">
        <v>291</v>
      </c>
      <c r="BM579" s="191" t="s">
        <v>651</v>
      </c>
    </row>
    <row r="580" s="2" customFormat="1" ht="49.05" customHeight="1">
      <c r="A580" s="38"/>
      <c r="B580" s="179"/>
      <c r="C580" s="180" t="s">
        <v>652</v>
      </c>
      <c r="D580" s="180" t="s">
        <v>159</v>
      </c>
      <c r="E580" s="181" t="s">
        <v>653</v>
      </c>
      <c r="F580" s="182" t="s">
        <v>654</v>
      </c>
      <c r="G580" s="183" t="s">
        <v>334</v>
      </c>
      <c r="H580" s="184">
        <v>1</v>
      </c>
      <c r="I580" s="185"/>
      <c r="J580" s="186">
        <f>ROUND(I580*H580,2)</f>
        <v>0</v>
      </c>
      <c r="K580" s="182" t="s">
        <v>1</v>
      </c>
      <c r="L580" s="39"/>
      <c r="M580" s="187" t="s">
        <v>1</v>
      </c>
      <c r="N580" s="188" t="s">
        <v>38</v>
      </c>
      <c r="O580" s="77"/>
      <c r="P580" s="189">
        <f>O580*H580</f>
        <v>0</v>
      </c>
      <c r="Q580" s="189">
        <v>0</v>
      </c>
      <c r="R580" s="189">
        <f>Q580*H580</f>
        <v>0</v>
      </c>
      <c r="S580" s="189">
        <v>0</v>
      </c>
      <c r="T580" s="190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191" t="s">
        <v>291</v>
      </c>
      <c r="AT580" s="191" t="s">
        <v>159</v>
      </c>
      <c r="AU580" s="191" t="s">
        <v>82</v>
      </c>
      <c r="AY580" s="19" t="s">
        <v>156</v>
      </c>
      <c r="BE580" s="192">
        <f>IF(N580="základní",J580,0)</f>
        <v>0</v>
      </c>
      <c r="BF580" s="192">
        <f>IF(N580="snížená",J580,0)</f>
        <v>0</v>
      </c>
      <c r="BG580" s="192">
        <f>IF(N580="zákl. přenesená",J580,0)</f>
        <v>0</v>
      </c>
      <c r="BH580" s="192">
        <f>IF(N580="sníž. přenesená",J580,0)</f>
        <v>0</v>
      </c>
      <c r="BI580" s="192">
        <f>IF(N580="nulová",J580,0)</f>
        <v>0</v>
      </c>
      <c r="BJ580" s="19" t="s">
        <v>80</v>
      </c>
      <c r="BK580" s="192">
        <f>ROUND(I580*H580,2)</f>
        <v>0</v>
      </c>
      <c r="BL580" s="19" t="s">
        <v>291</v>
      </c>
      <c r="BM580" s="191" t="s">
        <v>655</v>
      </c>
    </row>
    <row r="581" s="2" customFormat="1" ht="49.05" customHeight="1">
      <c r="A581" s="38"/>
      <c r="B581" s="179"/>
      <c r="C581" s="180" t="s">
        <v>656</v>
      </c>
      <c r="D581" s="180" t="s">
        <v>159</v>
      </c>
      <c r="E581" s="181" t="s">
        <v>657</v>
      </c>
      <c r="F581" s="182" t="s">
        <v>658</v>
      </c>
      <c r="G581" s="183" t="s">
        <v>334</v>
      </c>
      <c r="H581" s="184">
        <v>1</v>
      </c>
      <c r="I581" s="185"/>
      <c r="J581" s="186">
        <f>ROUND(I581*H581,2)</f>
        <v>0</v>
      </c>
      <c r="K581" s="182" t="s">
        <v>1</v>
      </c>
      <c r="L581" s="39"/>
      <c r="M581" s="187" t="s">
        <v>1</v>
      </c>
      <c r="N581" s="188" t="s">
        <v>38</v>
      </c>
      <c r="O581" s="77"/>
      <c r="P581" s="189">
        <f>O581*H581</f>
        <v>0</v>
      </c>
      <c r="Q581" s="189">
        <v>0</v>
      </c>
      <c r="R581" s="189">
        <f>Q581*H581</f>
        <v>0</v>
      </c>
      <c r="S581" s="189">
        <v>0</v>
      </c>
      <c r="T581" s="190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191" t="s">
        <v>291</v>
      </c>
      <c r="AT581" s="191" t="s">
        <v>159</v>
      </c>
      <c r="AU581" s="191" t="s">
        <v>82</v>
      </c>
      <c r="AY581" s="19" t="s">
        <v>156</v>
      </c>
      <c r="BE581" s="192">
        <f>IF(N581="základní",J581,0)</f>
        <v>0</v>
      </c>
      <c r="BF581" s="192">
        <f>IF(N581="snížená",J581,0)</f>
        <v>0</v>
      </c>
      <c r="BG581" s="192">
        <f>IF(N581="zákl. přenesená",J581,0)</f>
        <v>0</v>
      </c>
      <c r="BH581" s="192">
        <f>IF(N581="sníž. přenesená",J581,0)</f>
        <v>0</v>
      </c>
      <c r="BI581" s="192">
        <f>IF(N581="nulová",J581,0)</f>
        <v>0</v>
      </c>
      <c r="BJ581" s="19" t="s">
        <v>80</v>
      </c>
      <c r="BK581" s="192">
        <f>ROUND(I581*H581,2)</f>
        <v>0</v>
      </c>
      <c r="BL581" s="19" t="s">
        <v>291</v>
      </c>
      <c r="BM581" s="191" t="s">
        <v>659</v>
      </c>
    </row>
    <row r="582" s="2" customFormat="1" ht="24.15" customHeight="1">
      <c r="A582" s="38"/>
      <c r="B582" s="179"/>
      <c r="C582" s="180" t="s">
        <v>660</v>
      </c>
      <c r="D582" s="180" t="s">
        <v>159</v>
      </c>
      <c r="E582" s="181" t="s">
        <v>661</v>
      </c>
      <c r="F582" s="182" t="s">
        <v>662</v>
      </c>
      <c r="G582" s="183" t="s">
        <v>334</v>
      </c>
      <c r="H582" s="184">
        <v>1</v>
      </c>
      <c r="I582" s="185"/>
      <c r="J582" s="186">
        <f>ROUND(I582*H582,2)</f>
        <v>0</v>
      </c>
      <c r="K582" s="182" t="s">
        <v>1</v>
      </c>
      <c r="L582" s="39"/>
      <c r="M582" s="187" t="s">
        <v>1</v>
      </c>
      <c r="N582" s="188" t="s">
        <v>38</v>
      </c>
      <c r="O582" s="77"/>
      <c r="P582" s="189">
        <f>O582*H582</f>
        <v>0</v>
      </c>
      <c r="Q582" s="189">
        <v>0</v>
      </c>
      <c r="R582" s="189">
        <f>Q582*H582</f>
        <v>0</v>
      </c>
      <c r="S582" s="189">
        <v>0</v>
      </c>
      <c r="T582" s="190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191" t="s">
        <v>291</v>
      </c>
      <c r="AT582" s="191" t="s">
        <v>159</v>
      </c>
      <c r="AU582" s="191" t="s">
        <v>82</v>
      </c>
      <c r="AY582" s="19" t="s">
        <v>156</v>
      </c>
      <c r="BE582" s="192">
        <f>IF(N582="základní",J582,0)</f>
        <v>0</v>
      </c>
      <c r="BF582" s="192">
        <f>IF(N582="snížená",J582,0)</f>
        <v>0</v>
      </c>
      <c r="BG582" s="192">
        <f>IF(N582="zákl. přenesená",J582,0)</f>
        <v>0</v>
      </c>
      <c r="BH582" s="192">
        <f>IF(N582="sníž. přenesená",J582,0)</f>
        <v>0</v>
      </c>
      <c r="BI582" s="192">
        <f>IF(N582="nulová",J582,0)</f>
        <v>0</v>
      </c>
      <c r="BJ582" s="19" t="s">
        <v>80</v>
      </c>
      <c r="BK582" s="192">
        <f>ROUND(I582*H582,2)</f>
        <v>0</v>
      </c>
      <c r="BL582" s="19" t="s">
        <v>291</v>
      </c>
      <c r="BM582" s="191" t="s">
        <v>663</v>
      </c>
    </row>
    <row r="583" s="2" customFormat="1" ht="24.15" customHeight="1">
      <c r="A583" s="38"/>
      <c r="B583" s="179"/>
      <c r="C583" s="180" t="s">
        <v>664</v>
      </c>
      <c r="D583" s="180" t="s">
        <v>159</v>
      </c>
      <c r="E583" s="181" t="s">
        <v>665</v>
      </c>
      <c r="F583" s="182" t="s">
        <v>666</v>
      </c>
      <c r="G583" s="183" t="s">
        <v>334</v>
      </c>
      <c r="H583" s="184">
        <v>1</v>
      </c>
      <c r="I583" s="185"/>
      <c r="J583" s="186">
        <f>ROUND(I583*H583,2)</f>
        <v>0</v>
      </c>
      <c r="K583" s="182" t="s">
        <v>1</v>
      </c>
      <c r="L583" s="39"/>
      <c r="M583" s="187" t="s">
        <v>1</v>
      </c>
      <c r="N583" s="188" t="s">
        <v>38</v>
      </c>
      <c r="O583" s="77"/>
      <c r="P583" s="189">
        <f>O583*H583</f>
        <v>0</v>
      </c>
      <c r="Q583" s="189">
        <v>0</v>
      </c>
      <c r="R583" s="189">
        <f>Q583*H583</f>
        <v>0</v>
      </c>
      <c r="S583" s="189">
        <v>0</v>
      </c>
      <c r="T583" s="190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191" t="s">
        <v>291</v>
      </c>
      <c r="AT583" s="191" t="s">
        <v>159</v>
      </c>
      <c r="AU583" s="191" t="s">
        <v>82</v>
      </c>
      <c r="AY583" s="19" t="s">
        <v>156</v>
      </c>
      <c r="BE583" s="192">
        <f>IF(N583="základní",J583,0)</f>
        <v>0</v>
      </c>
      <c r="BF583" s="192">
        <f>IF(N583="snížená",J583,0)</f>
        <v>0</v>
      </c>
      <c r="BG583" s="192">
        <f>IF(N583="zákl. přenesená",J583,0)</f>
        <v>0</v>
      </c>
      <c r="BH583" s="192">
        <f>IF(N583="sníž. přenesená",J583,0)</f>
        <v>0</v>
      </c>
      <c r="BI583" s="192">
        <f>IF(N583="nulová",J583,0)</f>
        <v>0</v>
      </c>
      <c r="BJ583" s="19" t="s">
        <v>80</v>
      </c>
      <c r="BK583" s="192">
        <f>ROUND(I583*H583,2)</f>
        <v>0</v>
      </c>
      <c r="BL583" s="19" t="s">
        <v>291</v>
      </c>
      <c r="BM583" s="191" t="s">
        <v>667</v>
      </c>
    </row>
    <row r="584" s="2" customFormat="1" ht="37.8" customHeight="1">
      <c r="A584" s="38"/>
      <c r="B584" s="179"/>
      <c r="C584" s="180" t="s">
        <v>668</v>
      </c>
      <c r="D584" s="180" t="s">
        <v>159</v>
      </c>
      <c r="E584" s="181" t="s">
        <v>669</v>
      </c>
      <c r="F584" s="182" t="s">
        <v>670</v>
      </c>
      <c r="G584" s="183" t="s">
        <v>334</v>
      </c>
      <c r="H584" s="184">
        <v>1</v>
      </c>
      <c r="I584" s="185"/>
      <c r="J584" s="186">
        <f>ROUND(I584*H584,2)</f>
        <v>0</v>
      </c>
      <c r="K584" s="182" t="s">
        <v>1</v>
      </c>
      <c r="L584" s="39"/>
      <c r="M584" s="187" t="s">
        <v>1</v>
      </c>
      <c r="N584" s="188" t="s">
        <v>38</v>
      </c>
      <c r="O584" s="77"/>
      <c r="P584" s="189">
        <f>O584*H584</f>
        <v>0</v>
      </c>
      <c r="Q584" s="189">
        <v>0</v>
      </c>
      <c r="R584" s="189">
        <f>Q584*H584</f>
        <v>0</v>
      </c>
      <c r="S584" s="189">
        <v>0</v>
      </c>
      <c r="T584" s="190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191" t="s">
        <v>291</v>
      </c>
      <c r="AT584" s="191" t="s">
        <v>159</v>
      </c>
      <c r="AU584" s="191" t="s">
        <v>82</v>
      </c>
      <c r="AY584" s="19" t="s">
        <v>156</v>
      </c>
      <c r="BE584" s="192">
        <f>IF(N584="základní",J584,0)</f>
        <v>0</v>
      </c>
      <c r="BF584" s="192">
        <f>IF(N584="snížená",J584,0)</f>
        <v>0</v>
      </c>
      <c r="BG584" s="192">
        <f>IF(N584="zákl. přenesená",J584,0)</f>
        <v>0</v>
      </c>
      <c r="BH584" s="192">
        <f>IF(N584="sníž. přenesená",J584,0)</f>
        <v>0</v>
      </c>
      <c r="BI584" s="192">
        <f>IF(N584="nulová",J584,0)</f>
        <v>0</v>
      </c>
      <c r="BJ584" s="19" t="s">
        <v>80</v>
      </c>
      <c r="BK584" s="192">
        <f>ROUND(I584*H584,2)</f>
        <v>0</v>
      </c>
      <c r="BL584" s="19" t="s">
        <v>291</v>
      </c>
      <c r="BM584" s="191" t="s">
        <v>671</v>
      </c>
    </row>
    <row r="585" s="2" customFormat="1" ht="76.35" customHeight="1">
      <c r="A585" s="38"/>
      <c r="B585" s="179"/>
      <c r="C585" s="180" t="s">
        <v>672</v>
      </c>
      <c r="D585" s="180" t="s">
        <v>159</v>
      </c>
      <c r="E585" s="181" t="s">
        <v>673</v>
      </c>
      <c r="F585" s="182" t="s">
        <v>674</v>
      </c>
      <c r="G585" s="183" t="s">
        <v>334</v>
      </c>
      <c r="H585" s="184">
        <v>1</v>
      </c>
      <c r="I585" s="185"/>
      <c r="J585" s="186">
        <f>ROUND(I585*H585,2)</f>
        <v>0</v>
      </c>
      <c r="K585" s="182" t="s">
        <v>1</v>
      </c>
      <c r="L585" s="39"/>
      <c r="M585" s="187" t="s">
        <v>1</v>
      </c>
      <c r="N585" s="188" t="s">
        <v>38</v>
      </c>
      <c r="O585" s="77"/>
      <c r="P585" s="189">
        <f>O585*H585</f>
        <v>0</v>
      </c>
      <c r="Q585" s="189">
        <v>0</v>
      </c>
      <c r="R585" s="189">
        <f>Q585*H585</f>
        <v>0</v>
      </c>
      <c r="S585" s="189">
        <v>0</v>
      </c>
      <c r="T585" s="190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191" t="s">
        <v>291</v>
      </c>
      <c r="AT585" s="191" t="s">
        <v>159</v>
      </c>
      <c r="AU585" s="191" t="s">
        <v>82</v>
      </c>
      <c r="AY585" s="19" t="s">
        <v>156</v>
      </c>
      <c r="BE585" s="192">
        <f>IF(N585="základní",J585,0)</f>
        <v>0</v>
      </c>
      <c r="BF585" s="192">
        <f>IF(N585="snížená",J585,0)</f>
        <v>0</v>
      </c>
      <c r="BG585" s="192">
        <f>IF(N585="zákl. přenesená",J585,0)</f>
        <v>0</v>
      </c>
      <c r="BH585" s="192">
        <f>IF(N585="sníž. přenesená",J585,0)</f>
        <v>0</v>
      </c>
      <c r="BI585" s="192">
        <f>IF(N585="nulová",J585,0)</f>
        <v>0</v>
      </c>
      <c r="BJ585" s="19" t="s">
        <v>80</v>
      </c>
      <c r="BK585" s="192">
        <f>ROUND(I585*H585,2)</f>
        <v>0</v>
      </c>
      <c r="BL585" s="19" t="s">
        <v>291</v>
      </c>
      <c r="BM585" s="191" t="s">
        <v>675</v>
      </c>
    </row>
    <row r="586" s="2" customFormat="1" ht="66.75" customHeight="1">
      <c r="A586" s="38"/>
      <c r="B586" s="179"/>
      <c r="C586" s="180" t="s">
        <v>676</v>
      </c>
      <c r="D586" s="180" t="s">
        <v>159</v>
      </c>
      <c r="E586" s="181" t="s">
        <v>677</v>
      </c>
      <c r="F586" s="182" t="s">
        <v>678</v>
      </c>
      <c r="G586" s="183" t="s">
        <v>334</v>
      </c>
      <c r="H586" s="184">
        <v>1</v>
      </c>
      <c r="I586" s="185"/>
      <c r="J586" s="186">
        <f>ROUND(I586*H586,2)</f>
        <v>0</v>
      </c>
      <c r="K586" s="182" t="s">
        <v>1</v>
      </c>
      <c r="L586" s="39"/>
      <c r="M586" s="187" t="s">
        <v>1</v>
      </c>
      <c r="N586" s="188" t="s">
        <v>38</v>
      </c>
      <c r="O586" s="77"/>
      <c r="P586" s="189">
        <f>O586*H586</f>
        <v>0</v>
      </c>
      <c r="Q586" s="189">
        <v>0</v>
      </c>
      <c r="R586" s="189">
        <f>Q586*H586</f>
        <v>0</v>
      </c>
      <c r="S586" s="189">
        <v>0</v>
      </c>
      <c r="T586" s="190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191" t="s">
        <v>291</v>
      </c>
      <c r="AT586" s="191" t="s">
        <v>159</v>
      </c>
      <c r="AU586" s="191" t="s">
        <v>82</v>
      </c>
      <c r="AY586" s="19" t="s">
        <v>156</v>
      </c>
      <c r="BE586" s="192">
        <f>IF(N586="základní",J586,0)</f>
        <v>0</v>
      </c>
      <c r="BF586" s="192">
        <f>IF(N586="snížená",J586,0)</f>
        <v>0</v>
      </c>
      <c r="BG586" s="192">
        <f>IF(N586="zákl. přenesená",J586,0)</f>
        <v>0</v>
      </c>
      <c r="BH586" s="192">
        <f>IF(N586="sníž. přenesená",J586,0)</f>
        <v>0</v>
      </c>
      <c r="BI586" s="192">
        <f>IF(N586="nulová",J586,0)</f>
        <v>0</v>
      </c>
      <c r="BJ586" s="19" t="s">
        <v>80</v>
      </c>
      <c r="BK586" s="192">
        <f>ROUND(I586*H586,2)</f>
        <v>0</v>
      </c>
      <c r="BL586" s="19" t="s">
        <v>291</v>
      </c>
      <c r="BM586" s="191" t="s">
        <v>679</v>
      </c>
    </row>
    <row r="587" s="2" customFormat="1" ht="49.05" customHeight="1">
      <c r="A587" s="38"/>
      <c r="B587" s="179"/>
      <c r="C587" s="180" t="s">
        <v>680</v>
      </c>
      <c r="D587" s="180" t="s">
        <v>159</v>
      </c>
      <c r="E587" s="181" t="s">
        <v>681</v>
      </c>
      <c r="F587" s="182" t="s">
        <v>682</v>
      </c>
      <c r="G587" s="183" t="s">
        <v>334</v>
      </c>
      <c r="H587" s="184">
        <v>1</v>
      </c>
      <c r="I587" s="185"/>
      <c r="J587" s="186">
        <f>ROUND(I587*H587,2)</f>
        <v>0</v>
      </c>
      <c r="K587" s="182" t="s">
        <v>1</v>
      </c>
      <c r="L587" s="39"/>
      <c r="M587" s="187" t="s">
        <v>1</v>
      </c>
      <c r="N587" s="188" t="s">
        <v>38</v>
      </c>
      <c r="O587" s="77"/>
      <c r="P587" s="189">
        <f>O587*H587</f>
        <v>0</v>
      </c>
      <c r="Q587" s="189">
        <v>0</v>
      </c>
      <c r="R587" s="189">
        <f>Q587*H587</f>
        <v>0</v>
      </c>
      <c r="S587" s="189">
        <v>0</v>
      </c>
      <c r="T587" s="190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191" t="s">
        <v>291</v>
      </c>
      <c r="AT587" s="191" t="s">
        <v>159</v>
      </c>
      <c r="AU587" s="191" t="s">
        <v>82</v>
      </c>
      <c r="AY587" s="19" t="s">
        <v>156</v>
      </c>
      <c r="BE587" s="192">
        <f>IF(N587="základní",J587,0)</f>
        <v>0</v>
      </c>
      <c r="BF587" s="192">
        <f>IF(N587="snížená",J587,0)</f>
        <v>0</v>
      </c>
      <c r="BG587" s="192">
        <f>IF(N587="zákl. přenesená",J587,0)</f>
        <v>0</v>
      </c>
      <c r="BH587" s="192">
        <f>IF(N587="sníž. přenesená",J587,0)</f>
        <v>0</v>
      </c>
      <c r="BI587" s="192">
        <f>IF(N587="nulová",J587,0)</f>
        <v>0</v>
      </c>
      <c r="BJ587" s="19" t="s">
        <v>80</v>
      </c>
      <c r="BK587" s="192">
        <f>ROUND(I587*H587,2)</f>
        <v>0</v>
      </c>
      <c r="BL587" s="19" t="s">
        <v>291</v>
      </c>
      <c r="BM587" s="191" t="s">
        <v>683</v>
      </c>
    </row>
    <row r="588" s="2" customFormat="1" ht="49.05" customHeight="1">
      <c r="A588" s="38"/>
      <c r="B588" s="179"/>
      <c r="C588" s="180" t="s">
        <v>684</v>
      </c>
      <c r="D588" s="180" t="s">
        <v>159</v>
      </c>
      <c r="E588" s="181" t="s">
        <v>685</v>
      </c>
      <c r="F588" s="182" t="s">
        <v>686</v>
      </c>
      <c r="G588" s="183" t="s">
        <v>687</v>
      </c>
      <c r="H588" s="184">
        <v>1</v>
      </c>
      <c r="I588" s="185"/>
      <c r="J588" s="186">
        <f>ROUND(I588*H588,2)</f>
        <v>0</v>
      </c>
      <c r="K588" s="182" t="s">
        <v>1</v>
      </c>
      <c r="L588" s="39"/>
      <c r="M588" s="187" t="s">
        <v>1</v>
      </c>
      <c r="N588" s="188" t="s">
        <v>38</v>
      </c>
      <c r="O588" s="77"/>
      <c r="P588" s="189">
        <f>O588*H588</f>
        <v>0</v>
      </c>
      <c r="Q588" s="189">
        <v>0</v>
      </c>
      <c r="R588" s="189">
        <f>Q588*H588</f>
        <v>0</v>
      </c>
      <c r="S588" s="189">
        <v>0</v>
      </c>
      <c r="T588" s="190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191" t="s">
        <v>291</v>
      </c>
      <c r="AT588" s="191" t="s">
        <v>159</v>
      </c>
      <c r="AU588" s="191" t="s">
        <v>82</v>
      </c>
      <c r="AY588" s="19" t="s">
        <v>156</v>
      </c>
      <c r="BE588" s="192">
        <f>IF(N588="základní",J588,0)</f>
        <v>0</v>
      </c>
      <c r="BF588" s="192">
        <f>IF(N588="snížená",J588,0)</f>
        <v>0</v>
      </c>
      <c r="BG588" s="192">
        <f>IF(N588="zákl. přenesená",J588,0)</f>
        <v>0</v>
      </c>
      <c r="BH588" s="192">
        <f>IF(N588="sníž. přenesená",J588,0)</f>
        <v>0</v>
      </c>
      <c r="BI588" s="192">
        <f>IF(N588="nulová",J588,0)</f>
        <v>0</v>
      </c>
      <c r="BJ588" s="19" t="s">
        <v>80</v>
      </c>
      <c r="BK588" s="192">
        <f>ROUND(I588*H588,2)</f>
        <v>0</v>
      </c>
      <c r="BL588" s="19" t="s">
        <v>291</v>
      </c>
      <c r="BM588" s="191" t="s">
        <v>688</v>
      </c>
    </row>
    <row r="589" s="2" customFormat="1" ht="66.75" customHeight="1">
      <c r="A589" s="38"/>
      <c r="B589" s="179"/>
      <c r="C589" s="180" t="s">
        <v>689</v>
      </c>
      <c r="D589" s="180" t="s">
        <v>159</v>
      </c>
      <c r="E589" s="181" t="s">
        <v>690</v>
      </c>
      <c r="F589" s="182" t="s">
        <v>691</v>
      </c>
      <c r="G589" s="183" t="s">
        <v>687</v>
      </c>
      <c r="H589" s="184">
        <v>1</v>
      </c>
      <c r="I589" s="185"/>
      <c r="J589" s="186">
        <f>ROUND(I589*H589,2)</f>
        <v>0</v>
      </c>
      <c r="K589" s="182" t="s">
        <v>1</v>
      </c>
      <c r="L589" s="39"/>
      <c r="M589" s="187" t="s">
        <v>1</v>
      </c>
      <c r="N589" s="188" t="s">
        <v>38</v>
      </c>
      <c r="O589" s="77"/>
      <c r="P589" s="189">
        <f>O589*H589</f>
        <v>0</v>
      </c>
      <c r="Q589" s="189">
        <v>0</v>
      </c>
      <c r="R589" s="189">
        <f>Q589*H589</f>
        <v>0</v>
      </c>
      <c r="S589" s="189">
        <v>0</v>
      </c>
      <c r="T589" s="190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191" t="s">
        <v>291</v>
      </c>
      <c r="AT589" s="191" t="s">
        <v>159</v>
      </c>
      <c r="AU589" s="191" t="s">
        <v>82</v>
      </c>
      <c r="AY589" s="19" t="s">
        <v>156</v>
      </c>
      <c r="BE589" s="192">
        <f>IF(N589="základní",J589,0)</f>
        <v>0</v>
      </c>
      <c r="BF589" s="192">
        <f>IF(N589="snížená",J589,0)</f>
        <v>0</v>
      </c>
      <c r="BG589" s="192">
        <f>IF(N589="zákl. přenesená",J589,0)</f>
        <v>0</v>
      </c>
      <c r="BH589" s="192">
        <f>IF(N589="sníž. přenesená",J589,0)</f>
        <v>0</v>
      </c>
      <c r="BI589" s="192">
        <f>IF(N589="nulová",J589,0)</f>
        <v>0</v>
      </c>
      <c r="BJ589" s="19" t="s">
        <v>80</v>
      </c>
      <c r="BK589" s="192">
        <f>ROUND(I589*H589,2)</f>
        <v>0</v>
      </c>
      <c r="BL589" s="19" t="s">
        <v>291</v>
      </c>
      <c r="BM589" s="191" t="s">
        <v>692</v>
      </c>
    </row>
    <row r="590" s="2" customFormat="1" ht="66.75" customHeight="1">
      <c r="A590" s="38"/>
      <c r="B590" s="179"/>
      <c r="C590" s="180" t="s">
        <v>693</v>
      </c>
      <c r="D590" s="180" t="s">
        <v>159</v>
      </c>
      <c r="E590" s="181" t="s">
        <v>694</v>
      </c>
      <c r="F590" s="182" t="s">
        <v>695</v>
      </c>
      <c r="G590" s="183" t="s">
        <v>687</v>
      </c>
      <c r="H590" s="184">
        <v>1</v>
      </c>
      <c r="I590" s="185"/>
      <c r="J590" s="186">
        <f>ROUND(I590*H590,2)</f>
        <v>0</v>
      </c>
      <c r="K590" s="182" t="s">
        <v>1</v>
      </c>
      <c r="L590" s="39"/>
      <c r="M590" s="187" t="s">
        <v>1</v>
      </c>
      <c r="N590" s="188" t="s">
        <v>38</v>
      </c>
      <c r="O590" s="77"/>
      <c r="P590" s="189">
        <f>O590*H590</f>
        <v>0</v>
      </c>
      <c r="Q590" s="189">
        <v>0</v>
      </c>
      <c r="R590" s="189">
        <f>Q590*H590</f>
        <v>0</v>
      </c>
      <c r="S590" s="189">
        <v>0</v>
      </c>
      <c r="T590" s="190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191" t="s">
        <v>291</v>
      </c>
      <c r="AT590" s="191" t="s">
        <v>159</v>
      </c>
      <c r="AU590" s="191" t="s">
        <v>82</v>
      </c>
      <c r="AY590" s="19" t="s">
        <v>156</v>
      </c>
      <c r="BE590" s="192">
        <f>IF(N590="základní",J590,0)</f>
        <v>0</v>
      </c>
      <c r="BF590" s="192">
        <f>IF(N590="snížená",J590,0)</f>
        <v>0</v>
      </c>
      <c r="BG590" s="192">
        <f>IF(N590="zákl. přenesená",J590,0)</f>
        <v>0</v>
      </c>
      <c r="BH590" s="192">
        <f>IF(N590="sníž. přenesená",J590,0)</f>
        <v>0</v>
      </c>
      <c r="BI590" s="192">
        <f>IF(N590="nulová",J590,0)</f>
        <v>0</v>
      </c>
      <c r="BJ590" s="19" t="s">
        <v>80</v>
      </c>
      <c r="BK590" s="192">
        <f>ROUND(I590*H590,2)</f>
        <v>0</v>
      </c>
      <c r="BL590" s="19" t="s">
        <v>291</v>
      </c>
      <c r="BM590" s="191" t="s">
        <v>696</v>
      </c>
    </row>
    <row r="591" s="12" customFormat="1" ht="22.8" customHeight="1">
      <c r="A591" s="12"/>
      <c r="B591" s="166"/>
      <c r="C591" s="12"/>
      <c r="D591" s="167" t="s">
        <v>72</v>
      </c>
      <c r="E591" s="177" t="s">
        <v>697</v>
      </c>
      <c r="F591" s="177" t="s">
        <v>698</v>
      </c>
      <c r="G591" s="12"/>
      <c r="H591" s="12"/>
      <c r="I591" s="169"/>
      <c r="J591" s="178">
        <f>BK591</f>
        <v>0</v>
      </c>
      <c r="K591" s="12"/>
      <c r="L591" s="166"/>
      <c r="M591" s="171"/>
      <c r="N591" s="172"/>
      <c r="O591" s="172"/>
      <c r="P591" s="173">
        <f>SUM(P592:P609)</f>
        <v>0</v>
      </c>
      <c r="Q591" s="172"/>
      <c r="R591" s="173">
        <f>SUM(R592:R609)</f>
        <v>0</v>
      </c>
      <c r="S591" s="172"/>
      <c r="T591" s="174">
        <f>SUM(T592:T609)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167" t="s">
        <v>82</v>
      </c>
      <c r="AT591" s="175" t="s">
        <v>72</v>
      </c>
      <c r="AU591" s="175" t="s">
        <v>80</v>
      </c>
      <c r="AY591" s="167" t="s">
        <v>156</v>
      </c>
      <c r="BK591" s="176">
        <f>SUM(BK592:BK609)</f>
        <v>0</v>
      </c>
    </row>
    <row r="592" s="2" customFormat="1" ht="33" customHeight="1">
      <c r="A592" s="38"/>
      <c r="B592" s="179"/>
      <c r="C592" s="180" t="s">
        <v>699</v>
      </c>
      <c r="D592" s="180" t="s">
        <v>159</v>
      </c>
      <c r="E592" s="181" t="s">
        <v>700</v>
      </c>
      <c r="F592" s="182" t="s">
        <v>701</v>
      </c>
      <c r="G592" s="183" t="s">
        <v>334</v>
      </c>
      <c r="H592" s="184">
        <v>2</v>
      </c>
      <c r="I592" s="185"/>
      <c r="J592" s="186">
        <f>ROUND(I592*H592,2)</f>
        <v>0</v>
      </c>
      <c r="K592" s="182" t="s">
        <v>1</v>
      </c>
      <c r="L592" s="39"/>
      <c r="M592" s="187" t="s">
        <v>1</v>
      </c>
      <c r="N592" s="188" t="s">
        <v>38</v>
      </c>
      <c r="O592" s="77"/>
      <c r="P592" s="189">
        <f>O592*H592</f>
        <v>0</v>
      </c>
      <c r="Q592" s="189">
        <v>0</v>
      </c>
      <c r="R592" s="189">
        <f>Q592*H592</f>
        <v>0</v>
      </c>
      <c r="S592" s="189">
        <v>0</v>
      </c>
      <c r="T592" s="190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191" t="s">
        <v>291</v>
      </c>
      <c r="AT592" s="191" t="s">
        <v>159</v>
      </c>
      <c r="AU592" s="191" t="s">
        <v>82</v>
      </c>
      <c r="AY592" s="19" t="s">
        <v>156</v>
      </c>
      <c r="BE592" s="192">
        <f>IF(N592="základní",J592,0)</f>
        <v>0</v>
      </c>
      <c r="BF592" s="192">
        <f>IF(N592="snížená",J592,0)</f>
        <v>0</v>
      </c>
      <c r="BG592" s="192">
        <f>IF(N592="zákl. přenesená",J592,0)</f>
        <v>0</v>
      </c>
      <c r="BH592" s="192">
        <f>IF(N592="sníž. přenesená",J592,0)</f>
        <v>0</v>
      </c>
      <c r="BI592" s="192">
        <f>IF(N592="nulová",J592,0)</f>
        <v>0</v>
      </c>
      <c r="BJ592" s="19" t="s">
        <v>80</v>
      </c>
      <c r="BK592" s="192">
        <f>ROUND(I592*H592,2)</f>
        <v>0</v>
      </c>
      <c r="BL592" s="19" t="s">
        <v>291</v>
      </c>
      <c r="BM592" s="191" t="s">
        <v>702</v>
      </c>
    </row>
    <row r="593" s="2" customFormat="1" ht="24.15" customHeight="1">
      <c r="A593" s="38"/>
      <c r="B593" s="179"/>
      <c r="C593" s="180" t="s">
        <v>358</v>
      </c>
      <c r="D593" s="180" t="s">
        <v>159</v>
      </c>
      <c r="E593" s="181" t="s">
        <v>703</v>
      </c>
      <c r="F593" s="182" t="s">
        <v>704</v>
      </c>
      <c r="G593" s="183" t="s">
        <v>334</v>
      </c>
      <c r="H593" s="184">
        <v>2</v>
      </c>
      <c r="I593" s="185"/>
      <c r="J593" s="186">
        <f>ROUND(I593*H593,2)</f>
        <v>0</v>
      </c>
      <c r="K593" s="182" t="s">
        <v>1</v>
      </c>
      <c r="L593" s="39"/>
      <c r="M593" s="187" t="s">
        <v>1</v>
      </c>
      <c r="N593" s="188" t="s">
        <v>38</v>
      </c>
      <c r="O593" s="77"/>
      <c r="P593" s="189">
        <f>O593*H593</f>
        <v>0</v>
      </c>
      <c r="Q593" s="189">
        <v>0</v>
      </c>
      <c r="R593" s="189">
        <f>Q593*H593</f>
        <v>0</v>
      </c>
      <c r="S593" s="189">
        <v>0</v>
      </c>
      <c r="T593" s="190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191" t="s">
        <v>291</v>
      </c>
      <c r="AT593" s="191" t="s">
        <v>159</v>
      </c>
      <c r="AU593" s="191" t="s">
        <v>82</v>
      </c>
      <c r="AY593" s="19" t="s">
        <v>156</v>
      </c>
      <c r="BE593" s="192">
        <f>IF(N593="základní",J593,0)</f>
        <v>0</v>
      </c>
      <c r="BF593" s="192">
        <f>IF(N593="snížená",J593,0)</f>
        <v>0</v>
      </c>
      <c r="BG593" s="192">
        <f>IF(N593="zákl. přenesená",J593,0)</f>
        <v>0</v>
      </c>
      <c r="BH593" s="192">
        <f>IF(N593="sníž. přenesená",J593,0)</f>
        <v>0</v>
      </c>
      <c r="BI593" s="192">
        <f>IF(N593="nulová",J593,0)</f>
        <v>0</v>
      </c>
      <c r="BJ593" s="19" t="s">
        <v>80</v>
      </c>
      <c r="BK593" s="192">
        <f>ROUND(I593*H593,2)</f>
        <v>0</v>
      </c>
      <c r="BL593" s="19" t="s">
        <v>291</v>
      </c>
      <c r="BM593" s="191" t="s">
        <v>705</v>
      </c>
    </row>
    <row r="594" s="2" customFormat="1" ht="24.15" customHeight="1">
      <c r="A594" s="38"/>
      <c r="B594" s="179"/>
      <c r="C594" s="180" t="s">
        <v>706</v>
      </c>
      <c r="D594" s="180" t="s">
        <v>159</v>
      </c>
      <c r="E594" s="181" t="s">
        <v>707</v>
      </c>
      <c r="F594" s="182" t="s">
        <v>708</v>
      </c>
      <c r="G594" s="183" t="s">
        <v>334</v>
      </c>
      <c r="H594" s="184">
        <v>1</v>
      </c>
      <c r="I594" s="185"/>
      <c r="J594" s="186">
        <f>ROUND(I594*H594,2)</f>
        <v>0</v>
      </c>
      <c r="K594" s="182" t="s">
        <v>1</v>
      </c>
      <c r="L594" s="39"/>
      <c r="M594" s="187" t="s">
        <v>1</v>
      </c>
      <c r="N594" s="188" t="s">
        <v>38</v>
      </c>
      <c r="O594" s="77"/>
      <c r="P594" s="189">
        <f>O594*H594</f>
        <v>0</v>
      </c>
      <c r="Q594" s="189">
        <v>0</v>
      </c>
      <c r="R594" s="189">
        <f>Q594*H594</f>
        <v>0</v>
      </c>
      <c r="S594" s="189">
        <v>0</v>
      </c>
      <c r="T594" s="190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191" t="s">
        <v>291</v>
      </c>
      <c r="AT594" s="191" t="s">
        <v>159</v>
      </c>
      <c r="AU594" s="191" t="s">
        <v>82</v>
      </c>
      <c r="AY594" s="19" t="s">
        <v>156</v>
      </c>
      <c r="BE594" s="192">
        <f>IF(N594="základní",J594,0)</f>
        <v>0</v>
      </c>
      <c r="BF594" s="192">
        <f>IF(N594="snížená",J594,0)</f>
        <v>0</v>
      </c>
      <c r="BG594" s="192">
        <f>IF(N594="zákl. přenesená",J594,0)</f>
        <v>0</v>
      </c>
      <c r="BH594" s="192">
        <f>IF(N594="sníž. přenesená",J594,0)</f>
        <v>0</v>
      </c>
      <c r="BI594" s="192">
        <f>IF(N594="nulová",J594,0)</f>
        <v>0</v>
      </c>
      <c r="BJ594" s="19" t="s">
        <v>80</v>
      </c>
      <c r="BK594" s="192">
        <f>ROUND(I594*H594,2)</f>
        <v>0</v>
      </c>
      <c r="BL594" s="19" t="s">
        <v>291</v>
      </c>
      <c r="BM594" s="191" t="s">
        <v>709</v>
      </c>
    </row>
    <row r="595" s="2" customFormat="1" ht="24.15" customHeight="1">
      <c r="A595" s="38"/>
      <c r="B595" s="179"/>
      <c r="C595" s="180" t="s">
        <v>404</v>
      </c>
      <c r="D595" s="180" t="s">
        <v>159</v>
      </c>
      <c r="E595" s="181" t="s">
        <v>710</v>
      </c>
      <c r="F595" s="182" t="s">
        <v>711</v>
      </c>
      <c r="G595" s="183" t="s">
        <v>334</v>
      </c>
      <c r="H595" s="184">
        <v>1</v>
      </c>
      <c r="I595" s="185"/>
      <c r="J595" s="186">
        <f>ROUND(I595*H595,2)</f>
        <v>0</v>
      </c>
      <c r="K595" s="182" t="s">
        <v>1</v>
      </c>
      <c r="L595" s="39"/>
      <c r="M595" s="187" t="s">
        <v>1</v>
      </c>
      <c r="N595" s="188" t="s">
        <v>38</v>
      </c>
      <c r="O595" s="77"/>
      <c r="P595" s="189">
        <f>O595*H595</f>
        <v>0</v>
      </c>
      <c r="Q595" s="189">
        <v>0</v>
      </c>
      <c r="R595" s="189">
        <f>Q595*H595</f>
        <v>0</v>
      </c>
      <c r="S595" s="189">
        <v>0</v>
      </c>
      <c r="T595" s="19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191" t="s">
        <v>291</v>
      </c>
      <c r="AT595" s="191" t="s">
        <v>159</v>
      </c>
      <c r="AU595" s="191" t="s">
        <v>82</v>
      </c>
      <c r="AY595" s="19" t="s">
        <v>156</v>
      </c>
      <c r="BE595" s="192">
        <f>IF(N595="základní",J595,0)</f>
        <v>0</v>
      </c>
      <c r="BF595" s="192">
        <f>IF(N595="snížená",J595,0)</f>
        <v>0</v>
      </c>
      <c r="BG595" s="192">
        <f>IF(N595="zákl. přenesená",J595,0)</f>
        <v>0</v>
      </c>
      <c r="BH595" s="192">
        <f>IF(N595="sníž. přenesená",J595,0)</f>
        <v>0</v>
      </c>
      <c r="BI595" s="192">
        <f>IF(N595="nulová",J595,0)</f>
        <v>0</v>
      </c>
      <c r="BJ595" s="19" t="s">
        <v>80</v>
      </c>
      <c r="BK595" s="192">
        <f>ROUND(I595*H595,2)</f>
        <v>0</v>
      </c>
      <c r="BL595" s="19" t="s">
        <v>291</v>
      </c>
      <c r="BM595" s="191" t="s">
        <v>712</v>
      </c>
    </row>
    <row r="596" s="2" customFormat="1" ht="24.15" customHeight="1">
      <c r="A596" s="38"/>
      <c r="B596" s="179"/>
      <c r="C596" s="180" t="s">
        <v>713</v>
      </c>
      <c r="D596" s="180" t="s">
        <v>159</v>
      </c>
      <c r="E596" s="181" t="s">
        <v>714</v>
      </c>
      <c r="F596" s="182" t="s">
        <v>715</v>
      </c>
      <c r="G596" s="183" t="s">
        <v>334</v>
      </c>
      <c r="H596" s="184">
        <v>6</v>
      </c>
      <c r="I596" s="185"/>
      <c r="J596" s="186">
        <f>ROUND(I596*H596,2)</f>
        <v>0</v>
      </c>
      <c r="K596" s="182" t="s">
        <v>1</v>
      </c>
      <c r="L596" s="39"/>
      <c r="M596" s="187" t="s">
        <v>1</v>
      </c>
      <c r="N596" s="188" t="s">
        <v>38</v>
      </c>
      <c r="O596" s="77"/>
      <c r="P596" s="189">
        <f>O596*H596</f>
        <v>0</v>
      </c>
      <c r="Q596" s="189">
        <v>0</v>
      </c>
      <c r="R596" s="189">
        <f>Q596*H596</f>
        <v>0</v>
      </c>
      <c r="S596" s="189">
        <v>0</v>
      </c>
      <c r="T596" s="190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191" t="s">
        <v>291</v>
      </c>
      <c r="AT596" s="191" t="s">
        <v>159</v>
      </c>
      <c r="AU596" s="191" t="s">
        <v>82</v>
      </c>
      <c r="AY596" s="19" t="s">
        <v>156</v>
      </c>
      <c r="BE596" s="192">
        <f>IF(N596="základní",J596,0)</f>
        <v>0</v>
      </c>
      <c r="BF596" s="192">
        <f>IF(N596="snížená",J596,0)</f>
        <v>0</v>
      </c>
      <c r="BG596" s="192">
        <f>IF(N596="zákl. přenesená",J596,0)</f>
        <v>0</v>
      </c>
      <c r="BH596" s="192">
        <f>IF(N596="sníž. přenesená",J596,0)</f>
        <v>0</v>
      </c>
      <c r="BI596" s="192">
        <f>IF(N596="nulová",J596,0)</f>
        <v>0</v>
      </c>
      <c r="BJ596" s="19" t="s">
        <v>80</v>
      </c>
      <c r="BK596" s="192">
        <f>ROUND(I596*H596,2)</f>
        <v>0</v>
      </c>
      <c r="BL596" s="19" t="s">
        <v>291</v>
      </c>
      <c r="BM596" s="191" t="s">
        <v>716</v>
      </c>
    </row>
    <row r="597" s="2" customFormat="1" ht="33" customHeight="1">
      <c r="A597" s="38"/>
      <c r="B597" s="179"/>
      <c r="C597" s="180" t="s">
        <v>717</v>
      </c>
      <c r="D597" s="180" t="s">
        <v>159</v>
      </c>
      <c r="E597" s="181" t="s">
        <v>718</v>
      </c>
      <c r="F597" s="182" t="s">
        <v>719</v>
      </c>
      <c r="G597" s="183" t="s">
        <v>162</v>
      </c>
      <c r="H597" s="184">
        <v>24.300000000000001</v>
      </c>
      <c r="I597" s="185"/>
      <c r="J597" s="186">
        <f>ROUND(I597*H597,2)</f>
        <v>0</v>
      </c>
      <c r="K597" s="182" t="s">
        <v>1</v>
      </c>
      <c r="L597" s="39"/>
      <c r="M597" s="187" t="s">
        <v>1</v>
      </c>
      <c r="N597" s="188" t="s">
        <v>38</v>
      </c>
      <c r="O597" s="77"/>
      <c r="P597" s="189">
        <f>O597*H597</f>
        <v>0</v>
      </c>
      <c r="Q597" s="189">
        <v>0</v>
      </c>
      <c r="R597" s="189">
        <f>Q597*H597</f>
        <v>0</v>
      </c>
      <c r="S597" s="189">
        <v>0</v>
      </c>
      <c r="T597" s="190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191" t="s">
        <v>291</v>
      </c>
      <c r="AT597" s="191" t="s">
        <v>159</v>
      </c>
      <c r="AU597" s="191" t="s">
        <v>82</v>
      </c>
      <c r="AY597" s="19" t="s">
        <v>156</v>
      </c>
      <c r="BE597" s="192">
        <f>IF(N597="základní",J597,0)</f>
        <v>0</v>
      </c>
      <c r="BF597" s="192">
        <f>IF(N597="snížená",J597,0)</f>
        <v>0</v>
      </c>
      <c r="BG597" s="192">
        <f>IF(N597="zákl. přenesená",J597,0)</f>
        <v>0</v>
      </c>
      <c r="BH597" s="192">
        <f>IF(N597="sníž. přenesená",J597,0)</f>
        <v>0</v>
      </c>
      <c r="BI597" s="192">
        <f>IF(N597="nulová",J597,0)</f>
        <v>0</v>
      </c>
      <c r="BJ597" s="19" t="s">
        <v>80</v>
      </c>
      <c r="BK597" s="192">
        <f>ROUND(I597*H597,2)</f>
        <v>0</v>
      </c>
      <c r="BL597" s="19" t="s">
        <v>291</v>
      </c>
      <c r="BM597" s="191" t="s">
        <v>720</v>
      </c>
    </row>
    <row r="598" s="2" customFormat="1" ht="24.15" customHeight="1">
      <c r="A598" s="38"/>
      <c r="B598" s="179"/>
      <c r="C598" s="180" t="s">
        <v>721</v>
      </c>
      <c r="D598" s="180" t="s">
        <v>159</v>
      </c>
      <c r="E598" s="181" t="s">
        <v>722</v>
      </c>
      <c r="F598" s="182" t="s">
        <v>723</v>
      </c>
      <c r="G598" s="183" t="s">
        <v>162</v>
      </c>
      <c r="H598" s="184">
        <v>3.8999999999999999</v>
      </c>
      <c r="I598" s="185"/>
      <c r="J598" s="186">
        <f>ROUND(I598*H598,2)</f>
        <v>0</v>
      </c>
      <c r="K598" s="182" t="s">
        <v>1</v>
      </c>
      <c r="L598" s="39"/>
      <c r="M598" s="187" t="s">
        <v>1</v>
      </c>
      <c r="N598" s="188" t="s">
        <v>38</v>
      </c>
      <c r="O598" s="77"/>
      <c r="P598" s="189">
        <f>O598*H598</f>
        <v>0</v>
      </c>
      <c r="Q598" s="189">
        <v>0</v>
      </c>
      <c r="R598" s="189">
        <f>Q598*H598</f>
        <v>0</v>
      </c>
      <c r="S598" s="189">
        <v>0</v>
      </c>
      <c r="T598" s="19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191" t="s">
        <v>291</v>
      </c>
      <c r="AT598" s="191" t="s">
        <v>159</v>
      </c>
      <c r="AU598" s="191" t="s">
        <v>82</v>
      </c>
      <c r="AY598" s="19" t="s">
        <v>156</v>
      </c>
      <c r="BE598" s="192">
        <f>IF(N598="základní",J598,0)</f>
        <v>0</v>
      </c>
      <c r="BF598" s="192">
        <f>IF(N598="snížená",J598,0)</f>
        <v>0</v>
      </c>
      <c r="BG598" s="192">
        <f>IF(N598="zákl. přenesená",J598,0)</f>
        <v>0</v>
      </c>
      <c r="BH598" s="192">
        <f>IF(N598="sníž. přenesená",J598,0)</f>
        <v>0</v>
      </c>
      <c r="BI598" s="192">
        <f>IF(N598="nulová",J598,0)</f>
        <v>0</v>
      </c>
      <c r="BJ598" s="19" t="s">
        <v>80</v>
      </c>
      <c r="BK598" s="192">
        <f>ROUND(I598*H598,2)</f>
        <v>0</v>
      </c>
      <c r="BL598" s="19" t="s">
        <v>291</v>
      </c>
      <c r="BM598" s="191" t="s">
        <v>724</v>
      </c>
    </row>
    <row r="599" s="2" customFormat="1" ht="24.15" customHeight="1">
      <c r="A599" s="38"/>
      <c r="B599" s="179"/>
      <c r="C599" s="180" t="s">
        <v>725</v>
      </c>
      <c r="D599" s="180" t="s">
        <v>159</v>
      </c>
      <c r="E599" s="181" t="s">
        <v>726</v>
      </c>
      <c r="F599" s="182" t="s">
        <v>727</v>
      </c>
      <c r="G599" s="183" t="s">
        <v>334</v>
      </c>
      <c r="H599" s="184">
        <v>2</v>
      </c>
      <c r="I599" s="185"/>
      <c r="J599" s="186">
        <f>ROUND(I599*H599,2)</f>
        <v>0</v>
      </c>
      <c r="K599" s="182" t="s">
        <v>1</v>
      </c>
      <c r="L599" s="39"/>
      <c r="M599" s="187" t="s">
        <v>1</v>
      </c>
      <c r="N599" s="188" t="s">
        <v>38</v>
      </c>
      <c r="O599" s="77"/>
      <c r="P599" s="189">
        <f>O599*H599</f>
        <v>0</v>
      </c>
      <c r="Q599" s="189">
        <v>0</v>
      </c>
      <c r="R599" s="189">
        <f>Q599*H599</f>
        <v>0</v>
      </c>
      <c r="S599" s="189">
        <v>0</v>
      </c>
      <c r="T599" s="190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191" t="s">
        <v>291</v>
      </c>
      <c r="AT599" s="191" t="s">
        <v>159</v>
      </c>
      <c r="AU599" s="191" t="s">
        <v>82</v>
      </c>
      <c r="AY599" s="19" t="s">
        <v>156</v>
      </c>
      <c r="BE599" s="192">
        <f>IF(N599="základní",J599,0)</f>
        <v>0</v>
      </c>
      <c r="BF599" s="192">
        <f>IF(N599="snížená",J599,0)</f>
        <v>0</v>
      </c>
      <c r="BG599" s="192">
        <f>IF(N599="zákl. přenesená",J599,0)</f>
        <v>0</v>
      </c>
      <c r="BH599" s="192">
        <f>IF(N599="sníž. přenesená",J599,0)</f>
        <v>0</v>
      </c>
      <c r="BI599" s="192">
        <f>IF(N599="nulová",J599,0)</f>
        <v>0</v>
      </c>
      <c r="BJ599" s="19" t="s">
        <v>80</v>
      </c>
      <c r="BK599" s="192">
        <f>ROUND(I599*H599,2)</f>
        <v>0</v>
      </c>
      <c r="BL599" s="19" t="s">
        <v>291</v>
      </c>
      <c r="BM599" s="191" t="s">
        <v>728</v>
      </c>
    </row>
    <row r="600" s="2" customFormat="1" ht="37.8" customHeight="1">
      <c r="A600" s="38"/>
      <c r="B600" s="179"/>
      <c r="C600" s="180" t="s">
        <v>729</v>
      </c>
      <c r="D600" s="180" t="s">
        <v>159</v>
      </c>
      <c r="E600" s="181" t="s">
        <v>730</v>
      </c>
      <c r="F600" s="182" t="s">
        <v>731</v>
      </c>
      <c r="G600" s="183" t="s">
        <v>334</v>
      </c>
      <c r="H600" s="184">
        <v>2</v>
      </c>
      <c r="I600" s="185"/>
      <c r="J600" s="186">
        <f>ROUND(I600*H600,2)</f>
        <v>0</v>
      </c>
      <c r="K600" s="182" t="s">
        <v>1</v>
      </c>
      <c r="L600" s="39"/>
      <c r="M600" s="187" t="s">
        <v>1</v>
      </c>
      <c r="N600" s="188" t="s">
        <v>38</v>
      </c>
      <c r="O600" s="77"/>
      <c r="P600" s="189">
        <f>O600*H600</f>
        <v>0</v>
      </c>
      <c r="Q600" s="189">
        <v>0</v>
      </c>
      <c r="R600" s="189">
        <f>Q600*H600</f>
        <v>0</v>
      </c>
      <c r="S600" s="189">
        <v>0</v>
      </c>
      <c r="T600" s="190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191" t="s">
        <v>291</v>
      </c>
      <c r="AT600" s="191" t="s">
        <v>159</v>
      </c>
      <c r="AU600" s="191" t="s">
        <v>82</v>
      </c>
      <c r="AY600" s="19" t="s">
        <v>156</v>
      </c>
      <c r="BE600" s="192">
        <f>IF(N600="základní",J600,0)</f>
        <v>0</v>
      </c>
      <c r="BF600" s="192">
        <f>IF(N600="snížená",J600,0)</f>
        <v>0</v>
      </c>
      <c r="BG600" s="192">
        <f>IF(N600="zákl. přenesená",J600,0)</f>
        <v>0</v>
      </c>
      <c r="BH600" s="192">
        <f>IF(N600="sníž. přenesená",J600,0)</f>
        <v>0</v>
      </c>
      <c r="BI600" s="192">
        <f>IF(N600="nulová",J600,0)</f>
        <v>0</v>
      </c>
      <c r="BJ600" s="19" t="s">
        <v>80</v>
      </c>
      <c r="BK600" s="192">
        <f>ROUND(I600*H600,2)</f>
        <v>0</v>
      </c>
      <c r="BL600" s="19" t="s">
        <v>291</v>
      </c>
      <c r="BM600" s="191" t="s">
        <v>732</v>
      </c>
    </row>
    <row r="601" s="2" customFormat="1" ht="62.7" customHeight="1">
      <c r="A601" s="38"/>
      <c r="B601" s="179"/>
      <c r="C601" s="180" t="s">
        <v>733</v>
      </c>
      <c r="D601" s="180" t="s">
        <v>159</v>
      </c>
      <c r="E601" s="181" t="s">
        <v>734</v>
      </c>
      <c r="F601" s="182" t="s">
        <v>735</v>
      </c>
      <c r="G601" s="183" t="s">
        <v>334</v>
      </c>
      <c r="H601" s="184">
        <v>1</v>
      </c>
      <c r="I601" s="185"/>
      <c r="J601" s="186">
        <f>ROUND(I601*H601,2)</f>
        <v>0</v>
      </c>
      <c r="K601" s="182" t="s">
        <v>1</v>
      </c>
      <c r="L601" s="39"/>
      <c r="M601" s="187" t="s">
        <v>1</v>
      </c>
      <c r="N601" s="188" t="s">
        <v>38</v>
      </c>
      <c r="O601" s="77"/>
      <c r="P601" s="189">
        <f>O601*H601</f>
        <v>0</v>
      </c>
      <c r="Q601" s="189">
        <v>0</v>
      </c>
      <c r="R601" s="189">
        <f>Q601*H601</f>
        <v>0</v>
      </c>
      <c r="S601" s="189">
        <v>0</v>
      </c>
      <c r="T601" s="190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191" t="s">
        <v>291</v>
      </c>
      <c r="AT601" s="191" t="s">
        <v>159</v>
      </c>
      <c r="AU601" s="191" t="s">
        <v>82</v>
      </c>
      <c r="AY601" s="19" t="s">
        <v>156</v>
      </c>
      <c r="BE601" s="192">
        <f>IF(N601="základní",J601,0)</f>
        <v>0</v>
      </c>
      <c r="BF601" s="192">
        <f>IF(N601="snížená",J601,0)</f>
        <v>0</v>
      </c>
      <c r="BG601" s="192">
        <f>IF(N601="zákl. přenesená",J601,0)</f>
        <v>0</v>
      </c>
      <c r="BH601" s="192">
        <f>IF(N601="sníž. přenesená",J601,0)</f>
        <v>0</v>
      </c>
      <c r="BI601" s="192">
        <f>IF(N601="nulová",J601,0)</f>
        <v>0</v>
      </c>
      <c r="BJ601" s="19" t="s">
        <v>80</v>
      </c>
      <c r="BK601" s="192">
        <f>ROUND(I601*H601,2)</f>
        <v>0</v>
      </c>
      <c r="BL601" s="19" t="s">
        <v>291</v>
      </c>
      <c r="BM601" s="191" t="s">
        <v>736</v>
      </c>
    </row>
    <row r="602" s="2" customFormat="1" ht="55.5" customHeight="1">
      <c r="A602" s="38"/>
      <c r="B602" s="179"/>
      <c r="C602" s="180" t="s">
        <v>737</v>
      </c>
      <c r="D602" s="180" t="s">
        <v>159</v>
      </c>
      <c r="E602" s="181" t="s">
        <v>738</v>
      </c>
      <c r="F602" s="182" t="s">
        <v>739</v>
      </c>
      <c r="G602" s="183" t="s">
        <v>334</v>
      </c>
      <c r="H602" s="184">
        <v>1</v>
      </c>
      <c r="I602" s="185"/>
      <c r="J602" s="186">
        <f>ROUND(I602*H602,2)</f>
        <v>0</v>
      </c>
      <c r="K602" s="182" t="s">
        <v>1</v>
      </c>
      <c r="L602" s="39"/>
      <c r="M602" s="187" t="s">
        <v>1</v>
      </c>
      <c r="N602" s="188" t="s">
        <v>38</v>
      </c>
      <c r="O602" s="77"/>
      <c r="P602" s="189">
        <f>O602*H602</f>
        <v>0</v>
      </c>
      <c r="Q602" s="189">
        <v>0</v>
      </c>
      <c r="R602" s="189">
        <f>Q602*H602</f>
        <v>0</v>
      </c>
      <c r="S602" s="189">
        <v>0</v>
      </c>
      <c r="T602" s="190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191" t="s">
        <v>291</v>
      </c>
      <c r="AT602" s="191" t="s">
        <v>159</v>
      </c>
      <c r="AU602" s="191" t="s">
        <v>82</v>
      </c>
      <c r="AY602" s="19" t="s">
        <v>156</v>
      </c>
      <c r="BE602" s="192">
        <f>IF(N602="základní",J602,0)</f>
        <v>0</v>
      </c>
      <c r="BF602" s="192">
        <f>IF(N602="snížená",J602,0)</f>
        <v>0</v>
      </c>
      <c r="BG602" s="192">
        <f>IF(N602="zákl. přenesená",J602,0)</f>
        <v>0</v>
      </c>
      <c r="BH602" s="192">
        <f>IF(N602="sníž. přenesená",J602,0)</f>
        <v>0</v>
      </c>
      <c r="BI602" s="192">
        <f>IF(N602="nulová",J602,0)</f>
        <v>0</v>
      </c>
      <c r="BJ602" s="19" t="s">
        <v>80</v>
      </c>
      <c r="BK602" s="192">
        <f>ROUND(I602*H602,2)</f>
        <v>0</v>
      </c>
      <c r="BL602" s="19" t="s">
        <v>291</v>
      </c>
      <c r="BM602" s="191" t="s">
        <v>740</v>
      </c>
    </row>
    <row r="603" s="2" customFormat="1" ht="55.5" customHeight="1">
      <c r="A603" s="38"/>
      <c r="B603" s="179"/>
      <c r="C603" s="180" t="s">
        <v>741</v>
      </c>
      <c r="D603" s="180" t="s">
        <v>159</v>
      </c>
      <c r="E603" s="181" t="s">
        <v>742</v>
      </c>
      <c r="F603" s="182" t="s">
        <v>743</v>
      </c>
      <c r="G603" s="183" t="s">
        <v>334</v>
      </c>
      <c r="H603" s="184">
        <v>1</v>
      </c>
      <c r="I603" s="185"/>
      <c r="J603" s="186">
        <f>ROUND(I603*H603,2)</f>
        <v>0</v>
      </c>
      <c r="K603" s="182" t="s">
        <v>1</v>
      </c>
      <c r="L603" s="39"/>
      <c r="M603" s="187" t="s">
        <v>1</v>
      </c>
      <c r="N603" s="188" t="s">
        <v>38</v>
      </c>
      <c r="O603" s="77"/>
      <c r="P603" s="189">
        <f>O603*H603</f>
        <v>0</v>
      </c>
      <c r="Q603" s="189">
        <v>0</v>
      </c>
      <c r="R603" s="189">
        <f>Q603*H603</f>
        <v>0</v>
      </c>
      <c r="S603" s="189">
        <v>0</v>
      </c>
      <c r="T603" s="190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191" t="s">
        <v>291</v>
      </c>
      <c r="AT603" s="191" t="s">
        <v>159</v>
      </c>
      <c r="AU603" s="191" t="s">
        <v>82</v>
      </c>
      <c r="AY603" s="19" t="s">
        <v>156</v>
      </c>
      <c r="BE603" s="192">
        <f>IF(N603="základní",J603,0)</f>
        <v>0</v>
      </c>
      <c r="BF603" s="192">
        <f>IF(N603="snížená",J603,0)</f>
        <v>0</v>
      </c>
      <c r="BG603" s="192">
        <f>IF(N603="zákl. přenesená",J603,0)</f>
        <v>0</v>
      </c>
      <c r="BH603" s="192">
        <f>IF(N603="sníž. přenesená",J603,0)</f>
        <v>0</v>
      </c>
      <c r="BI603" s="192">
        <f>IF(N603="nulová",J603,0)</f>
        <v>0</v>
      </c>
      <c r="BJ603" s="19" t="s">
        <v>80</v>
      </c>
      <c r="BK603" s="192">
        <f>ROUND(I603*H603,2)</f>
        <v>0</v>
      </c>
      <c r="BL603" s="19" t="s">
        <v>291</v>
      </c>
      <c r="BM603" s="191" t="s">
        <v>744</v>
      </c>
    </row>
    <row r="604" s="2" customFormat="1" ht="33" customHeight="1">
      <c r="A604" s="38"/>
      <c r="B604" s="179"/>
      <c r="C604" s="180" t="s">
        <v>745</v>
      </c>
      <c r="D604" s="180" t="s">
        <v>159</v>
      </c>
      <c r="E604" s="181" t="s">
        <v>746</v>
      </c>
      <c r="F604" s="182" t="s">
        <v>747</v>
      </c>
      <c r="G604" s="183" t="s">
        <v>334</v>
      </c>
      <c r="H604" s="184">
        <v>1</v>
      </c>
      <c r="I604" s="185"/>
      <c r="J604" s="186">
        <f>ROUND(I604*H604,2)</f>
        <v>0</v>
      </c>
      <c r="K604" s="182" t="s">
        <v>1</v>
      </c>
      <c r="L604" s="39"/>
      <c r="M604" s="187" t="s">
        <v>1</v>
      </c>
      <c r="N604" s="188" t="s">
        <v>38</v>
      </c>
      <c r="O604" s="77"/>
      <c r="P604" s="189">
        <f>O604*H604</f>
        <v>0</v>
      </c>
      <c r="Q604" s="189">
        <v>0</v>
      </c>
      <c r="R604" s="189">
        <f>Q604*H604</f>
        <v>0</v>
      </c>
      <c r="S604" s="189">
        <v>0</v>
      </c>
      <c r="T604" s="190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191" t="s">
        <v>291</v>
      </c>
      <c r="AT604" s="191" t="s">
        <v>159</v>
      </c>
      <c r="AU604" s="191" t="s">
        <v>82</v>
      </c>
      <c r="AY604" s="19" t="s">
        <v>156</v>
      </c>
      <c r="BE604" s="192">
        <f>IF(N604="základní",J604,0)</f>
        <v>0</v>
      </c>
      <c r="BF604" s="192">
        <f>IF(N604="snížená",J604,0)</f>
        <v>0</v>
      </c>
      <c r="BG604" s="192">
        <f>IF(N604="zákl. přenesená",J604,0)</f>
        <v>0</v>
      </c>
      <c r="BH604" s="192">
        <f>IF(N604="sníž. přenesená",J604,0)</f>
        <v>0</v>
      </c>
      <c r="BI604" s="192">
        <f>IF(N604="nulová",J604,0)</f>
        <v>0</v>
      </c>
      <c r="BJ604" s="19" t="s">
        <v>80</v>
      </c>
      <c r="BK604" s="192">
        <f>ROUND(I604*H604,2)</f>
        <v>0</v>
      </c>
      <c r="BL604" s="19" t="s">
        <v>291</v>
      </c>
      <c r="BM604" s="191" t="s">
        <v>748</v>
      </c>
    </row>
    <row r="605" s="2" customFormat="1" ht="44.25" customHeight="1">
      <c r="A605" s="38"/>
      <c r="B605" s="179"/>
      <c r="C605" s="180" t="s">
        <v>749</v>
      </c>
      <c r="D605" s="180" t="s">
        <v>159</v>
      </c>
      <c r="E605" s="181" t="s">
        <v>750</v>
      </c>
      <c r="F605" s="182" t="s">
        <v>751</v>
      </c>
      <c r="G605" s="183" t="s">
        <v>334</v>
      </c>
      <c r="H605" s="184">
        <v>2</v>
      </c>
      <c r="I605" s="185"/>
      <c r="J605" s="186">
        <f>ROUND(I605*H605,2)</f>
        <v>0</v>
      </c>
      <c r="K605" s="182" t="s">
        <v>1</v>
      </c>
      <c r="L605" s="39"/>
      <c r="M605" s="187" t="s">
        <v>1</v>
      </c>
      <c r="N605" s="188" t="s">
        <v>38</v>
      </c>
      <c r="O605" s="77"/>
      <c r="P605" s="189">
        <f>O605*H605</f>
        <v>0</v>
      </c>
      <c r="Q605" s="189">
        <v>0</v>
      </c>
      <c r="R605" s="189">
        <f>Q605*H605</f>
        <v>0</v>
      </c>
      <c r="S605" s="189">
        <v>0</v>
      </c>
      <c r="T605" s="190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191" t="s">
        <v>291</v>
      </c>
      <c r="AT605" s="191" t="s">
        <v>159</v>
      </c>
      <c r="AU605" s="191" t="s">
        <v>82</v>
      </c>
      <c r="AY605" s="19" t="s">
        <v>156</v>
      </c>
      <c r="BE605" s="192">
        <f>IF(N605="základní",J605,0)</f>
        <v>0</v>
      </c>
      <c r="BF605" s="192">
        <f>IF(N605="snížená",J605,0)</f>
        <v>0</v>
      </c>
      <c r="BG605" s="192">
        <f>IF(N605="zákl. přenesená",J605,0)</f>
        <v>0</v>
      </c>
      <c r="BH605" s="192">
        <f>IF(N605="sníž. přenesená",J605,0)</f>
        <v>0</v>
      </c>
      <c r="BI605" s="192">
        <f>IF(N605="nulová",J605,0)</f>
        <v>0</v>
      </c>
      <c r="BJ605" s="19" t="s">
        <v>80</v>
      </c>
      <c r="BK605" s="192">
        <f>ROUND(I605*H605,2)</f>
        <v>0</v>
      </c>
      <c r="BL605" s="19" t="s">
        <v>291</v>
      </c>
      <c r="BM605" s="191" t="s">
        <v>752</v>
      </c>
    </row>
    <row r="606" s="2" customFormat="1" ht="44.25" customHeight="1">
      <c r="A606" s="38"/>
      <c r="B606" s="179"/>
      <c r="C606" s="180" t="s">
        <v>753</v>
      </c>
      <c r="D606" s="180" t="s">
        <v>159</v>
      </c>
      <c r="E606" s="181" t="s">
        <v>754</v>
      </c>
      <c r="F606" s="182" t="s">
        <v>755</v>
      </c>
      <c r="G606" s="183" t="s">
        <v>334</v>
      </c>
      <c r="H606" s="184">
        <v>3</v>
      </c>
      <c r="I606" s="185"/>
      <c r="J606" s="186">
        <f>ROUND(I606*H606,2)</f>
        <v>0</v>
      </c>
      <c r="K606" s="182" t="s">
        <v>1</v>
      </c>
      <c r="L606" s="39"/>
      <c r="M606" s="187" t="s">
        <v>1</v>
      </c>
      <c r="N606" s="188" t="s">
        <v>38</v>
      </c>
      <c r="O606" s="77"/>
      <c r="P606" s="189">
        <f>O606*H606</f>
        <v>0</v>
      </c>
      <c r="Q606" s="189">
        <v>0</v>
      </c>
      <c r="R606" s="189">
        <f>Q606*H606</f>
        <v>0</v>
      </c>
      <c r="S606" s="189">
        <v>0</v>
      </c>
      <c r="T606" s="19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91" t="s">
        <v>291</v>
      </c>
      <c r="AT606" s="191" t="s">
        <v>159</v>
      </c>
      <c r="AU606" s="191" t="s">
        <v>82</v>
      </c>
      <c r="AY606" s="19" t="s">
        <v>156</v>
      </c>
      <c r="BE606" s="192">
        <f>IF(N606="základní",J606,0)</f>
        <v>0</v>
      </c>
      <c r="BF606" s="192">
        <f>IF(N606="snížená",J606,0)</f>
        <v>0</v>
      </c>
      <c r="BG606" s="192">
        <f>IF(N606="zákl. přenesená",J606,0)</f>
        <v>0</v>
      </c>
      <c r="BH606" s="192">
        <f>IF(N606="sníž. přenesená",J606,0)</f>
        <v>0</v>
      </c>
      <c r="BI606" s="192">
        <f>IF(N606="nulová",J606,0)</f>
        <v>0</v>
      </c>
      <c r="BJ606" s="19" t="s">
        <v>80</v>
      </c>
      <c r="BK606" s="192">
        <f>ROUND(I606*H606,2)</f>
        <v>0</v>
      </c>
      <c r="BL606" s="19" t="s">
        <v>291</v>
      </c>
      <c r="BM606" s="191" t="s">
        <v>756</v>
      </c>
    </row>
    <row r="607" s="2" customFormat="1" ht="16.5" customHeight="1">
      <c r="A607" s="38"/>
      <c r="B607" s="179"/>
      <c r="C607" s="180" t="s">
        <v>757</v>
      </c>
      <c r="D607" s="180" t="s">
        <v>159</v>
      </c>
      <c r="E607" s="181" t="s">
        <v>758</v>
      </c>
      <c r="F607" s="182" t="s">
        <v>759</v>
      </c>
      <c r="G607" s="183" t="s">
        <v>634</v>
      </c>
      <c r="H607" s="184">
        <v>24</v>
      </c>
      <c r="I607" s="185"/>
      <c r="J607" s="186">
        <f>ROUND(I607*H607,2)</f>
        <v>0</v>
      </c>
      <c r="K607" s="182" t="s">
        <v>163</v>
      </c>
      <c r="L607" s="39"/>
      <c r="M607" s="187" t="s">
        <v>1</v>
      </c>
      <c r="N607" s="188" t="s">
        <v>38</v>
      </c>
      <c r="O607" s="77"/>
      <c r="P607" s="189">
        <f>O607*H607</f>
        <v>0</v>
      </c>
      <c r="Q607" s="189">
        <v>0</v>
      </c>
      <c r="R607" s="189">
        <f>Q607*H607</f>
        <v>0</v>
      </c>
      <c r="S607" s="189">
        <v>0</v>
      </c>
      <c r="T607" s="190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191" t="s">
        <v>291</v>
      </c>
      <c r="AT607" s="191" t="s">
        <v>159</v>
      </c>
      <c r="AU607" s="191" t="s">
        <v>82</v>
      </c>
      <c r="AY607" s="19" t="s">
        <v>156</v>
      </c>
      <c r="BE607" s="192">
        <f>IF(N607="základní",J607,0)</f>
        <v>0</v>
      </c>
      <c r="BF607" s="192">
        <f>IF(N607="snížená",J607,0)</f>
        <v>0</v>
      </c>
      <c r="BG607" s="192">
        <f>IF(N607="zákl. přenesená",J607,0)</f>
        <v>0</v>
      </c>
      <c r="BH607" s="192">
        <f>IF(N607="sníž. přenesená",J607,0)</f>
        <v>0</v>
      </c>
      <c r="BI607" s="192">
        <f>IF(N607="nulová",J607,0)</f>
        <v>0</v>
      </c>
      <c r="BJ607" s="19" t="s">
        <v>80</v>
      </c>
      <c r="BK607" s="192">
        <f>ROUND(I607*H607,2)</f>
        <v>0</v>
      </c>
      <c r="BL607" s="19" t="s">
        <v>291</v>
      </c>
      <c r="BM607" s="191" t="s">
        <v>760</v>
      </c>
    </row>
    <row r="608" s="13" customFormat="1">
      <c r="A608" s="13"/>
      <c r="B608" s="193"/>
      <c r="C608" s="13"/>
      <c r="D608" s="194" t="s">
        <v>165</v>
      </c>
      <c r="E608" s="195" t="s">
        <v>1</v>
      </c>
      <c r="F608" s="196" t="s">
        <v>761</v>
      </c>
      <c r="G608" s="13"/>
      <c r="H608" s="195" t="s">
        <v>1</v>
      </c>
      <c r="I608" s="197"/>
      <c r="J608" s="13"/>
      <c r="K608" s="13"/>
      <c r="L608" s="193"/>
      <c r="M608" s="198"/>
      <c r="N608" s="199"/>
      <c r="O608" s="199"/>
      <c r="P608" s="199"/>
      <c r="Q608" s="199"/>
      <c r="R608" s="199"/>
      <c r="S608" s="199"/>
      <c r="T608" s="200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195" t="s">
        <v>165</v>
      </c>
      <c r="AU608" s="195" t="s">
        <v>82</v>
      </c>
      <c r="AV608" s="13" t="s">
        <v>80</v>
      </c>
      <c r="AW608" s="13" t="s">
        <v>30</v>
      </c>
      <c r="AX608" s="13" t="s">
        <v>73</v>
      </c>
      <c r="AY608" s="195" t="s">
        <v>156</v>
      </c>
    </row>
    <row r="609" s="14" customFormat="1">
      <c r="A609" s="14"/>
      <c r="B609" s="201"/>
      <c r="C609" s="14"/>
      <c r="D609" s="194" t="s">
        <v>165</v>
      </c>
      <c r="E609" s="202" t="s">
        <v>1</v>
      </c>
      <c r="F609" s="203" t="s">
        <v>345</v>
      </c>
      <c r="G609" s="14"/>
      <c r="H609" s="204">
        <v>24</v>
      </c>
      <c r="I609" s="205"/>
      <c r="J609" s="14"/>
      <c r="K609" s="14"/>
      <c r="L609" s="201"/>
      <c r="M609" s="206"/>
      <c r="N609" s="207"/>
      <c r="O609" s="207"/>
      <c r="P609" s="207"/>
      <c r="Q609" s="207"/>
      <c r="R609" s="207"/>
      <c r="S609" s="207"/>
      <c r="T609" s="208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02" t="s">
        <v>165</v>
      </c>
      <c r="AU609" s="202" t="s">
        <v>82</v>
      </c>
      <c r="AV609" s="14" t="s">
        <v>82</v>
      </c>
      <c r="AW609" s="14" t="s">
        <v>30</v>
      </c>
      <c r="AX609" s="14" t="s">
        <v>80</v>
      </c>
      <c r="AY609" s="202" t="s">
        <v>156</v>
      </c>
    </row>
    <row r="610" s="12" customFormat="1" ht="22.8" customHeight="1">
      <c r="A610" s="12"/>
      <c r="B610" s="166"/>
      <c r="C610" s="12"/>
      <c r="D610" s="167" t="s">
        <v>72</v>
      </c>
      <c r="E610" s="177" t="s">
        <v>762</v>
      </c>
      <c r="F610" s="177" t="s">
        <v>763</v>
      </c>
      <c r="G610" s="12"/>
      <c r="H610" s="12"/>
      <c r="I610" s="169"/>
      <c r="J610" s="178">
        <f>BK610</f>
        <v>0</v>
      </c>
      <c r="K610" s="12"/>
      <c r="L610" s="166"/>
      <c r="M610" s="171"/>
      <c r="N610" s="172"/>
      <c r="O610" s="172"/>
      <c r="P610" s="173">
        <f>SUM(P611:P619)</f>
        <v>0</v>
      </c>
      <c r="Q610" s="172"/>
      <c r="R610" s="173">
        <f>SUM(R611:R619)</f>
        <v>0</v>
      </c>
      <c r="S610" s="172"/>
      <c r="T610" s="174">
        <f>SUM(T611:T619)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167" t="s">
        <v>82</v>
      </c>
      <c r="AT610" s="175" t="s">
        <v>72</v>
      </c>
      <c r="AU610" s="175" t="s">
        <v>80</v>
      </c>
      <c r="AY610" s="167" t="s">
        <v>156</v>
      </c>
      <c r="BK610" s="176">
        <f>SUM(BK611:BK619)</f>
        <v>0</v>
      </c>
    </row>
    <row r="611" s="2" customFormat="1" ht="62.7" customHeight="1">
      <c r="A611" s="38"/>
      <c r="B611" s="179"/>
      <c r="C611" s="180" t="s">
        <v>764</v>
      </c>
      <c r="D611" s="180" t="s">
        <v>159</v>
      </c>
      <c r="E611" s="181" t="s">
        <v>765</v>
      </c>
      <c r="F611" s="182" t="s">
        <v>766</v>
      </c>
      <c r="G611" s="183" t="s">
        <v>170</v>
      </c>
      <c r="H611" s="184">
        <v>10.300000000000001</v>
      </c>
      <c r="I611" s="185"/>
      <c r="J611" s="186">
        <f>ROUND(I611*H611,2)</f>
        <v>0</v>
      </c>
      <c r="K611" s="182" t="s">
        <v>1</v>
      </c>
      <c r="L611" s="39"/>
      <c r="M611" s="187" t="s">
        <v>1</v>
      </c>
      <c r="N611" s="188" t="s">
        <v>38</v>
      </c>
      <c r="O611" s="77"/>
      <c r="P611" s="189">
        <f>O611*H611</f>
        <v>0</v>
      </c>
      <c r="Q611" s="189">
        <v>0</v>
      </c>
      <c r="R611" s="189">
        <f>Q611*H611</f>
        <v>0</v>
      </c>
      <c r="S611" s="189">
        <v>0</v>
      </c>
      <c r="T611" s="190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191" t="s">
        <v>291</v>
      </c>
      <c r="AT611" s="191" t="s">
        <v>159</v>
      </c>
      <c r="AU611" s="191" t="s">
        <v>82</v>
      </c>
      <c r="AY611" s="19" t="s">
        <v>156</v>
      </c>
      <c r="BE611" s="192">
        <f>IF(N611="základní",J611,0)</f>
        <v>0</v>
      </c>
      <c r="BF611" s="192">
        <f>IF(N611="snížená",J611,0)</f>
        <v>0</v>
      </c>
      <c r="BG611" s="192">
        <f>IF(N611="zákl. přenesená",J611,0)</f>
        <v>0</v>
      </c>
      <c r="BH611" s="192">
        <f>IF(N611="sníž. přenesená",J611,0)</f>
        <v>0</v>
      </c>
      <c r="BI611" s="192">
        <f>IF(N611="nulová",J611,0)</f>
        <v>0</v>
      </c>
      <c r="BJ611" s="19" t="s">
        <v>80</v>
      </c>
      <c r="BK611" s="192">
        <f>ROUND(I611*H611,2)</f>
        <v>0</v>
      </c>
      <c r="BL611" s="19" t="s">
        <v>291</v>
      </c>
      <c r="BM611" s="191" t="s">
        <v>767</v>
      </c>
    </row>
    <row r="612" s="2" customFormat="1" ht="76.35" customHeight="1">
      <c r="A612" s="38"/>
      <c r="B612" s="179"/>
      <c r="C612" s="180" t="s">
        <v>768</v>
      </c>
      <c r="D612" s="180" t="s">
        <v>159</v>
      </c>
      <c r="E612" s="181" t="s">
        <v>769</v>
      </c>
      <c r="F612" s="182" t="s">
        <v>770</v>
      </c>
      <c r="G612" s="183" t="s">
        <v>334</v>
      </c>
      <c r="H612" s="184">
        <v>12</v>
      </c>
      <c r="I612" s="185"/>
      <c r="J612" s="186">
        <f>ROUND(I612*H612,2)</f>
        <v>0</v>
      </c>
      <c r="K612" s="182" t="s">
        <v>1</v>
      </c>
      <c r="L612" s="39"/>
      <c r="M612" s="187" t="s">
        <v>1</v>
      </c>
      <c r="N612" s="188" t="s">
        <v>38</v>
      </c>
      <c r="O612" s="77"/>
      <c r="P612" s="189">
        <f>O612*H612</f>
        <v>0</v>
      </c>
      <c r="Q612" s="189">
        <v>0</v>
      </c>
      <c r="R612" s="189">
        <f>Q612*H612</f>
        <v>0</v>
      </c>
      <c r="S612" s="189">
        <v>0</v>
      </c>
      <c r="T612" s="190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191" t="s">
        <v>291</v>
      </c>
      <c r="AT612" s="191" t="s">
        <v>159</v>
      </c>
      <c r="AU612" s="191" t="s">
        <v>82</v>
      </c>
      <c r="AY612" s="19" t="s">
        <v>156</v>
      </c>
      <c r="BE612" s="192">
        <f>IF(N612="základní",J612,0)</f>
        <v>0</v>
      </c>
      <c r="BF612" s="192">
        <f>IF(N612="snížená",J612,0)</f>
        <v>0</v>
      </c>
      <c r="BG612" s="192">
        <f>IF(N612="zákl. přenesená",J612,0)</f>
        <v>0</v>
      </c>
      <c r="BH612" s="192">
        <f>IF(N612="sníž. přenesená",J612,0)</f>
        <v>0</v>
      </c>
      <c r="BI612" s="192">
        <f>IF(N612="nulová",J612,0)</f>
        <v>0</v>
      </c>
      <c r="BJ612" s="19" t="s">
        <v>80</v>
      </c>
      <c r="BK612" s="192">
        <f>ROUND(I612*H612,2)</f>
        <v>0</v>
      </c>
      <c r="BL612" s="19" t="s">
        <v>291</v>
      </c>
      <c r="BM612" s="191" t="s">
        <v>771</v>
      </c>
    </row>
    <row r="613" s="2" customFormat="1" ht="44.25" customHeight="1">
      <c r="A613" s="38"/>
      <c r="B613" s="179"/>
      <c r="C613" s="180" t="s">
        <v>772</v>
      </c>
      <c r="D613" s="180" t="s">
        <v>159</v>
      </c>
      <c r="E613" s="181" t="s">
        <v>773</v>
      </c>
      <c r="F613" s="182" t="s">
        <v>774</v>
      </c>
      <c r="G613" s="183" t="s">
        <v>334</v>
      </c>
      <c r="H613" s="184">
        <v>12</v>
      </c>
      <c r="I613" s="185"/>
      <c r="J613" s="186">
        <f>ROUND(I613*H613,2)</f>
        <v>0</v>
      </c>
      <c r="K613" s="182" t="s">
        <v>1</v>
      </c>
      <c r="L613" s="39"/>
      <c r="M613" s="187" t="s">
        <v>1</v>
      </c>
      <c r="N613" s="188" t="s">
        <v>38</v>
      </c>
      <c r="O613" s="77"/>
      <c r="P613" s="189">
        <f>O613*H613</f>
        <v>0</v>
      </c>
      <c r="Q613" s="189">
        <v>0</v>
      </c>
      <c r="R613" s="189">
        <f>Q613*H613</f>
        <v>0</v>
      </c>
      <c r="S613" s="189">
        <v>0</v>
      </c>
      <c r="T613" s="190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191" t="s">
        <v>291</v>
      </c>
      <c r="AT613" s="191" t="s">
        <v>159</v>
      </c>
      <c r="AU613" s="191" t="s">
        <v>82</v>
      </c>
      <c r="AY613" s="19" t="s">
        <v>156</v>
      </c>
      <c r="BE613" s="192">
        <f>IF(N613="základní",J613,0)</f>
        <v>0</v>
      </c>
      <c r="BF613" s="192">
        <f>IF(N613="snížená",J613,0)</f>
        <v>0</v>
      </c>
      <c r="BG613" s="192">
        <f>IF(N613="zákl. přenesená",J613,0)</f>
        <v>0</v>
      </c>
      <c r="BH613" s="192">
        <f>IF(N613="sníž. přenesená",J613,0)</f>
        <v>0</v>
      </c>
      <c r="BI613" s="192">
        <f>IF(N613="nulová",J613,0)</f>
        <v>0</v>
      </c>
      <c r="BJ613" s="19" t="s">
        <v>80</v>
      </c>
      <c r="BK613" s="192">
        <f>ROUND(I613*H613,2)</f>
        <v>0</v>
      </c>
      <c r="BL613" s="19" t="s">
        <v>291</v>
      </c>
      <c r="BM613" s="191" t="s">
        <v>775</v>
      </c>
    </row>
    <row r="614" s="2" customFormat="1" ht="33" customHeight="1">
      <c r="A614" s="38"/>
      <c r="B614" s="179"/>
      <c r="C614" s="180" t="s">
        <v>776</v>
      </c>
      <c r="D614" s="180" t="s">
        <v>159</v>
      </c>
      <c r="E614" s="181" t="s">
        <v>777</v>
      </c>
      <c r="F614" s="182" t="s">
        <v>778</v>
      </c>
      <c r="G614" s="183" t="s">
        <v>334</v>
      </c>
      <c r="H614" s="184">
        <v>8</v>
      </c>
      <c r="I614" s="185"/>
      <c r="J614" s="186">
        <f>ROUND(I614*H614,2)</f>
        <v>0</v>
      </c>
      <c r="K614" s="182" t="s">
        <v>1</v>
      </c>
      <c r="L614" s="39"/>
      <c r="M614" s="187" t="s">
        <v>1</v>
      </c>
      <c r="N614" s="188" t="s">
        <v>38</v>
      </c>
      <c r="O614" s="77"/>
      <c r="P614" s="189">
        <f>O614*H614</f>
        <v>0</v>
      </c>
      <c r="Q614" s="189">
        <v>0</v>
      </c>
      <c r="R614" s="189">
        <f>Q614*H614</f>
        <v>0</v>
      </c>
      <c r="S614" s="189">
        <v>0</v>
      </c>
      <c r="T614" s="190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191" t="s">
        <v>291</v>
      </c>
      <c r="AT614" s="191" t="s">
        <v>159</v>
      </c>
      <c r="AU614" s="191" t="s">
        <v>82</v>
      </c>
      <c r="AY614" s="19" t="s">
        <v>156</v>
      </c>
      <c r="BE614" s="192">
        <f>IF(N614="základní",J614,0)</f>
        <v>0</v>
      </c>
      <c r="BF614" s="192">
        <f>IF(N614="snížená",J614,0)</f>
        <v>0</v>
      </c>
      <c r="BG614" s="192">
        <f>IF(N614="zákl. přenesená",J614,0)</f>
        <v>0</v>
      </c>
      <c r="BH614" s="192">
        <f>IF(N614="sníž. přenesená",J614,0)</f>
        <v>0</v>
      </c>
      <c r="BI614" s="192">
        <f>IF(N614="nulová",J614,0)</f>
        <v>0</v>
      </c>
      <c r="BJ614" s="19" t="s">
        <v>80</v>
      </c>
      <c r="BK614" s="192">
        <f>ROUND(I614*H614,2)</f>
        <v>0</v>
      </c>
      <c r="BL614" s="19" t="s">
        <v>291</v>
      </c>
      <c r="BM614" s="191" t="s">
        <v>779</v>
      </c>
    </row>
    <row r="615" s="2" customFormat="1" ht="33" customHeight="1">
      <c r="A615" s="38"/>
      <c r="B615" s="179"/>
      <c r="C615" s="180" t="s">
        <v>780</v>
      </c>
      <c r="D615" s="180" t="s">
        <v>159</v>
      </c>
      <c r="E615" s="181" t="s">
        <v>781</v>
      </c>
      <c r="F615" s="182" t="s">
        <v>782</v>
      </c>
      <c r="G615" s="183" t="s">
        <v>334</v>
      </c>
      <c r="H615" s="184">
        <v>2</v>
      </c>
      <c r="I615" s="185"/>
      <c r="J615" s="186">
        <f>ROUND(I615*H615,2)</f>
        <v>0</v>
      </c>
      <c r="K615" s="182" t="s">
        <v>1</v>
      </c>
      <c r="L615" s="39"/>
      <c r="M615" s="187" t="s">
        <v>1</v>
      </c>
      <c r="N615" s="188" t="s">
        <v>38</v>
      </c>
      <c r="O615" s="77"/>
      <c r="P615" s="189">
        <f>O615*H615</f>
        <v>0</v>
      </c>
      <c r="Q615" s="189">
        <v>0</v>
      </c>
      <c r="R615" s="189">
        <f>Q615*H615</f>
        <v>0</v>
      </c>
      <c r="S615" s="189">
        <v>0</v>
      </c>
      <c r="T615" s="190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191" t="s">
        <v>291</v>
      </c>
      <c r="AT615" s="191" t="s">
        <v>159</v>
      </c>
      <c r="AU615" s="191" t="s">
        <v>82</v>
      </c>
      <c r="AY615" s="19" t="s">
        <v>156</v>
      </c>
      <c r="BE615" s="192">
        <f>IF(N615="základní",J615,0)</f>
        <v>0</v>
      </c>
      <c r="BF615" s="192">
        <f>IF(N615="snížená",J615,0)</f>
        <v>0</v>
      </c>
      <c r="BG615" s="192">
        <f>IF(N615="zákl. přenesená",J615,0)</f>
        <v>0</v>
      </c>
      <c r="BH615" s="192">
        <f>IF(N615="sníž. přenesená",J615,0)</f>
        <v>0</v>
      </c>
      <c r="BI615" s="192">
        <f>IF(N615="nulová",J615,0)</f>
        <v>0</v>
      </c>
      <c r="BJ615" s="19" t="s">
        <v>80</v>
      </c>
      <c r="BK615" s="192">
        <f>ROUND(I615*H615,2)</f>
        <v>0</v>
      </c>
      <c r="BL615" s="19" t="s">
        <v>291</v>
      </c>
      <c r="BM615" s="191" t="s">
        <v>783</v>
      </c>
    </row>
    <row r="616" s="2" customFormat="1" ht="33" customHeight="1">
      <c r="A616" s="38"/>
      <c r="B616" s="179"/>
      <c r="C616" s="180" t="s">
        <v>784</v>
      </c>
      <c r="D616" s="180" t="s">
        <v>159</v>
      </c>
      <c r="E616" s="181" t="s">
        <v>785</v>
      </c>
      <c r="F616" s="182" t="s">
        <v>786</v>
      </c>
      <c r="G616" s="183" t="s">
        <v>334</v>
      </c>
      <c r="H616" s="184">
        <v>2</v>
      </c>
      <c r="I616" s="185"/>
      <c r="J616" s="186">
        <f>ROUND(I616*H616,2)</f>
        <v>0</v>
      </c>
      <c r="K616" s="182" t="s">
        <v>1</v>
      </c>
      <c r="L616" s="39"/>
      <c r="M616" s="187" t="s">
        <v>1</v>
      </c>
      <c r="N616" s="188" t="s">
        <v>38</v>
      </c>
      <c r="O616" s="77"/>
      <c r="P616" s="189">
        <f>O616*H616</f>
        <v>0</v>
      </c>
      <c r="Q616" s="189">
        <v>0</v>
      </c>
      <c r="R616" s="189">
        <f>Q616*H616</f>
        <v>0</v>
      </c>
      <c r="S616" s="189">
        <v>0</v>
      </c>
      <c r="T616" s="190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191" t="s">
        <v>291</v>
      </c>
      <c r="AT616" s="191" t="s">
        <v>159</v>
      </c>
      <c r="AU616" s="191" t="s">
        <v>82</v>
      </c>
      <c r="AY616" s="19" t="s">
        <v>156</v>
      </c>
      <c r="BE616" s="192">
        <f>IF(N616="základní",J616,0)</f>
        <v>0</v>
      </c>
      <c r="BF616" s="192">
        <f>IF(N616="snížená",J616,0)</f>
        <v>0</v>
      </c>
      <c r="BG616" s="192">
        <f>IF(N616="zákl. přenesená",J616,0)</f>
        <v>0</v>
      </c>
      <c r="BH616" s="192">
        <f>IF(N616="sníž. přenesená",J616,0)</f>
        <v>0</v>
      </c>
      <c r="BI616" s="192">
        <f>IF(N616="nulová",J616,0)</f>
        <v>0</v>
      </c>
      <c r="BJ616" s="19" t="s">
        <v>80</v>
      </c>
      <c r="BK616" s="192">
        <f>ROUND(I616*H616,2)</f>
        <v>0</v>
      </c>
      <c r="BL616" s="19" t="s">
        <v>291</v>
      </c>
      <c r="BM616" s="191" t="s">
        <v>787</v>
      </c>
    </row>
    <row r="617" s="2" customFormat="1" ht="37.8" customHeight="1">
      <c r="A617" s="38"/>
      <c r="B617" s="179"/>
      <c r="C617" s="180" t="s">
        <v>788</v>
      </c>
      <c r="D617" s="180" t="s">
        <v>159</v>
      </c>
      <c r="E617" s="181" t="s">
        <v>789</v>
      </c>
      <c r="F617" s="182" t="s">
        <v>790</v>
      </c>
      <c r="G617" s="183" t="s">
        <v>334</v>
      </c>
      <c r="H617" s="184">
        <v>4</v>
      </c>
      <c r="I617" s="185"/>
      <c r="J617" s="186">
        <f>ROUND(I617*H617,2)</f>
        <v>0</v>
      </c>
      <c r="K617" s="182" t="s">
        <v>1</v>
      </c>
      <c r="L617" s="39"/>
      <c r="M617" s="187" t="s">
        <v>1</v>
      </c>
      <c r="N617" s="188" t="s">
        <v>38</v>
      </c>
      <c r="O617" s="77"/>
      <c r="P617" s="189">
        <f>O617*H617</f>
        <v>0</v>
      </c>
      <c r="Q617" s="189">
        <v>0</v>
      </c>
      <c r="R617" s="189">
        <f>Q617*H617</f>
        <v>0</v>
      </c>
      <c r="S617" s="189">
        <v>0</v>
      </c>
      <c r="T617" s="190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191" t="s">
        <v>291</v>
      </c>
      <c r="AT617" s="191" t="s">
        <v>159</v>
      </c>
      <c r="AU617" s="191" t="s">
        <v>82</v>
      </c>
      <c r="AY617" s="19" t="s">
        <v>156</v>
      </c>
      <c r="BE617" s="192">
        <f>IF(N617="základní",J617,0)</f>
        <v>0</v>
      </c>
      <c r="BF617" s="192">
        <f>IF(N617="snížená",J617,0)</f>
        <v>0</v>
      </c>
      <c r="BG617" s="192">
        <f>IF(N617="zákl. přenesená",J617,0)</f>
        <v>0</v>
      </c>
      <c r="BH617" s="192">
        <f>IF(N617="sníž. přenesená",J617,0)</f>
        <v>0</v>
      </c>
      <c r="BI617" s="192">
        <f>IF(N617="nulová",J617,0)</f>
        <v>0</v>
      </c>
      <c r="BJ617" s="19" t="s">
        <v>80</v>
      </c>
      <c r="BK617" s="192">
        <f>ROUND(I617*H617,2)</f>
        <v>0</v>
      </c>
      <c r="BL617" s="19" t="s">
        <v>291</v>
      </c>
      <c r="BM617" s="191" t="s">
        <v>791</v>
      </c>
    </row>
    <row r="618" s="2" customFormat="1" ht="24.15" customHeight="1">
      <c r="A618" s="38"/>
      <c r="B618" s="179"/>
      <c r="C618" s="180" t="s">
        <v>792</v>
      </c>
      <c r="D618" s="180" t="s">
        <v>159</v>
      </c>
      <c r="E618" s="181" t="s">
        <v>793</v>
      </c>
      <c r="F618" s="182" t="s">
        <v>794</v>
      </c>
      <c r="G618" s="183" t="s">
        <v>334</v>
      </c>
      <c r="H618" s="184">
        <v>4</v>
      </c>
      <c r="I618" s="185"/>
      <c r="J618" s="186">
        <f>ROUND(I618*H618,2)</f>
        <v>0</v>
      </c>
      <c r="K618" s="182" t="s">
        <v>1</v>
      </c>
      <c r="L618" s="39"/>
      <c r="M618" s="187" t="s">
        <v>1</v>
      </c>
      <c r="N618" s="188" t="s">
        <v>38</v>
      </c>
      <c r="O618" s="77"/>
      <c r="P618" s="189">
        <f>O618*H618</f>
        <v>0</v>
      </c>
      <c r="Q618" s="189">
        <v>0</v>
      </c>
      <c r="R618" s="189">
        <f>Q618*H618</f>
        <v>0</v>
      </c>
      <c r="S618" s="189">
        <v>0</v>
      </c>
      <c r="T618" s="190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191" t="s">
        <v>291</v>
      </c>
      <c r="AT618" s="191" t="s">
        <v>159</v>
      </c>
      <c r="AU618" s="191" t="s">
        <v>82</v>
      </c>
      <c r="AY618" s="19" t="s">
        <v>156</v>
      </c>
      <c r="BE618" s="192">
        <f>IF(N618="základní",J618,0)</f>
        <v>0</v>
      </c>
      <c r="BF618" s="192">
        <f>IF(N618="snížená",J618,0)</f>
        <v>0</v>
      </c>
      <c r="BG618" s="192">
        <f>IF(N618="zákl. přenesená",J618,0)</f>
        <v>0</v>
      </c>
      <c r="BH618" s="192">
        <f>IF(N618="sníž. přenesená",J618,0)</f>
        <v>0</v>
      </c>
      <c r="BI618" s="192">
        <f>IF(N618="nulová",J618,0)</f>
        <v>0</v>
      </c>
      <c r="BJ618" s="19" t="s">
        <v>80</v>
      </c>
      <c r="BK618" s="192">
        <f>ROUND(I618*H618,2)</f>
        <v>0</v>
      </c>
      <c r="BL618" s="19" t="s">
        <v>291</v>
      </c>
      <c r="BM618" s="191" t="s">
        <v>795</v>
      </c>
    </row>
    <row r="619" s="2" customFormat="1" ht="24.15" customHeight="1">
      <c r="A619" s="38"/>
      <c r="B619" s="179"/>
      <c r="C619" s="180" t="s">
        <v>796</v>
      </c>
      <c r="D619" s="180" t="s">
        <v>159</v>
      </c>
      <c r="E619" s="181" t="s">
        <v>797</v>
      </c>
      <c r="F619" s="182" t="s">
        <v>798</v>
      </c>
      <c r="G619" s="183" t="s">
        <v>334</v>
      </c>
      <c r="H619" s="184">
        <v>4</v>
      </c>
      <c r="I619" s="185"/>
      <c r="J619" s="186">
        <f>ROUND(I619*H619,2)</f>
        <v>0</v>
      </c>
      <c r="K619" s="182" t="s">
        <v>1</v>
      </c>
      <c r="L619" s="39"/>
      <c r="M619" s="187" t="s">
        <v>1</v>
      </c>
      <c r="N619" s="188" t="s">
        <v>38</v>
      </c>
      <c r="O619" s="77"/>
      <c r="P619" s="189">
        <f>O619*H619</f>
        <v>0</v>
      </c>
      <c r="Q619" s="189">
        <v>0</v>
      </c>
      <c r="R619" s="189">
        <f>Q619*H619</f>
        <v>0</v>
      </c>
      <c r="S619" s="189">
        <v>0</v>
      </c>
      <c r="T619" s="190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91" t="s">
        <v>291</v>
      </c>
      <c r="AT619" s="191" t="s">
        <v>159</v>
      </c>
      <c r="AU619" s="191" t="s">
        <v>82</v>
      </c>
      <c r="AY619" s="19" t="s">
        <v>156</v>
      </c>
      <c r="BE619" s="192">
        <f>IF(N619="základní",J619,0)</f>
        <v>0</v>
      </c>
      <c r="BF619" s="192">
        <f>IF(N619="snížená",J619,0)</f>
        <v>0</v>
      </c>
      <c r="BG619" s="192">
        <f>IF(N619="zákl. přenesená",J619,0)</f>
        <v>0</v>
      </c>
      <c r="BH619" s="192">
        <f>IF(N619="sníž. přenesená",J619,0)</f>
        <v>0</v>
      </c>
      <c r="BI619" s="192">
        <f>IF(N619="nulová",J619,0)</f>
        <v>0</v>
      </c>
      <c r="BJ619" s="19" t="s">
        <v>80</v>
      </c>
      <c r="BK619" s="192">
        <f>ROUND(I619*H619,2)</f>
        <v>0</v>
      </c>
      <c r="BL619" s="19" t="s">
        <v>291</v>
      </c>
      <c r="BM619" s="191" t="s">
        <v>799</v>
      </c>
    </row>
    <row r="620" s="12" customFormat="1" ht="22.8" customHeight="1">
      <c r="A620" s="12"/>
      <c r="B620" s="166"/>
      <c r="C620" s="12"/>
      <c r="D620" s="167" t="s">
        <v>72</v>
      </c>
      <c r="E620" s="177" t="s">
        <v>800</v>
      </c>
      <c r="F620" s="177" t="s">
        <v>801</v>
      </c>
      <c r="G620" s="12"/>
      <c r="H620" s="12"/>
      <c r="I620" s="169"/>
      <c r="J620" s="178">
        <f>BK620</f>
        <v>0</v>
      </c>
      <c r="K620" s="12"/>
      <c r="L620" s="166"/>
      <c r="M620" s="171"/>
      <c r="N620" s="172"/>
      <c r="O620" s="172"/>
      <c r="P620" s="173">
        <f>SUM(P621:P628)</f>
        <v>0</v>
      </c>
      <c r="Q620" s="172"/>
      <c r="R620" s="173">
        <f>SUM(R621:R628)</f>
        <v>0.042863999999999999</v>
      </c>
      <c r="S620" s="172"/>
      <c r="T620" s="174">
        <f>SUM(T621:T628)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167" t="s">
        <v>82</v>
      </c>
      <c r="AT620" s="175" t="s">
        <v>72</v>
      </c>
      <c r="AU620" s="175" t="s">
        <v>80</v>
      </c>
      <c r="AY620" s="167" t="s">
        <v>156</v>
      </c>
      <c r="BK620" s="176">
        <f>SUM(BK621:BK628)</f>
        <v>0</v>
      </c>
    </row>
    <row r="621" s="2" customFormat="1" ht="24.15" customHeight="1">
      <c r="A621" s="38"/>
      <c r="B621" s="179"/>
      <c r="C621" s="180" t="s">
        <v>802</v>
      </c>
      <c r="D621" s="180" t="s">
        <v>159</v>
      </c>
      <c r="E621" s="181" t="s">
        <v>803</v>
      </c>
      <c r="F621" s="182" t="s">
        <v>804</v>
      </c>
      <c r="G621" s="183" t="s">
        <v>170</v>
      </c>
      <c r="H621" s="184">
        <v>7.5199999999999996</v>
      </c>
      <c r="I621" s="185"/>
      <c r="J621" s="186">
        <f>ROUND(I621*H621,2)</f>
        <v>0</v>
      </c>
      <c r="K621" s="182" t="s">
        <v>163</v>
      </c>
      <c r="L621" s="39"/>
      <c r="M621" s="187" t="s">
        <v>1</v>
      </c>
      <c r="N621" s="188" t="s">
        <v>38</v>
      </c>
      <c r="O621" s="77"/>
      <c r="P621" s="189">
        <f>O621*H621</f>
        <v>0</v>
      </c>
      <c r="Q621" s="189">
        <v>0.00029999999999999997</v>
      </c>
      <c r="R621" s="189">
        <f>Q621*H621</f>
        <v>0.0022559999999999998</v>
      </c>
      <c r="S621" s="189">
        <v>0</v>
      </c>
      <c r="T621" s="190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191" t="s">
        <v>291</v>
      </c>
      <c r="AT621" s="191" t="s">
        <v>159</v>
      </c>
      <c r="AU621" s="191" t="s">
        <v>82</v>
      </c>
      <c r="AY621" s="19" t="s">
        <v>156</v>
      </c>
      <c r="BE621" s="192">
        <f>IF(N621="základní",J621,0)</f>
        <v>0</v>
      </c>
      <c r="BF621" s="192">
        <f>IF(N621="snížená",J621,0)</f>
        <v>0</v>
      </c>
      <c r="BG621" s="192">
        <f>IF(N621="zákl. přenesená",J621,0)</f>
        <v>0</v>
      </c>
      <c r="BH621" s="192">
        <f>IF(N621="sníž. přenesená",J621,0)</f>
        <v>0</v>
      </c>
      <c r="BI621" s="192">
        <f>IF(N621="nulová",J621,0)</f>
        <v>0</v>
      </c>
      <c r="BJ621" s="19" t="s">
        <v>80</v>
      </c>
      <c r="BK621" s="192">
        <f>ROUND(I621*H621,2)</f>
        <v>0</v>
      </c>
      <c r="BL621" s="19" t="s">
        <v>291</v>
      </c>
      <c r="BM621" s="191" t="s">
        <v>805</v>
      </c>
    </row>
    <row r="622" s="13" customFormat="1">
      <c r="A622" s="13"/>
      <c r="B622" s="193"/>
      <c r="C622" s="13"/>
      <c r="D622" s="194" t="s">
        <v>165</v>
      </c>
      <c r="E622" s="195" t="s">
        <v>1</v>
      </c>
      <c r="F622" s="196" t="s">
        <v>356</v>
      </c>
      <c r="G622" s="13"/>
      <c r="H622" s="195" t="s">
        <v>1</v>
      </c>
      <c r="I622" s="197"/>
      <c r="J622" s="13"/>
      <c r="K622" s="13"/>
      <c r="L622" s="193"/>
      <c r="M622" s="198"/>
      <c r="N622" s="199"/>
      <c r="O622" s="199"/>
      <c r="P622" s="199"/>
      <c r="Q622" s="199"/>
      <c r="R622" s="199"/>
      <c r="S622" s="199"/>
      <c r="T622" s="200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5" t="s">
        <v>165</v>
      </c>
      <c r="AU622" s="195" t="s">
        <v>82</v>
      </c>
      <c r="AV622" s="13" t="s">
        <v>80</v>
      </c>
      <c r="AW622" s="13" t="s">
        <v>30</v>
      </c>
      <c r="AX622" s="13" t="s">
        <v>73</v>
      </c>
      <c r="AY622" s="195" t="s">
        <v>156</v>
      </c>
    </row>
    <row r="623" s="14" customFormat="1">
      <c r="A623" s="14"/>
      <c r="B623" s="201"/>
      <c r="C623" s="14"/>
      <c r="D623" s="194" t="s">
        <v>165</v>
      </c>
      <c r="E623" s="202" t="s">
        <v>1</v>
      </c>
      <c r="F623" s="203" t="s">
        <v>357</v>
      </c>
      <c r="G623" s="14"/>
      <c r="H623" s="204">
        <v>7.5199999999999996</v>
      </c>
      <c r="I623" s="205"/>
      <c r="J623" s="14"/>
      <c r="K623" s="14"/>
      <c r="L623" s="201"/>
      <c r="M623" s="206"/>
      <c r="N623" s="207"/>
      <c r="O623" s="207"/>
      <c r="P623" s="207"/>
      <c r="Q623" s="207"/>
      <c r="R623" s="207"/>
      <c r="S623" s="207"/>
      <c r="T623" s="208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02" t="s">
        <v>165</v>
      </c>
      <c r="AU623" s="202" t="s">
        <v>82</v>
      </c>
      <c r="AV623" s="14" t="s">
        <v>82</v>
      </c>
      <c r="AW623" s="14" t="s">
        <v>30</v>
      </c>
      <c r="AX623" s="14" t="s">
        <v>80</v>
      </c>
      <c r="AY623" s="202" t="s">
        <v>156</v>
      </c>
    </row>
    <row r="624" s="2" customFormat="1" ht="24.15" customHeight="1">
      <c r="A624" s="38"/>
      <c r="B624" s="179"/>
      <c r="C624" s="180" t="s">
        <v>806</v>
      </c>
      <c r="D624" s="180" t="s">
        <v>159</v>
      </c>
      <c r="E624" s="181" t="s">
        <v>807</v>
      </c>
      <c r="F624" s="182" t="s">
        <v>808</v>
      </c>
      <c r="G624" s="183" t="s">
        <v>170</v>
      </c>
      <c r="H624" s="184">
        <v>7.5199999999999996</v>
      </c>
      <c r="I624" s="185"/>
      <c r="J624" s="186">
        <f>ROUND(I624*H624,2)</f>
        <v>0</v>
      </c>
      <c r="K624" s="182" t="s">
        <v>163</v>
      </c>
      <c r="L624" s="39"/>
      <c r="M624" s="187" t="s">
        <v>1</v>
      </c>
      <c r="N624" s="188" t="s">
        <v>38</v>
      </c>
      <c r="O624" s="77"/>
      <c r="P624" s="189">
        <f>O624*H624</f>
        <v>0</v>
      </c>
      <c r="Q624" s="189">
        <v>0.0054000000000000003</v>
      </c>
      <c r="R624" s="189">
        <f>Q624*H624</f>
        <v>0.040607999999999998</v>
      </c>
      <c r="S624" s="189">
        <v>0</v>
      </c>
      <c r="T624" s="190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191" t="s">
        <v>291</v>
      </c>
      <c r="AT624" s="191" t="s">
        <v>159</v>
      </c>
      <c r="AU624" s="191" t="s">
        <v>82</v>
      </c>
      <c r="AY624" s="19" t="s">
        <v>156</v>
      </c>
      <c r="BE624" s="192">
        <f>IF(N624="základní",J624,0)</f>
        <v>0</v>
      </c>
      <c r="BF624" s="192">
        <f>IF(N624="snížená",J624,0)</f>
        <v>0</v>
      </c>
      <c r="BG624" s="192">
        <f>IF(N624="zákl. přenesená",J624,0)</f>
        <v>0</v>
      </c>
      <c r="BH624" s="192">
        <f>IF(N624="sníž. přenesená",J624,0)</f>
        <v>0</v>
      </c>
      <c r="BI624" s="192">
        <f>IF(N624="nulová",J624,0)</f>
        <v>0</v>
      </c>
      <c r="BJ624" s="19" t="s">
        <v>80</v>
      </c>
      <c r="BK624" s="192">
        <f>ROUND(I624*H624,2)</f>
        <v>0</v>
      </c>
      <c r="BL624" s="19" t="s">
        <v>291</v>
      </c>
      <c r="BM624" s="191" t="s">
        <v>809</v>
      </c>
    </row>
    <row r="625" s="13" customFormat="1">
      <c r="A625" s="13"/>
      <c r="B625" s="193"/>
      <c r="C625" s="13"/>
      <c r="D625" s="194" t="s">
        <v>165</v>
      </c>
      <c r="E625" s="195" t="s">
        <v>1</v>
      </c>
      <c r="F625" s="196" t="s">
        <v>810</v>
      </c>
      <c r="G625" s="13"/>
      <c r="H625" s="195" t="s">
        <v>1</v>
      </c>
      <c r="I625" s="197"/>
      <c r="J625" s="13"/>
      <c r="K625" s="13"/>
      <c r="L625" s="193"/>
      <c r="M625" s="198"/>
      <c r="N625" s="199"/>
      <c r="O625" s="199"/>
      <c r="P625" s="199"/>
      <c r="Q625" s="199"/>
      <c r="R625" s="199"/>
      <c r="S625" s="199"/>
      <c r="T625" s="20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195" t="s">
        <v>165</v>
      </c>
      <c r="AU625" s="195" t="s">
        <v>82</v>
      </c>
      <c r="AV625" s="13" t="s">
        <v>80</v>
      </c>
      <c r="AW625" s="13" t="s">
        <v>30</v>
      </c>
      <c r="AX625" s="13" t="s">
        <v>73</v>
      </c>
      <c r="AY625" s="195" t="s">
        <v>156</v>
      </c>
    </row>
    <row r="626" s="13" customFormat="1">
      <c r="A626" s="13"/>
      <c r="B626" s="193"/>
      <c r="C626" s="13"/>
      <c r="D626" s="194" t="s">
        <v>165</v>
      </c>
      <c r="E626" s="195" t="s">
        <v>1</v>
      </c>
      <c r="F626" s="196" t="s">
        <v>356</v>
      </c>
      <c r="G626" s="13"/>
      <c r="H626" s="195" t="s">
        <v>1</v>
      </c>
      <c r="I626" s="197"/>
      <c r="J626" s="13"/>
      <c r="K626" s="13"/>
      <c r="L626" s="193"/>
      <c r="M626" s="198"/>
      <c r="N626" s="199"/>
      <c r="O626" s="199"/>
      <c r="P626" s="199"/>
      <c r="Q626" s="199"/>
      <c r="R626" s="199"/>
      <c r="S626" s="199"/>
      <c r="T626" s="200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95" t="s">
        <v>165</v>
      </c>
      <c r="AU626" s="195" t="s">
        <v>82</v>
      </c>
      <c r="AV626" s="13" t="s">
        <v>80</v>
      </c>
      <c r="AW626" s="13" t="s">
        <v>30</v>
      </c>
      <c r="AX626" s="13" t="s">
        <v>73</v>
      </c>
      <c r="AY626" s="195" t="s">
        <v>156</v>
      </c>
    </row>
    <row r="627" s="14" customFormat="1">
      <c r="A627" s="14"/>
      <c r="B627" s="201"/>
      <c r="C627" s="14"/>
      <c r="D627" s="194" t="s">
        <v>165</v>
      </c>
      <c r="E627" s="202" t="s">
        <v>1</v>
      </c>
      <c r="F627" s="203" t="s">
        <v>357</v>
      </c>
      <c r="G627" s="14"/>
      <c r="H627" s="204">
        <v>7.5199999999999996</v>
      </c>
      <c r="I627" s="205"/>
      <c r="J627" s="14"/>
      <c r="K627" s="14"/>
      <c r="L627" s="201"/>
      <c r="M627" s="206"/>
      <c r="N627" s="207"/>
      <c r="O627" s="207"/>
      <c r="P627" s="207"/>
      <c r="Q627" s="207"/>
      <c r="R627" s="207"/>
      <c r="S627" s="207"/>
      <c r="T627" s="208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2" t="s">
        <v>165</v>
      </c>
      <c r="AU627" s="202" t="s">
        <v>82</v>
      </c>
      <c r="AV627" s="14" t="s">
        <v>82</v>
      </c>
      <c r="AW627" s="14" t="s">
        <v>30</v>
      </c>
      <c r="AX627" s="14" t="s">
        <v>80</v>
      </c>
      <c r="AY627" s="202" t="s">
        <v>156</v>
      </c>
    </row>
    <row r="628" s="2" customFormat="1" ht="24.15" customHeight="1">
      <c r="A628" s="38"/>
      <c r="B628" s="179"/>
      <c r="C628" s="180" t="s">
        <v>811</v>
      </c>
      <c r="D628" s="180" t="s">
        <v>159</v>
      </c>
      <c r="E628" s="181" t="s">
        <v>812</v>
      </c>
      <c r="F628" s="182" t="s">
        <v>813</v>
      </c>
      <c r="G628" s="183" t="s">
        <v>469</v>
      </c>
      <c r="H628" s="184">
        <v>0.042999999999999997</v>
      </c>
      <c r="I628" s="185"/>
      <c r="J628" s="186">
        <f>ROUND(I628*H628,2)</f>
        <v>0</v>
      </c>
      <c r="K628" s="182" t="s">
        <v>163</v>
      </c>
      <c r="L628" s="39"/>
      <c r="M628" s="187" t="s">
        <v>1</v>
      </c>
      <c r="N628" s="188" t="s">
        <v>38</v>
      </c>
      <c r="O628" s="77"/>
      <c r="P628" s="189">
        <f>O628*H628</f>
        <v>0</v>
      </c>
      <c r="Q628" s="189">
        <v>0</v>
      </c>
      <c r="R628" s="189">
        <f>Q628*H628</f>
        <v>0</v>
      </c>
      <c r="S628" s="189">
        <v>0</v>
      </c>
      <c r="T628" s="190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1" t="s">
        <v>291</v>
      </c>
      <c r="AT628" s="191" t="s">
        <v>159</v>
      </c>
      <c r="AU628" s="191" t="s">
        <v>82</v>
      </c>
      <c r="AY628" s="19" t="s">
        <v>156</v>
      </c>
      <c r="BE628" s="192">
        <f>IF(N628="základní",J628,0)</f>
        <v>0</v>
      </c>
      <c r="BF628" s="192">
        <f>IF(N628="snížená",J628,0)</f>
        <v>0</v>
      </c>
      <c r="BG628" s="192">
        <f>IF(N628="zákl. přenesená",J628,0)</f>
        <v>0</v>
      </c>
      <c r="BH628" s="192">
        <f>IF(N628="sníž. přenesená",J628,0)</f>
        <v>0</v>
      </c>
      <c r="BI628" s="192">
        <f>IF(N628="nulová",J628,0)</f>
        <v>0</v>
      </c>
      <c r="BJ628" s="19" t="s">
        <v>80</v>
      </c>
      <c r="BK628" s="192">
        <f>ROUND(I628*H628,2)</f>
        <v>0</v>
      </c>
      <c r="BL628" s="19" t="s">
        <v>291</v>
      </c>
      <c r="BM628" s="191" t="s">
        <v>814</v>
      </c>
    </row>
    <row r="629" s="12" customFormat="1" ht="22.8" customHeight="1">
      <c r="A629" s="12"/>
      <c r="B629" s="166"/>
      <c r="C629" s="12"/>
      <c r="D629" s="167" t="s">
        <v>72</v>
      </c>
      <c r="E629" s="177" t="s">
        <v>815</v>
      </c>
      <c r="F629" s="177" t="s">
        <v>816</v>
      </c>
      <c r="G629" s="12"/>
      <c r="H629" s="12"/>
      <c r="I629" s="169"/>
      <c r="J629" s="178">
        <f>BK629</f>
        <v>0</v>
      </c>
      <c r="K629" s="12"/>
      <c r="L629" s="166"/>
      <c r="M629" s="171"/>
      <c r="N629" s="172"/>
      <c r="O629" s="172"/>
      <c r="P629" s="173">
        <f>SUM(P630:P637)</f>
        <v>0</v>
      </c>
      <c r="Q629" s="172"/>
      <c r="R629" s="173">
        <f>SUM(R630:R637)</f>
        <v>0.0022272000000000004</v>
      </c>
      <c r="S629" s="172"/>
      <c r="T629" s="174">
        <f>SUM(T630:T637)</f>
        <v>0</v>
      </c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R629" s="167" t="s">
        <v>82</v>
      </c>
      <c r="AT629" s="175" t="s">
        <v>72</v>
      </c>
      <c r="AU629" s="175" t="s">
        <v>80</v>
      </c>
      <c r="AY629" s="167" t="s">
        <v>156</v>
      </c>
      <c r="BK629" s="176">
        <f>SUM(BK630:BK637)</f>
        <v>0</v>
      </c>
    </row>
    <row r="630" s="2" customFormat="1" ht="24.15" customHeight="1">
      <c r="A630" s="38"/>
      <c r="B630" s="179"/>
      <c r="C630" s="180" t="s">
        <v>817</v>
      </c>
      <c r="D630" s="180" t="s">
        <v>159</v>
      </c>
      <c r="E630" s="181" t="s">
        <v>818</v>
      </c>
      <c r="F630" s="182" t="s">
        <v>819</v>
      </c>
      <c r="G630" s="183" t="s">
        <v>170</v>
      </c>
      <c r="H630" s="184">
        <v>27.84</v>
      </c>
      <c r="I630" s="185"/>
      <c r="J630" s="186">
        <f>ROUND(I630*H630,2)</f>
        <v>0</v>
      </c>
      <c r="K630" s="182" t="s">
        <v>163</v>
      </c>
      <c r="L630" s="39"/>
      <c r="M630" s="187" t="s">
        <v>1</v>
      </c>
      <c r="N630" s="188" t="s">
        <v>38</v>
      </c>
      <c r="O630" s="77"/>
      <c r="P630" s="189">
        <f>O630*H630</f>
        <v>0</v>
      </c>
      <c r="Q630" s="189">
        <v>8.0000000000000007E-05</v>
      </c>
      <c r="R630" s="189">
        <f>Q630*H630</f>
        <v>0.0022272000000000004</v>
      </c>
      <c r="S630" s="189">
        <v>0</v>
      </c>
      <c r="T630" s="190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191" t="s">
        <v>291</v>
      </c>
      <c r="AT630" s="191" t="s">
        <v>159</v>
      </c>
      <c r="AU630" s="191" t="s">
        <v>82</v>
      </c>
      <c r="AY630" s="19" t="s">
        <v>156</v>
      </c>
      <c r="BE630" s="192">
        <f>IF(N630="základní",J630,0)</f>
        <v>0</v>
      </c>
      <c r="BF630" s="192">
        <f>IF(N630="snížená",J630,0)</f>
        <v>0</v>
      </c>
      <c r="BG630" s="192">
        <f>IF(N630="zákl. přenesená",J630,0)</f>
        <v>0</v>
      </c>
      <c r="BH630" s="192">
        <f>IF(N630="sníž. přenesená",J630,0)</f>
        <v>0</v>
      </c>
      <c r="BI630" s="192">
        <f>IF(N630="nulová",J630,0)</f>
        <v>0</v>
      </c>
      <c r="BJ630" s="19" t="s">
        <v>80</v>
      </c>
      <c r="BK630" s="192">
        <f>ROUND(I630*H630,2)</f>
        <v>0</v>
      </c>
      <c r="BL630" s="19" t="s">
        <v>291</v>
      </c>
      <c r="BM630" s="191" t="s">
        <v>820</v>
      </c>
    </row>
    <row r="631" s="13" customFormat="1">
      <c r="A631" s="13"/>
      <c r="B631" s="193"/>
      <c r="C631" s="13"/>
      <c r="D631" s="194" t="s">
        <v>165</v>
      </c>
      <c r="E631" s="195" t="s">
        <v>1</v>
      </c>
      <c r="F631" s="196" t="s">
        <v>504</v>
      </c>
      <c r="G631" s="13"/>
      <c r="H631" s="195" t="s">
        <v>1</v>
      </c>
      <c r="I631" s="197"/>
      <c r="J631" s="13"/>
      <c r="K631" s="13"/>
      <c r="L631" s="193"/>
      <c r="M631" s="198"/>
      <c r="N631" s="199"/>
      <c r="O631" s="199"/>
      <c r="P631" s="199"/>
      <c r="Q631" s="199"/>
      <c r="R631" s="199"/>
      <c r="S631" s="199"/>
      <c r="T631" s="200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5" t="s">
        <v>165</v>
      </c>
      <c r="AU631" s="195" t="s">
        <v>82</v>
      </c>
      <c r="AV631" s="13" t="s">
        <v>80</v>
      </c>
      <c r="AW631" s="13" t="s">
        <v>30</v>
      </c>
      <c r="AX631" s="13" t="s">
        <v>73</v>
      </c>
      <c r="AY631" s="195" t="s">
        <v>156</v>
      </c>
    </row>
    <row r="632" s="14" customFormat="1">
      <c r="A632" s="14"/>
      <c r="B632" s="201"/>
      <c r="C632" s="14"/>
      <c r="D632" s="194" t="s">
        <v>165</v>
      </c>
      <c r="E632" s="202" t="s">
        <v>1</v>
      </c>
      <c r="F632" s="203" t="s">
        <v>821</v>
      </c>
      <c r="G632" s="14"/>
      <c r="H632" s="204">
        <v>9.9800000000000004</v>
      </c>
      <c r="I632" s="205"/>
      <c r="J632" s="14"/>
      <c r="K632" s="14"/>
      <c r="L632" s="201"/>
      <c r="M632" s="206"/>
      <c r="N632" s="207"/>
      <c r="O632" s="207"/>
      <c r="P632" s="207"/>
      <c r="Q632" s="207"/>
      <c r="R632" s="207"/>
      <c r="S632" s="207"/>
      <c r="T632" s="208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02" t="s">
        <v>165</v>
      </c>
      <c r="AU632" s="202" t="s">
        <v>82</v>
      </c>
      <c r="AV632" s="14" t="s">
        <v>82</v>
      </c>
      <c r="AW632" s="14" t="s">
        <v>30</v>
      </c>
      <c r="AX632" s="14" t="s">
        <v>73</v>
      </c>
      <c r="AY632" s="202" t="s">
        <v>156</v>
      </c>
    </row>
    <row r="633" s="13" customFormat="1">
      <c r="A633" s="13"/>
      <c r="B633" s="193"/>
      <c r="C633" s="13"/>
      <c r="D633" s="194" t="s">
        <v>165</v>
      </c>
      <c r="E633" s="195" t="s">
        <v>1</v>
      </c>
      <c r="F633" s="196" t="s">
        <v>506</v>
      </c>
      <c r="G633" s="13"/>
      <c r="H633" s="195" t="s">
        <v>1</v>
      </c>
      <c r="I633" s="197"/>
      <c r="J633" s="13"/>
      <c r="K633" s="13"/>
      <c r="L633" s="193"/>
      <c r="M633" s="198"/>
      <c r="N633" s="199"/>
      <c r="O633" s="199"/>
      <c r="P633" s="199"/>
      <c r="Q633" s="199"/>
      <c r="R633" s="199"/>
      <c r="S633" s="199"/>
      <c r="T633" s="20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5" t="s">
        <v>165</v>
      </c>
      <c r="AU633" s="195" t="s">
        <v>82</v>
      </c>
      <c r="AV633" s="13" t="s">
        <v>80</v>
      </c>
      <c r="AW633" s="13" t="s">
        <v>30</v>
      </c>
      <c r="AX633" s="13" t="s">
        <v>73</v>
      </c>
      <c r="AY633" s="195" t="s">
        <v>156</v>
      </c>
    </row>
    <row r="634" s="14" customFormat="1">
      <c r="A634" s="14"/>
      <c r="B634" s="201"/>
      <c r="C634" s="14"/>
      <c r="D634" s="194" t="s">
        <v>165</v>
      </c>
      <c r="E634" s="202" t="s">
        <v>1</v>
      </c>
      <c r="F634" s="203" t="s">
        <v>822</v>
      </c>
      <c r="G634" s="14"/>
      <c r="H634" s="204">
        <v>7.6500000000000004</v>
      </c>
      <c r="I634" s="205"/>
      <c r="J634" s="14"/>
      <c r="K634" s="14"/>
      <c r="L634" s="201"/>
      <c r="M634" s="206"/>
      <c r="N634" s="207"/>
      <c r="O634" s="207"/>
      <c r="P634" s="207"/>
      <c r="Q634" s="207"/>
      <c r="R634" s="207"/>
      <c r="S634" s="207"/>
      <c r="T634" s="208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02" t="s">
        <v>165</v>
      </c>
      <c r="AU634" s="202" t="s">
        <v>82</v>
      </c>
      <c r="AV634" s="14" t="s">
        <v>82</v>
      </c>
      <c r="AW634" s="14" t="s">
        <v>30</v>
      </c>
      <c r="AX634" s="14" t="s">
        <v>73</v>
      </c>
      <c r="AY634" s="202" t="s">
        <v>156</v>
      </c>
    </row>
    <row r="635" s="13" customFormat="1">
      <c r="A635" s="13"/>
      <c r="B635" s="193"/>
      <c r="C635" s="13"/>
      <c r="D635" s="194" t="s">
        <v>165</v>
      </c>
      <c r="E635" s="195" t="s">
        <v>1</v>
      </c>
      <c r="F635" s="196" t="s">
        <v>507</v>
      </c>
      <c r="G635" s="13"/>
      <c r="H635" s="195" t="s">
        <v>1</v>
      </c>
      <c r="I635" s="197"/>
      <c r="J635" s="13"/>
      <c r="K635" s="13"/>
      <c r="L635" s="193"/>
      <c r="M635" s="198"/>
      <c r="N635" s="199"/>
      <c r="O635" s="199"/>
      <c r="P635" s="199"/>
      <c r="Q635" s="199"/>
      <c r="R635" s="199"/>
      <c r="S635" s="199"/>
      <c r="T635" s="20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95" t="s">
        <v>165</v>
      </c>
      <c r="AU635" s="195" t="s">
        <v>82</v>
      </c>
      <c r="AV635" s="13" t="s">
        <v>80</v>
      </c>
      <c r="AW635" s="13" t="s">
        <v>30</v>
      </c>
      <c r="AX635" s="13" t="s">
        <v>73</v>
      </c>
      <c r="AY635" s="195" t="s">
        <v>156</v>
      </c>
    </row>
    <row r="636" s="14" customFormat="1">
      <c r="A636" s="14"/>
      <c r="B636" s="201"/>
      <c r="C636" s="14"/>
      <c r="D636" s="194" t="s">
        <v>165</v>
      </c>
      <c r="E636" s="202" t="s">
        <v>1</v>
      </c>
      <c r="F636" s="203" t="s">
        <v>185</v>
      </c>
      <c r="G636" s="14"/>
      <c r="H636" s="204">
        <v>10.210000000000001</v>
      </c>
      <c r="I636" s="205"/>
      <c r="J636" s="14"/>
      <c r="K636" s="14"/>
      <c r="L636" s="201"/>
      <c r="M636" s="206"/>
      <c r="N636" s="207"/>
      <c r="O636" s="207"/>
      <c r="P636" s="207"/>
      <c r="Q636" s="207"/>
      <c r="R636" s="207"/>
      <c r="S636" s="207"/>
      <c r="T636" s="208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02" t="s">
        <v>165</v>
      </c>
      <c r="AU636" s="202" t="s">
        <v>82</v>
      </c>
      <c r="AV636" s="14" t="s">
        <v>82</v>
      </c>
      <c r="AW636" s="14" t="s">
        <v>30</v>
      </c>
      <c r="AX636" s="14" t="s">
        <v>73</v>
      </c>
      <c r="AY636" s="202" t="s">
        <v>156</v>
      </c>
    </row>
    <row r="637" s="15" customFormat="1">
      <c r="A637" s="15"/>
      <c r="B637" s="209"/>
      <c r="C637" s="15"/>
      <c r="D637" s="194" t="s">
        <v>165</v>
      </c>
      <c r="E637" s="210" t="s">
        <v>1</v>
      </c>
      <c r="F637" s="211" t="s">
        <v>190</v>
      </c>
      <c r="G637" s="15"/>
      <c r="H637" s="212">
        <v>27.840000000000003</v>
      </c>
      <c r="I637" s="213"/>
      <c r="J637" s="15"/>
      <c r="K637" s="15"/>
      <c r="L637" s="209"/>
      <c r="M637" s="214"/>
      <c r="N637" s="215"/>
      <c r="O637" s="215"/>
      <c r="P637" s="215"/>
      <c r="Q637" s="215"/>
      <c r="R637" s="215"/>
      <c r="S637" s="215"/>
      <c r="T637" s="216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10" t="s">
        <v>165</v>
      </c>
      <c r="AU637" s="210" t="s">
        <v>82</v>
      </c>
      <c r="AV637" s="15" t="s">
        <v>157</v>
      </c>
      <c r="AW637" s="15" t="s">
        <v>30</v>
      </c>
      <c r="AX637" s="15" t="s">
        <v>80</v>
      </c>
      <c r="AY637" s="210" t="s">
        <v>156</v>
      </c>
    </row>
    <row r="638" s="12" customFormat="1" ht="22.8" customHeight="1">
      <c r="A638" s="12"/>
      <c r="B638" s="166"/>
      <c r="C638" s="12"/>
      <c r="D638" s="167" t="s">
        <v>72</v>
      </c>
      <c r="E638" s="177" t="s">
        <v>823</v>
      </c>
      <c r="F638" s="177" t="s">
        <v>824</v>
      </c>
      <c r="G638" s="12"/>
      <c r="H638" s="12"/>
      <c r="I638" s="169"/>
      <c r="J638" s="178">
        <f>BK638</f>
        <v>0</v>
      </c>
      <c r="K638" s="12"/>
      <c r="L638" s="166"/>
      <c r="M638" s="171"/>
      <c r="N638" s="172"/>
      <c r="O638" s="172"/>
      <c r="P638" s="173">
        <f>SUM(P639:P685)</f>
        <v>0</v>
      </c>
      <c r="Q638" s="172"/>
      <c r="R638" s="173">
        <f>SUM(R639:R685)</f>
        <v>0.42261534000000012</v>
      </c>
      <c r="S638" s="172"/>
      <c r="T638" s="174">
        <f>SUM(T639:T685)</f>
        <v>0.08137314000000001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R638" s="167" t="s">
        <v>82</v>
      </c>
      <c r="AT638" s="175" t="s">
        <v>72</v>
      </c>
      <c r="AU638" s="175" t="s">
        <v>80</v>
      </c>
      <c r="AY638" s="167" t="s">
        <v>156</v>
      </c>
      <c r="BK638" s="176">
        <f>SUM(BK639:BK685)</f>
        <v>0</v>
      </c>
    </row>
    <row r="639" s="2" customFormat="1" ht="16.5" customHeight="1">
      <c r="A639" s="38"/>
      <c r="B639" s="179"/>
      <c r="C639" s="180" t="s">
        <v>825</v>
      </c>
      <c r="D639" s="180" t="s">
        <v>159</v>
      </c>
      <c r="E639" s="181" t="s">
        <v>826</v>
      </c>
      <c r="F639" s="182" t="s">
        <v>827</v>
      </c>
      <c r="G639" s="183" t="s">
        <v>170</v>
      </c>
      <c r="H639" s="184">
        <v>262.49400000000003</v>
      </c>
      <c r="I639" s="185"/>
      <c r="J639" s="186">
        <f>ROUND(I639*H639,2)</f>
        <v>0</v>
      </c>
      <c r="K639" s="182" t="s">
        <v>163</v>
      </c>
      <c r="L639" s="39"/>
      <c r="M639" s="187" t="s">
        <v>1</v>
      </c>
      <c r="N639" s="188" t="s">
        <v>38</v>
      </c>
      <c r="O639" s="77"/>
      <c r="P639" s="189">
        <f>O639*H639</f>
        <v>0</v>
      </c>
      <c r="Q639" s="189">
        <v>0.001</v>
      </c>
      <c r="R639" s="189">
        <f>Q639*H639</f>
        <v>0.26249400000000006</v>
      </c>
      <c r="S639" s="189">
        <v>0.00031</v>
      </c>
      <c r="T639" s="190">
        <f>S639*H639</f>
        <v>0.08137314000000001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191" t="s">
        <v>291</v>
      </c>
      <c r="AT639" s="191" t="s">
        <v>159</v>
      </c>
      <c r="AU639" s="191" t="s">
        <v>82</v>
      </c>
      <c r="AY639" s="19" t="s">
        <v>156</v>
      </c>
      <c r="BE639" s="192">
        <f>IF(N639="základní",J639,0)</f>
        <v>0</v>
      </c>
      <c r="BF639" s="192">
        <f>IF(N639="snížená",J639,0)</f>
        <v>0</v>
      </c>
      <c r="BG639" s="192">
        <f>IF(N639="zákl. přenesená",J639,0)</f>
        <v>0</v>
      </c>
      <c r="BH639" s="192">
        <f>IF(N639="sníž. přenesená",J639,0)</f>
        <v>0</v>
      </c>
      <c r="BI639" s="192">
        <f>IF(N639="nulová",J639,0)</f>
        <v>0</v>
      </c>
      <c r="BJ639" s="19" t="s">
        <v>80</v>
      </c>
      <c r="BK639" s="192">
        <f>ROUND(I639*H639,2)</f>
        <v>0</v>
      </c>
      <c r="BL639" s="19" t="s">
        <v>291</v>
      </c>
      <c r="BM639" s="191" t="s">
        <v>828</v>
      </c>
    </row>
    <row r="640" s="13" customFormat="1">
      <c r="A640" s="13"/>
      <c r="B640" s="193"/>
      <c r="C640" s="13"/>
      <c r="D640" s="194" t="s">
        <v>165</v>
      </c>
      <c r="E640" s="195" t="s">
        <v>1</v>
      </c>
      <c r="F640" s="196" t="s">
        <v>459</v>
      </c>
      <c r="G640" s="13"/>
      <c r="H640" s="195" t="s">
        <v>1</v>
      </c>
      <c r="I640" s="197"/>
      <c r="J640" s="13"/>
      <c r="K640" s="13"/>
      <c r="L640" s="193"/>
      <c r="M640" s="198"/>
      <c r="N640" s="199"/>
      <c r="O640" s="199"/>
      <c r="P640" s="199"/>
      <c r="Q640" s="199"/>
      <c r="R640" s="199"/>
      <c r="S640" s="199"/>
      <c r="T640" s="20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5" t="s">
        <v>165</v>
      </c>
      <c r="AU640" s="195" t="s">
        <v>82</v>
      </c>
      <c r="AV640" s="13" t="s">
        <v>80</v>
      </c>
      <c r="AW640" s="13" t="s">
        <v>30</v>
      </c>
      <c r="AX640" s="13" t="s">
        <v>73</v>
      </c>
      <c r="AY640" s="195" t="s">
        <v>156</v>
      </c>
    </row>
    <row r="641" s="13" customFormat="1">
      <c r="A641" s="13"/>
      <c r="B641" s="193"/>
      <c r="C641" s="13"/>
      <c r="D641" s="194" t="s">
        <v>165</v>
      </c>
      <c r="E641" s="195" t="s">
        <v>1</v>
      </c>
      <c r="F641" s="196" t="s">
        <v>460</v>
      </c>
      <c r="G641" s="13"/>
      <c r="H641" s="195" t="s">
        <v>1</v>
      </c>
      <c r="I641" s="197"/>
      <c r="J641" s="13"/>
      <c r="K641" s="13"/>
      <c r="L641" s="193"/>
      <c r="M641" s="198"/>
      <c r="N641" s="199"/>
      <c r="O641" s="199"/>
      <c r="P641" s="199"/>
      <c r="Q641" s="199"/>
      <c r="R641" s="199"/>
      <c r="S641" s="199"/>
      <c r="T641" s="200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95" t="s">
        <v>165</v>
      </c>
      <c r="AU641" s="195" t="s">
        <v>82</v>
      </c>
      <c r="AV641" s="13" t="s">
        <v>80</v>
      </c>
      <c r="AW641" s="13" t="s">
        <v>30</v>
      </c>
      <c r="AX641" s="13" t="s">
        <v>73</v>
      </c>
      <c r="AY641" s="195" t="s">
        <v>156</v>
      </c>
    </row>
    <row r="642" s="14" customFormat="1">
      <c r="A642" s="14"/>
      <c r="B642" s="201"/>
      <c r="C642" s="14"/>
      <c r="D642" s="194" t="s">
        <v>165</v>
      </c>
      <c r="E642" s="202" t="s">
        <v>1</v>
      </c>
      <c r="F642" s="203" t="s">
        <v>461</v>
      </c>
      <c r="G642" s="14"/>
      <c r="H642" s="204">
        <v>11.699999999999999</v>
      </c>
      <c r="I642" s="205"/>
      <c r="J642" s="14"/>
      <c r="K642" s="14"/>
      <c r="L642" s="201"/>
      <c r="M642" s="206"/>
      <c r="N642" s="207"/>
      <c r="O642" s="207"/>
      <c r="P642" s="207"/>
      <c r="Q642" s="207"/>
      <c r="R642" s="207"/>
      <c r="S642" s="207"/>
      <c r="T642" s="208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02" t="s">
        <v>165</v>
      </c>
      <c r="AU642" s="202" t="s">
        <v>82</v>
      </c>
      <c r="AV642" s="14" t="s">
        <v>82</v>
      </c>
      <c r="AW642" s="14" t="s">
        <v>30</v>
      </c>
      <c r="AX642" s="14" t="s">
        <v>73</v>
      </c>
      <c r="AY642" s="202" t="s">
        <v>156</v>
      </c>
    </row>
    <row r="643" s="13" customFormat="1">
      <c r="A643" s="13"/>
      <c r="B643" s="193"/>
      <c r="C643" s="13"/>
      <c r="D643" s="194" t="s">
        <v>165</v>
      </c>
      <c r="E643" s="195" t="s">
        <v>1</v>
      </c>
      <c r="F643" s="196" t="s">
        <v>180</v>
      </c>
      <c r="G643" s="13"/>
      <c r="H643" s="195" t="s">
        <v>1</v>
      </c>
      <c r="I643" s="197"/>
      <c r="J643" s="13"/>
      <c r="K643" s="13"/>
      <c r="L643" s="193"/>
      <c r="M643" s="198"/>
      <c r="N643" s="199"/>
      <c r="O643" s="199"/>
      <c r="P643" s="199"/>
      <c r="Q643" s="199"/>
      <c r="R643" s="199"/>
      <c r="S643" s="199"/>
      <c r="T643" s="20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5" t="s">
        <v>165</v>
      </c>
      <c r="AU643" s="195" t="s">
        <v>82</v>
      </c>
      <c r="AV643" s="13" t="s">
        <v>80</v>
      </c>
      <c r="AW643" s="13" t="s">
        <v>30</v>
      </c>
      <c r="AX643" s="13" t="s">
        <v>73</v>
      </c>
      <c r="AY643" s="195" t="s">
        <v>156</v>
      </c>
    </row>
    <row r="644" s="14" customFormat="1">
      <c r="A644" s="14"/>
      <c r="B644" s="201"/>
      <c r="C644" s="14"/>
      <c r="D644" s="194" t="s">
        <v>165</v>
      </c>
      <c r="E644" s="202" t="s">
        <v>1</v>
      </c>
      <c r="F644" s="203" t="s">
        <v>181</v>
      </c>
      <c r="G644" s="14"/>
      <c r="H644" s="204">
        <v>10.26</v>
      </c>
      <c r="I644" s="205"/>
      <c r="J644" s="14"/>
      <c r="K644" s="14"/>
      <c r="L644" s="201"/>
      <c r="M644" s="206"/>
      <c r="N644" s="207"/>
      <c r="O644" s="207"/>
      <c r="P644" s="207"/>
      <c r="Q644" s="207"/>
      <c r="R644" s="207"/>
      <c r="S644" s="207"/>
      <c r="T644" s="208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02" t="s">
        <v>165</v>
      </c>
      <c r="AU644" s="202" t="s">
        <v>82</v>
      </c>
      <c r="AV644" s="14" t="s">
        <v>82</v>
      </c>
      <c r="AW644" s="14" t="s">
        <v>30</v>
      </c>
      <c r="AX644" s="14" t="s">
        <v>73</v>
      </c>
      <c r="AY644" s="202" t="s">
        <v>156</v>
      </c>
    </row>
    <row r="645" s="13" customFormat="1">
      <c r="A645" s="13"/>
      <c r="B645" s="193"/>
      <c r="C645" s="13"/>
      <c r="D645" s="194" t="s">
        <v>165</v>
      </c>
      <c r="E645" s="195" t="s">
        <v>1</v>
      </c>
      <c r="F645" s="196" t="s">
        <v>182</v>
      </c>
      <c r="G645" s="13"/>
      <c r="H645" s="195" t="s">
        <v>1</v>
      </c>
      <c r="I645" s="197"/>
      <c r="J645" s="13"/>
      <c r="K645" s="13"/>
      <c r="L645" s="193"/>
      <c r="M645" s="198"/>
      <c r="N645" s="199"/>
      <c r="O645" s="199"/>
      <c r="P645" s="199"/>
      <c r="Q645" s="199"/>
      <c r="R645" s="199"/>
      <c r="S645" s="199"/>
      <c r="T645" s="20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95" t="s">
        <v>165</v>
      </c>
      <c r="AU645" s="195" t="s">
        <v>82</v>
      </c>
      <c r="AV645" s="13" t="s">
        <v>80</v>
      </c>
      <c r="AW645" s="13" t="s">
        <v>30</v>
      </c>
      <c r="AX645" s="13" t="s">
        <v>73</v>
      </c>
      <c r="AY645" s="195" t="s">
        <v>156</v>
      </c>
    </row>
    <row r="646" s="14" customFormat="1">
      <c r="A646" s="14"/>
      <c r="B646" s="201"/>
      <c r="C646" s="14"/>
      <c r="D646" s="194" t="s">
        <v>165</v>
      </c>
      <c r="E646" s="202" t="s">
        <v>1</v>
      </c>
      <c r="F646" s="203" t="s">
        <v>183</v>
      </c>
      <c r="G646" s="14"/>
      <c r="H646" s="204">
        <v>9.8800000000000008</v>
      </c>
      <c r="I646" s="205"/>
      <c r="J646" s="14"/>
      <c r="K646" s="14"/>
      <c r="L646" s="201"/>
      <c r="M646" s="206"/>
      <c r="N646" s="207"/>
      <c r="O646" s="207"/>
      <c r="P646" s="207"/>
      <c r="Q646" s="207"/>
      <c r="R646" s="207"/>
      <c r="S646" s="207"/>
      <c r="T646" s="208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02" t="s">
        <v>165</v>
      </c>
      <c r="AU646" s="202" t="s">
        <v>82</v>
      </c>
      <c r="AV646" s="14" t="s">
        <v>82</v>
      </c>
      <c r="AW646" s="14" t="s">
        <v>30</v>
      </c>
      <c r="AX646" s="14" t="s">
        <v>73</v>
      </c>
      <c r="AY646" s="202" t="s">
        <v>156</v>
      </c>
    </row>
    <row r="647" s="13" customFormat="1">
      <c r="A647" s="13"/>
      <c r="B647" s="193"/>
      <c r="C647" s="13"/>
      <c r="D647" s="194" t="s">
        <v>165</v>
      </c>
      <c r="E647" s="195" t="s">
        <v>1</v>
      </c>
      <c r="F647" s="196" t="s">
        <v>184</v>
      </c>
      <c r="G647" s="13"/>
      <c r="H647" s="195" t="s">
        <v>1</v>
      </c>
      <c r="I647" s="197"/>
      <c r="J647" s="13"/>
      <c r="K647" s="13"/>
      <c r="L647" s="193"/>
      <c r="M647" s="198"/>
      <c r="N647" s="199"/>
      <c r="O647" s="199"/>
      <c r="P647" s="199"/>
      <c r="Q647" s="199"/>
      <c r="R647" s="199"/>
      <c r="S647" s="199"/>
      <c r="T647" s="200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5" t="s">
        <v>165</v>
      </c>
      <c r="AU647" s="195" t="s">
        <v>82</v>
      </c>
      <c r="AV647" s="13" t="s">
        <v>80</v>
      </c>
      <c r="AW647" s="13" t="s">
        <v>30</v>
      </c>
      <c r="AX647" s="13" t="s">
        <v>73</v>
      </c>
      <c r="AY647" s="195" t="s">
        <v>156</v>
      </c>
    </row>
    <row r="648" s="14" customFormat="1">
      <c r="A648" s="14"/>
      <c r="B648" s="201"/>
      <c r="C648" s="14"/>
      <c r="D648" s="194" t="s">
        <v>165</v>
      </c>
      <c r="E648" s="202" t="s">
        <v>1</v>
      </c>
      <c r="F648" s="203" t="s">
        <v>185</v>
      </c>
      <c r="G648" s="14"/>
      <c r="H648" s="204">
        <v>10.210000000000001</v>
      </c>
      <c r="I648" s="205"/>
      <c r="J648" s="14"/>
      <c r="K648" s="14"/>
      <c r="L648" s="201"/>
      <c r="M648" s="206"/>
      <c r="N648" s="207"/>
      <c r="O648" s="207"/>
      <c r="P648" s="207"/>
      <c r="Q648" s="207"/>
      <c r="R648" s="207"/>
      <c r="S648" s="207"/>
      <c r="T648" s="208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02" t="s">
        <v>165</v>
      </c>
      <c r="AU648" s="202" t="s">
        <v>82</v>
      </c>
      <c r="AV648" s="14" t="s">
        <v>82</v>
      </c>
      <c r="AW648" s="14" t="s">
        <v>30</v>
      </c>
      <c r="AX648" s="14" t="s">
        <v>73</v>
      </c>
      <c r="AY648" s="202" t="s">
        <v>156</v>
      </c>
    </row>
    <row r="649" s="16" customFormat="1">
      <c r="A649" s="16"/>
      <c r="B649" s="217"/>
      <c r="C649" s="16"/>
      <c r="D649" s="194" t="s">
        <v>165</v>
      </c>
      <c r="E649" s="218" t="s">
        <v>1</v>
      </c>
      <c r="F649" s="219" t="s">
        <v>455</v>
      </c>
      <c r="G649" s="16"/>
      <c r="H649" s="220">
        <v>42.050000000000004</v>
      </c>
      <c r="I649" s="221"/>
      <c r="J649" s="16"/>
      <c r="K649" s="16"/>
      <c r="L649" s="217"/>
      <c r="M649" s="222"/>
      <c r="N649" s="223"/>
      <c r="O649" s="223"/>
      <c r="P649" s="223"/>
      <c r="Q649" s="223"/>
      <c r="R649" s="223"/>
      <c r="S649" s="223"/>
      <c r="T649" s="224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T649" s="218" t="s">
        <v>165</v>
      </c>
      <c r="AU649" s="218" t="s">
        <v>82</v>
      </c>
      <c r="AV649" s="16" t="s">
        <v>176</v>
      </c>
      <c r="AW649" s="16" t="s">
        <v>30</v>
      </c>
      <c r="AX649" s="16" t="s">
        <v>73</v>
      </c>
      <c r="AY649" s="218" t="s">
        <v>156</v>
      </c>
    </row>
    <row r="650" s="13" customFormat="1">
      <c r="A650" s="13"/>
      <c r="B650" s="193"/>
      <c r="C650" s="13"/>
      <c r="D650" s="194" t="s">
        <v>165</v>
      </c>
      <c r="E650" s="195" t="s">
        <v>1</v>
      </c>
      <c r="F650" s="196" t="s">
        <v>462</v>
      </c>
      <c r="G650" s="13"/>
      <c r="H650" s="195" t="s">
        <v>1</v>
      </c>
      <c r="I650" s="197"/>
      <c r="J650" s="13"/>
      <c r="K650" s="13"/>
      <c r="L650" s="193"/>
      <c r="M650" s="198"/>
      <c r="N650" s="199"/>
      <c r="O650" s="199"/>
      <c r="P650" s="199"/>
      <c r="Q650" s="199"/>
      <c r="R650" s="199"/>
      <c r="S650" s="199"/>
      <c r="T650" s="20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95" t="s">
        <v>165</v>
      </c>
      <c r="AU650" s="195" t="s">
        <v>82</v>
      </c>
      <c r="AV650" s="13" t="s">
        <v>80</v>
      </c>
      <c r="AW650" s="13" t="s">
        <v>30</v>
      </c>
      <c r="AX650" s="13" t="s">
        <v>73</v>
      </c>
      <c r="AY650" s="195" t="s">
        <v>156</v>
      </c>
    </row>
    <row r="651" s="13" customFormat="1">
      <c r="A651" s="13"/>
      <c r="B651" s="193"/>
      <c r="C651" s="13"/>
      <c r="D651" s="194" t="s">
        <v>165</v>
      </c>
      <c r="E651" s="195" t="s">
        <v>1</v>
      </c>
      <c r="F651" s="196" t="s">
        <v>460</v>
      </c>
      <c r="G651" s="13"/>
      <c r="H651" s="195" t="s">
        <v>1</v>
      </c>
      <c r="I651" s="197"/>
      <c r="J651" s="13"/>
      <c r="K651" s="13"/>
      <c r="L651" s="193"/>
      <c r="M651" s="198"/>
      <c r="N651" s="199"/>
      <c r="O651" s="199"/>
      <c r="P651" s="199"/>
      <c r="Q651" s="199"/>
      <c r="R651" s="199"/>
      <c r="S651" s="199"/>
      <c r="T651" s="20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95" t="s">
        <v>165</v>
      </c>
      <c r="AU651" s="195" t="s">
        <v>82</v>
      </c>
      <c r="AV651" s="13" t="s">
        <v>80</v>
      </c>
      <c r="AW651" s="13" t="s">
        <v>30</v>
      </c>
      <c r="AX651" s="13" t="s">
        <v>73</v>
      </c>
      <c r="AY651" s="195" t="s">
        <v>156</v>
      </c>
    </row>
    <row r="652" s="14" customFormat="1">
      <c r="A652" s="14"/>
      <c r="B652" s="201"/>
      <c r="C652" s="14"/>
      <c r="D652" s="194" t="s">
        <v>165</v>
      </c>
      <c r="E652" s="202" t="s">
        <v>1</v>
      </c>
      <c r="F652" s="203" t="s">
        <v>414</v>
      </c>
      <c r="G652" s="14"/>
      <c r="H652" s="204">
        <v>38</v>
      </c>
      <c r="I652" s="205"/>
      <c r="J652" s="14"/>
      <c r="K652" s="14"/>
      <c r="L652" s="201"/>
      <c r="M652" s="206"/>
      <c r="N652" s="207"/>
      <c r="O652" s="207"/>
      <c r="P652" s="207"/>
      <c r="Q652" s="207"/>
      <c r="R652" s="207"/>
      <c r="S652" s="207"/>
      <c r="T652" s="208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02" t="s">
        <v>165</v>
      </c>
      <c r="AU652" s="202" t="s">
        <v>82</v>
      </c>
      <c r="AV652" s="14" t="s">
        <v>82</v>
      </c>
      <c r="AW652" s="14" t="s">
        <v>30</v>
      </c>
      <c r="AX652" s="14" t="s">
        <v>73</v>
      </c>
      <c r="AY652" s="202" t="s">
        <v>156</v>
      </c>
    </row>
    <row r="653" s="13" customFormat="1">
      <c r="A653" s="13"/>
      <c r="B653" s="193"/>
      <c r="C653" s="13"/>
      <c r="D653" s="194" t="s">
        <v>165</v>
      </c>
      <c r="E653" s="195" t="s">
        <v>1</v>
      </c>
      <c r="F653" s="196" t="s">
        <v>180</v>
      </c>
      <c r="G653" s="13"/>
      <c r="H653" s="195" t="s">
        <v>1</v>
      </c>
      <c r="I653" s="197"/>
      <c r="J653" s="13"/>
      <c r="K653" s="13"/>
      <c r="L653" s="193"/>
      <c r="M653" s="198"/>
      <c r="N653" s="199"/>
      <c r="O653" s="199"/>
      <c r="P653" s="199"/>
      <c r="Q653" s="199"/>
      <c r="R653" s="199"/>
      <c r="S653" s="199"/>
      <c r="T653" s="20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95" t="s">
        <v>165</v>
      </c>
      <c r="AU653" s="195" t="s">
        <v>82</v>
      </c>
      <c r="AV653" s="13" t="s">
        <v>80</v>
      </c>
      <c r="AW653" s="13" t="s">
        <v>30</v>
      </c>
      <c r="AX653" s="13" t="s">
        <v>73</v>
      </c>
      <c r="AY653" s="195" t="s">
        <v>156</v>
      </c>
    </row>
    <row r="654" s="14" customFormat="1">
      <c r="A654" s="14"/>
      <c r="B654" s="201"/>
      <c r="C654" s="14"/>
      <c r="D654" s="194" t="s">
        <v>165</v>
      </c>
      <c r="E654" s="202" t="s">
        <v>1</v>
      </c>
      <c r="F654" s="203" t="s">
        <v>194</v>
      </c>
      <c r="G654" s="14"/>
      <c r="H654" s="204">
        <v>75.105000000000004</v>
      </c>
      <c r="I654" s="205"/>
      <c r="J654" s="14"/>
      <c r="K654" s="14"/>
      <c r="L654" s="201"/>
      <c r="M654" s="206"/>
      <c r="N654" s="207"/>
      <c r="O654" s="207"/>
      <c r="P654" s="207"/>
      <c r="Q654" s="207"/>
      <c r="R654" s="207"/>
      <c r="S654" s="207"/>
      <c r="T654" s="208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02" t="s">
        <v>165</v>
      </c>
      <c r="AU654" s="202" t="s">
        <v>82</v>
      </c>
      <c r="AV654" s="14" t="s">
        <v>82</v>
      </c>
      <c r="AW654" s="14" t="s">
        <v>30</v>
      </c>
      <c r="AX654" s="14" t="s">
        <v>73</v>
      </c>
      <c r="AY654" s="202" t="s">
        <v>156</v>
      </c>
    </row>
    <row r="655" s="13" customFormat="1">
      <c r="A655" s="13"/>
      <c r="B655" s="193"/>
      <c r="C655" s="13"/>
      <c r="D655" s="194" t="s">
        <v>165</v>
      </c>
      <c r="E655" s="195" t="s">
        <v>1</v>
      </c>
      <c r="F655" s="196" t="s">
        <v>182</v>
      </c>
      <c r="G655" s="13"/>
      <c r="H655" s="195" t="s">
        <v>1</v>
      </c>
      <c r="I655" s="197"/>
      <c r="J655" s="13"/>
      <c r="K655" s="13"/>
      <c r="L655" s="193"/>
      <c r="M655" s="198"/>
      <c r="N655" s="199"/>
      <c r="O655" s="199"/>
      <c r="P655" s="199"/>
      <c r="Q655" s="199"/>
      <c r="R655" s="199"/>
      <c r="S655" s="199"/>
      <c r="T655" s="200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195" t="s">
        <v>165</v>
      </c>
      <c r="AU655" s="195" t="s">
        <v>82</v>
      </c>
      <c r="AV655" s="13" t="s">
        <v>80</v>
      </c>
      <c r="AW655" s="13" t="s">
        <v>30</v>
      </c>
      <c r="AX655" s="13" t="s">
        <v>73</v>
      </c>
      <c r="AY655" s="195" t="s">
        <v>156</v>
      </c>
    </row>
    <row r="656" s="14" customFormat="1">
      <c r="A656" s="14"/>
      <c r="B656" s="201"/>
      <c r="C656" s="14"/>
      <c r="D656" s="194" t="s">
        <v>165</v>
      </c>
      <c r="E656" s="202" t="s">
        <v>1</v>
      </c>
      <c r="F656" s="203" t="s">
        <v>195</v>
      </c>
      <c r="G656" s="14"/>
      <c r="H656" s="204">
        <v>49.210999999999999</v>
      </c>
      <c r="I656" s="205"/>
      <c r="J656" s="14"/>
      <c r="K656" s="14"/>
      <c r="L656" s="201"/>
      <c r="M656" s="206"/>
      <c r="N656" s="207"/>
      <c r="O656" s="207"/>
      <c r="P656" s="207"/>
      <c r="Q656" s="207"/>
      <c r="R656" s="207"/>
      <c r="S656" s="207"/>
      <c r="T656" s="208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02" t="s">
        <v>165</v>
      </c>
      <c r="AU656" s="202" t="s">
        <v>82</v>
      </c>
      <c r="AV656" s="14" t="s">
        <v>82</v>
      </c>
      <c r="AW656" s="14" t="s">
        <v>30</v>
      </c>
      <c r="AX656" s="14" t="s">
        <v>73</v>
      </c>
      <c r="AY656" s="202" t="s">
        <v>156</v>
      </c>
    </row>
    <row r="657" s="13" customFormat="1">
      <c r="A657" s="13"/>
      <c r="B657" s="193"/>
      <c r="C657" s="13"/>
      <c r="D657" s="194" t="s">
        <v>165</v>
      </c>
      <c r="E657" s="195" t="s">
        <v>1</v>
      </c>
      <c r="F657" s="196" t="s">
        <v>184</v>
      </c>
      <c r="G657" s="13"/>
      <c r="H657" s="195" t="s">
        <v>1</v>
      </c>
      <c r="I657" s="197"/>
      <c r="J657" s="13"/>
      <c r="K657" s="13"/>
      <c r="L657" s="193"/>
      <c r="M657" s="198"/>
      <c r="N657" s="199"/>
      <c r="O657" s="199"/>
      <c r="P657" s="199"/>
      <c r="Q657" s="199"/>
      <c r="R657" s="199"/>
      <c r="S657" s="199"/>
      <c r="T657" s="200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95" t="s">
        <v>165</v>
      </c>
      <c r="AU657" s="195" t="s">
        <v>82</v>
      </c>
      <c r="AV657" s="13" t="s">
        <v>80</v>
      </c>
      <c r="AW657" s="13" t="s">
        <v>30</v>
      </c>
      <c r="AX657" s="13" t="s">
        <v>73</v>
      </c>
      <c r="AY657" s="195" t="s">
        <v>156</v>
      </c>
    </row>
    <row r="658" s="14" customFormat="1">
      <c r="A658" s="14"/>
      <c r="B658" s="201"/>
      <c r="C658" s="14"/>
      <c r="D658" s="194" t="s">
        <v>165</v>
      </c>
      <c r="E658" s="202" t="s">
        <v>1</v>
      </c>
      <c r="F658" s="203" t="s">
        <v>196</v>
      </c>
      <c r="G658" s="14"/>
      <c r="H658" s="204">
        <v>55.103999999999999</v>
      </c>
      <c r="I658" s="205"/>
      <c r="J658" s="14"/>
      <c r="K658" s="14"/>
      <c r="L658" s="201"/>
      <c r="M658" s="206"/>
      <c r="N658" s="207"/>
      <c r="O658" s="207"/>
      <c r="P658" s="207"/>
      <c r="Q658" s="207"/>
      <c r="R658" s="207"/>
      <c r="S658" s="207"/>
      <c r="T658" s="208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02" t="s">
        <v>165</v>
      </c>
      <c r="AU658" s="202" t="s">
        <v>82</v>
      </c>
      <c r="AV658" s="14" t="s">
        <v>82</v>
      </c>
      <c r="AW658" s="14" t="s">
        <v>30</v>
      </c>
      <c r="AX658" s="14" t="s">
        <v>73</v>
      </c>
      <c r="AY658" s="202" t="s">
        <v>156</v>
      </c>
    </row>
    <row r="659" s="14" customFormat="1">
      <c r="A659" s="14"/>
      <c r="B659" s="201"/>
      <c r="C659" s="14"/>
      <c r="D659" s="194" t="s">
        <v>165</v>
      </c>
      <c r="E659" s="202" t="s">
        <v>1</v>
      </c>
      <c r="F659" s="203" t="s">
        <v>197</v>
      </c>
      <c r="G659" s="14"/>
      <c r="H659" s="204">
        <v>3.024</v>
      </c>
      <c r="I659" s="205"/>
      <c r="J659" s="14"/>
      <c r="K659" s="14"/>
      <c r="L659" s="201"/>
      <c r="M659" s="206"/>
      <c r="N659" s="207"/>
      <c r="O659" s="207"/>
      <c r="P659" s="207"/>
      <c r="Q659" s="207"/>
      <c r="R659" s="207"/>
      <c r="S659" s="207"/>
      <c r="T659" s="208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02" t="s">
        <v>165</v>
      </c>
      <c r="AU659" s="202" t="s">
        <v>82</v>
      </c>
      <c r="AV659" s="14" t="s">
        <v>82</v>
      </c>
      <c r="AW659" s="14" t="s">
        <v>30</v>
      </c>
      <c r="AX659" s="14" t="s">
        <v>73</v>
      </c>
      <c r="AY659" s="202" t="s">
        <v>156</v>
      </c>
    </row>
    <row r="660" s="16" customFormat="1">
      <c r="A660" s="16"/>
      <c r="B660" s="217"/>
      <c r="C660" s="16"/>
      <c r="D660" s="194" t="s">
        <v>165</v>
      </c>
      <c r="E660" s="218" t="s">
        <v>1</v>
      </c>
      <c r="F660" s="219" t="s">
        <v>455</v>
      </c>
      <c r="G660" s="16"/>
      <c r="H660" s="220">
        <v>220.44400000000002</v>
      </c>
      <c r="I660" s="221"/>
      <c r="J660" s="16"/>
      <c r="K660" s="16"/>
      <c r="L660" s="217"/>
      <c r="M660" s="222"/>
      <c r="N660" s="223"/>
      <c r="O660" s="223"/>
      <c r="P660" s="223"/>
      <c r="Q660" s="223"/>
      <c r="R660" s="223"/>
      <c r="S660" s="223"/>
      <c r="T660" s="224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18" t="s">
        <v>165</v>
      </c>
      <c r="AU660" s="218" t="s">
        <v>82</v>
      </c>
      <c r="AV660" s="16" t="s">
        <v>176</v>
      </c>
      <c r="AW660" s="16" t="s">
        <v>30</v>
      </c>
      <c r="AX660" s="16" t="s">
        <v>73</v>
      </c>
      <c r="AY660" s="218" t="s">
        <v>156</v>
      </c>
    </row>
    <row r="661" s="15" customFormat="1">
      <c r="A661" s="15"/>
      <c r="B661" s="209"/>
      <c r="C661" s="15"/>
      <c r="D661" s="194" t="s">
        <v>165</v>
      </c>
      <c r="E661" s="210" t="s">
        <v>1</v>
      </c>
      <c r="F661" s="211" t="s">
        <v>190</v>
      </c>
      <c r="G661" s="15"/>
      <c r="H661" s="212">
        <v>262.49400000000003</v>
      </c>
      <c r="I661" s="213"/>
      <c r="J661" s="15"/>
      <c r="K661" s="15"/>
      <c r="L661" s="209"/>
      <c r="M661" s="214"/>
      <c r="N661" s="215"/>
      <c r="O661" s="215"/>
      <c r="P661" s="215"/>
      <c r="Q661" s="215"/>
      <c r="R661" s="215"/>
      <c r="S661" s="215"/>
      <c r="T661" s="216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10" t="s">
        <v>165</v>
      </c>
      <c r="AU661" s="210" t="s">
        <v>82</v>
      </c>
      <c r="AV661" s="15" t="s">
        <v>157</v>
      </c>
      <c r="AW661" s="15" t="s">
        <v>30</v>
      </c>
      <c r="AX661" s="15" t="s">
        <v>80</v>
      </c>
      <c r="AY661" s="210" t="s">
        <v>156</v>
      </c>
    </row>
    <row r="662" s="2" customFormat="1" ht="21.75" customHeight="1">
      <c r="A662" s="38"/>
      <c r="B662" s="179"/>
      <c r="C662" s="180" t="s">
        <v>829</v>
      </c>
      <c r="D662" s="180" t="s">
        <v>159</v>
      </c>
      <c r="E662" s="181" t="s">
        <v>830</v>
      </c>
      <c r="F662" s="182" t="s">
        <v>831</v>
      </c>
      <c r="G662" s="183" t="s">
        <v>170</v>
      </c>
      <c r="H662" s="184">
        <v>262.49400000000003</v>
      </c>
      <c r="I662" s="185"/>
      <c r="J662" s="186">
        <f>ROUND(I662*H662,2)</f>
        <v>0</v>
      </c>
      <c r="K662" s="182" t="s">
        <v>163</v>
      </c>
      <c r="L662" s="39"/>
      <c r="M662" s="187" t="s">
        <v>1</v>
      </c>
      <c r="N662" s="188" t="s">
        <v>38</v>
      </c>
      <c r="O662" s="77"/>
      <c r="P662" s="189">
        <f>O662*H662</f>
        <v>0</v>
      </c>
      <c r="Q662" s="189">
        <v>0.00021000000000000001</v>
      </c>
      <c r="R662" s="189">
        <f>Q662*H662</f>
        <v>0.055123740000000011</v>
      </c>
      <c r="S662" s="189">
        <v>0</v>
      </c>
      <c r="T662" s="190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191" t="s">
        <v>291</v>
      </c>
      <c r="AT662" s="191" t="s">
        <v>159</v>
      </c>
      <c r="AU662" s="191" t="s">
        <v>82</v>
      </c>
      <c r="AY662" s="19" t="s">
        <v>156</v>
      </c>
      <c r="BE662" s="192">
        <f>IF(N662="základní",J662,0)</f>
        <v>0</v>
      </c>
      <c r="BF662" s="192">
        <f>IF(N662="snížená",J662,0)</f>
        <v>0</v>
      </c>
      <c r="BG662" s="192">
        <f>IF(N662="zákl. přenesená",J662,0)</f>
        <v>0</v>
      </c>
      <c r="BH662" s="192">
        <f>IF(N662="sníž. přenesená",J662,0)</f>
        <v>0</v>
      </c>
      <c r="BI662" s="192">
        <f>IF(N662="nulová",J662,0)</f>
        <v>0</v>
      </c>
      <c r="BJ662" s="19" t="s">
        <v>80</v>
      </c>
      <c r="BK662" s="192">
        <f>ROUND(I662*H662,2)</f>
        <v>0</v>
      </c>
      <c r="BL662" s="19" t="s">
        <v>291</v>
      </c>
      <c r="BM662" s="191" t="s">
        <v>832</v>
      </c>
    </row>
    <row r="663" s="13" customFormat="1">
      <c r="A663" s="13"/>
      <c r="B663" s="193"/>
      <c r="C663" s="13"/>
      <c r="D663" s="194" t="s">
        <v>165</v>
      </c>
      <c r="E663" s="195" t="s">
        <v>1</v>
      </c>
      <c r="F663" s="196" t="s">
        <v>459</v>
      </c>
      <c r="G663" s="13"/>
      <c r="H663" s="195" t="s">
        <v>1</v>
      </c>
      <c r="I663" s="197"/>
      <c r="J663" s="13"/>
      <c r="K663" s="13"/>
      <c r="L663" s="193"/>
      <c r="M663" s="198"/>
      <c r="N663" s="199"/>
      <c r="O663" s="199"/>
      <c r="P663" s="199"/>
      <c r="Q663" s="199"/>
      <c r="R663" s="199"/>
      <c r="S663" s="199"/>
      <c r="T663" s="200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95" t="s">
        <v>165</v>
      </c>
      <c r="AU663" s="195" t="s">
        <v>82</v>
      </c>
      <c r="AV663" s="13" t="s">
        <v>80</v>
      </c>
      <c r="AW663" s="13" t="s">
        <v>30</v>
      </c>
      <c r="AX663" s="13" t="s">
        <v>73</v>
      </c>
      <c r="AY663" s="195" t="s">
        <v>156</v>
      </c>
    </row>
    <row r="664" s="13" customFormat="1">
      <c r="A664" s="13"/>
      <c r="B664" s="193"/>
      <c r="C664" s="13"/>
      <c r="D664" s="194" t="s">
        <v>165</v>
      </c>
      <c r="E664" s="195" t="s">
        <v>1</v>
      </c>
      <c r="F664" s="196" t="s">
        <v>460</v>
      </c>
      <c r="G664" s="13"/>
      <c r="H664" s="195" t="s">
        <v>1</v>
      </c>
      <c r="I664" s="197"/>
      <c r="J664" s="13"/>
      <c r="K664" s="13"/>
      <c r="L664" s="193"/>
      <c r="M664" s="198"/>
      <c r="N664" s="199"/>
      <c r="O664" s="199"/>
      <c r="P664" s="199"/>
      <c r="Q664" s="199"/>
      <c r="R664" s="199"/>
      <c r="S664" s="199"/>
      <c r="T664" s="200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95" t="s">
        <v>165</v>
      </c>
      <c r="AU664" s="195" t="s">
        <v>82</v>
      </c>
      <c r="AV664" s="13" t="s">
        <v>80</v>
      </c>
      <c r="AW664" s="13" t="s">
        <v>30</v>
      </c>
      <c r="AX664" s="13" t="s">
        <v>73</v>
      </c>
      <c r="AY664" s="195" t="s">
        <v>156</v>
      </c>
    </row>
    <row r="665" s="14" customFormat="1">
      <c r="A665" s="14"/>
      <c r="B665" s="201"/>
      <c r="C665" s="14"/>
      <c r="D665" s="194" t="s">
        <v>165</v>
      </c>
      <c r="E665" s="202" t="s">
        <v>1</v>
      </c>
      <c r="F665" s="203" t="s">
        <v>461</v>
      </c>
      <c r="G665" s="14"/>
      <c r="H665" s="204">
        <v>11.699999999999999</v>
      </c>
      <c r="I665" s="205"/>
      <c r="J665" s="14"/>
      <c r="K665" s="14"/>
      <c r="L665" s="201"/>
      <c r="M665" s="206"/>
      <c r="N665" s="207"/>
      <c r="O665" s="207"/>
      <c r="P665" s="207"/>
      <c r="Q665" s="207"/>
      <c r="R665" s="207"/>
      <c r="S665" s="207"/>
      <c r="T665" s="208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2" t="s">
        <v>165</v>
      </c>
      <c r="AU665" s="202" t="s">
        <v>82</v>
      </c>
      <c r="AV665" s="14" t="s">
        <v>82</v>
      </c>
      <c r="AW665" s="14" t="s">
        <v>30</v>
      </c>
      <c r="AX665" s="14" t="s">
        <v>73</v>
      </c>
      <c r="AY665" s="202" t="s">
        <v>156</v>
      </c>
    </row>
    <row r="666" s="13" customFormat="1">
      <c r="A666" s="13"/>
      <c r="B666" s="193"/>
      <c r="C666" s="13"/>
      <c r="D666" s="194" t="s">
        <v>165</v>
      </c>
      <c r="E666" s="195" t="s">
        <v>1</v>
      </c>
      <c r="F666" s="196" t="s">
        <v>180</v>
      </c>
      <c r="G666" s="13"/>
      <c r="H666" s="195" t="s">
        <v>1</v>
      </c>
      <c r="I666" s="197"/>
      <c r="J666" s="13"/>
      <c r="K666" s="13"/>
      <c r="L666" s="193"/>
      <c r="M666" s="198"/>
      <c r="N666" s="199"/>
      <c r="O666" s="199"/>
      <c r="P666" s="199"/>
      <c r="Q666" s="199"/>
      <c r="R666" s="199"/>
      <c r="S666" s="199"/>
      <c r="T666" s="200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95" t="s">
        <v>165</v>
      </c>
      <c r="AU666" s="195" t="s">
        <v>82</v>
      </c>
      <c r="AV666" s="13" t="s">
        <v>80</v>
      </c>
      <c r="AW666" s="13" t="s">
        <v>30</v>
      </c>
      <c r="AX666" s="13" t="s">
        <v>73</v>
      </c>
      <c r="AY666" s="195" t="s">
        <v>156</v>
      </c>
    </row>
    <row r="667" s="14" customFormat="1">
      <c r="A667" s="14"/>
      <c r="B667" s="201"/>
      <c r="C667" s="14"/>
      <c r="D667" s="194" t="s">
        <v>165</v>
      </c>
      <c r="E667" s="202" t="s">
        <v>1</v>
      </c>
      <c r="F667" s="203" t="s">
        <v>181</v>
      </c>
      <c r="G667" s="14"/>
      <c r="H667" s="204">
        <v>10.26</v>
      </c>
      <c r="I667" s="205"/>
      <c r="J667" s="14"/>
      <c r="K667" s="14"/>
      <c r="L667" s="201"/>
      <c r="M667" s="206"/>
      <c r="N667" s="207"/>
      <c r="O667" s="207"/>
      <c r="P667" s="207"/>
      <c r="Q667" s="207"/>
      <c r="R667" s="207"/>
      <c r="S667" s="207"/>
      <c r="T667" s="208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02" t="s">
        <v>165</v>
      </c>
      <c r="AU667" s="202" t="s">
        <v>82</v>
      </c>
      <c r="AV667" s="14" t="s">
        <v>82</v>
      </c>
      <c r="AW667" s="14" t="s">
        <v>30</v>
      </c>
      <c r="AX667" s="14" t="s">
        <v>73</v>
      </c>
      <c r="AY667" s="202" t="s">
        <v>156</v>
      </c>
    </row>
    <row r="668" s="13" customFormat="1">
      <c r="A668" s="13"/>
      <c r="B668" s="193"/>
      <c r="C668" s="13"/>
      <c r="D668" s="194" t="s">
        <v>165</v>
      </c>
      <c r="E668" s="195" t="s">
        <v>1</v>
      </c>
      <c r="F668" s="196" t="s">
        <v>182</v>
      </c>
      <c r="G668" s="13"/>
      <c r="H668" s="195" t="s">
        <v>1</v>
      </c>
      <c r="I668" s="197"/>
      <c r="J668" s="13"/>
      <c r="K668" s="13"/>
      <c r="L668" s="193"/>
      <c r="M668" s="198"/>
      <c r="N668" s="199"/>
      <c r="O668" s="199"/>
      <c r="P668" s="199"/>
      <c r="Q668" s="199"/>
      <c r="R668" s="199"/>
      <c r="S668" s="199"/>
      <c r="T668" s="20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95" t="s">
        <v>165</v>
      </c>
      <c r="AU668" s="195" t="s">
        <v>82</v>
      </c>
      <c r="AV668" s="13" t="s">
        <v>80</v>
      </c>
      <c r="AW668" s="13" t="s">
        <v>30</v>
      </c>
      <c r="AX668" s="13" t="s">
        <v>73</v>
      </c>
      <c r="AY668" s="195" t="s">
        <v>156</v>
      </c>
    </row>
    <row r="669" s="14" customFormat="1">
      <c r="A669" s="14"/>
      <c r="B669" s="201"/>
      <c r="C669" s="14"/>
      <c r="D669" s="194" t="s">
        <v>165</v>
      </c>
      <c r="E669" s="202" t="s">
        <v>1</v>
      </c>
      <c r="F669" s="203" t="s">
        <v>183</v>
      </c>
      <c r="G669" s="14"/>
      <c r="H669" s="204">
        <v>9.8800000000000008</v>
      </c>
      <c r="I669" s="205"/>
      <c r="J669" s="14"/>
      <c r="K669" s="14"/>
      <c r="L669" s="201"/>
      <c r="M669" s="206"/>
      <c r="N669" s="207"/>
      <c r="O669" s="207"/>
      <c r="P669" s="207"/>
      <c r="Q669" s="207"/>
      <c r="R669" s="207"/>
      <c r="S669" s="207"/>
      <c r="T669" s="208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02" t="s">
        <v>165</v>
      </c>
      <c r="AU669" s="202" t="s">
        <v>82</v>
      </c>
      <c r="AV669" s="14" t="s">
        <v>82</v>
      </c>
      <c r="AW669" s="14" t="s">
        <v>30</v>
      </c>
      <c r="AX669" s="14" t="s">
        <v>73</v>
      </c>
      <c r="AY669" s="202" t="s">
        <v>156</v>
      </c>
    </row>
    <row r="670" s="13" customFormat="1">
      <c r="A670" s="13"/>
      <c r="B670" s="193"/>
      <c r="C670" s="13"/>
      <c r="D670" s="194" t="s">
        <v>165</v>
      </c>
      <c r="E670" s="195" t="s">
        <v>1</v>
      </c>
      <c r="F670" s="196" t="s">
        <v>184</v>
      </c>
      <c r="G670" s="13"/>
      <c r="H670" s="195" t="s">
        <v>1</v>
      </c>
      <c r="I670" s="197"/>
      <c r="J670" s="13"/>
      <c r="K670" s="13"/>
      <c r="L670" s="193"/>
      <c r="M670" s="198"/>
      <c r="N670" s="199"/>
      <c r="O670" s="199"/>
      <c r="P670" s="199"/>
      <c r="Q670" s="199"/>
      <c r="R670" s="199"/>
      <c r="S670" s="199"/>
      <c r="T670" s="20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195" t="s">
        <v>165</v>
      </c>
      <c r="AU670" s="195" t="s">
        <v>82</v>
      </c>
      <c r="AV670" s="13" t="s">
        <v>80</v>
      </c>
      <c r="AW670" s="13" t="s">
        <v>30</v>
      </c>
      <c r="AX670" s="13" t="s">
        <v>73</v>
      </c>
      <c r="AY670" s="195" t="s">
        <v>156</v>
      </c>
    </row>
    <row r="671" s="14" customFormat="1">
      <c r="A671" s="14"/>
      <c r="B671" s="201"/>
      <c r="C671" s="14"/>
      <c r="D671" s="194" t="s">
        <v>165</v>
      </c>
      <c r="E671" s="202" t="s">
        <v>1</v>
      </c>
      <c r="F671" s="203" t="s">
        <v>185</v>
      </c>
      <c r="G671" s="14"/>
      <c r="H671" s="204">
        <v>10.210000000000001</v>
      </c>
      <c r="I671" s="205"/>
      <c r="J671" s="14"/>
      <c r="K671" s="14"/>
      <c r="L671" s="201"/>
      <c r="M671" s="206"/>
      <c r="N671" s="207"/>
      <c r="O671" s="207"/>
      <c r="P671" s="207"/>
      <c r="Q671" s="207"/>
      <c r="R671" s="207"/>
      <c r="S671" s="207"/>
      <c r="T671" s="208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02" t="s">
        <v>165</v>
      </c>
      <c r="AU671" s="202" t="s">
        <v>82</v>
      </c>
      <c r="AV671" s="14" t="s">
        <v>82</v>
      </c>
      <c r="AW671" s="14" t="s">
        <v>30</v>
      </c>
      <c r="AX671" s="14" t="s">
        <v>73</v>
      </c>
      <c r="AY671" s="202" t="s">
        <v>156</v>
      </c>
    </row>
    <row r="672" s="16" customFormat="1">
      <c r="A672" s="16"/>
      <c r="B672" s="217"/>
      <c r="C672" s="16"/>
      <c r="D672" s="194" t="s">
        <v>165</v>
      </c>
      <c r="E672" s="218" t="s">
        <v>1</v>
      </c>
      <c r="F672" s="219" t="s">
        <v>455</v>
      </c>
      <c r="G672" s="16"/>
      <c r="H672" s="220">
        <v>42.050000000000004</v>
      </c>
      <c r="I672" s="221"/>
      <c r="J672" s="16"/>
      <c r="K672" s="16"/>
      <c r="L672" s="217"/>
      <c r="M672" s="222"/>
      <c r="N672" s="223"/>
      <c r="O672" s="223"/>
      <c r="P672" s="223"/>
      <c r="Q672" s="223"/>
      <c r="R672" s="223"/>
      <c r="S672" s="223"/>
      <c r="T672" s="224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T672" s="218" t="s">
        <v>165</v>
      </c>
      <c r="AU672" s="218" t="s">
        <v>82</v>
      </c>
      <c r="AV672" s="16" t="s">
        <v>176</v>
      </c>
      <c r="AW672" s="16" t="s">
        <v>30</v>
      </c>
      <c r="AX672" s="16" t="s">
        <v>73</v>
      </c>
      <c r="AY672" s="218" t="s">
        <v>156</v>
      </c>
    </row>
    <row r="673" s="13" customFormat="1">
      <c r="A673" s="13"/>
      <c r="B673" s="193"/>
      <c r="C673" s="13"/>
      <c r="D673" s="194" t="s">
        <v>165</v>
      </c>
      <c r="E673" s="195" t="s">
        <v>1</v>
      </c>
      <c r="F673" s="196" t="s">
        <v>462</v>
      </c>
      <c r="G673" s="13"/>
      <c r="H673" s="195" t="s">
        <v>1</v>
      </c>
      <c r="I673" s="197"/>
      <c r="J673" s="13"/>
      <c r="K673" s="13"/>
      <c r="L673" s="193"/>
      <c r="M673" s="198"/>
      <c r="N673" s="199"/>
      <c r="O673" s="199"/>
      <c r="P673" s="199"/>
      <c r="Q673" s="199"/>
      <c r="R673" s="199"/>
      <c r="S673" s="199"/>
      <c r="T673" s="200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95" t="s">
        <v>165</v>
      </c>
      <c r="AU673" s="195" t="s">
        <v>82</v>
      </c>
      <c r="AV673" s="13" t="s">
        <v>80</v>
      </c>
      <c r="AW673" s="13" t="s">
        <v>30</v>
      </c>
      <c r="AX673" s="13" t="s">
        <v>73</v>
      </c>
      <c r="AY673" s="195" t="s">
        <v>156</v>
      </c>
    </row>
    <row r="674" s="13" customFormat="1">
      <c r="A674" s="13"/>
      <c r="B674" s="193"/>
      <c r="C674" s="13"/>
      <c r="D674" s="194" t="s">
        <v>165</v>
      </c>
      <c r="E674" s="195" t="s">
        <v>1</v>
      </c>
      <c r="F674" s="196" t="s">
        <v>460</v>
      </c>
      <c r="G674" s="13"/>
      <c r="H674" s="195" t="s">
        <v>1</v>
      </c>
      <c r="I674" s="197"/>
      <c r="J674" s="13"/>
      <c r="K674" s="13"/>
      <c r="L674" s="193"/>
      <c r="M674" s="198"/>
      <c r="N674" s="199"/>
      <c r="O674" s="199"/>
      <c r="P674" s="199"/>
      <c r="Q674" s="199"/>
      <c r="R674" s="199"/>
      <c r="S674" s="199"/>
      <c r="T674" s="200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195" t="s">
        <v>165</v>
      </c>
      <c r="AU674" s="195" t="s">
        <v>82</v>
      </c>
      <c r="AV674" s="13" t="s">
        <v>80</v>
      </c>
      <c r="AW674" s="13" t="s">
        <v>30</v>
      </c>
      <c r="AX674" s="13" t="s">
        <v>73</v>
      </c>
      <c r="AY674" s="195" t="s">
        <v>156</v>
      </c>
    </row>
    <row r="675" s="14" customFormat="1">
      <c r="A675" s="14"/>
      <c r="B675" s="201"/>
      <c r="C675" s="14"/>
      <c r="D675" s="194" t="s">
        <v>165</v>
      </c>
      <c r="E675" s="202" t="s">
        <v>1</v>
      </c>
      <c r="F675" s="203" t="s">
        <v>414</v>
      </c>
      <c r="G675" s="14"/>
      <c r="H675" s="204">
        <v>38</v>
      </c>
      <c r="I675" s="205"/>
      <c r="J675" s="14"/>
      <c r="K675" s="14"/>
      <c r="L675" s="201"/>
      <c r="M675" s="206"/>
      <c r="N675" s="207"/>
      <c r="O675" s="207"/>
      <c r="P675" s="207"/>
      <c r="Q675" s="207"/>
      <c r="R675" s="207"/>
      <c r="S675" s="207"/>
      <c r="T675" s="208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02" t="s">
        <v>165</v>
      </c>
      <c r="AU675" s="202" t="s">
        <v>82</v>
      </c>
      <c r="AV675" s="14" t="s">
        <v>82</v>
      </c>
      <c r="AW675" s="14" t="s">
        <v>30</v>
      </c>
      <c r="AX675" s="14" t="s">
        <v>73</v>
      </c>
      <c r="AY675" s="202" t="s">
        <v>156</v>
      </c>
    </row>
    <row r="676" s="13" customFormat="1">
      <c r="A676" s="13"/>
      <c r="B676" s="193"/>
      <c r="C676" s="13"/>
      <c r="D676" s="194" t="s">
        <v>165</v>
      </c>
      <c r="E676" s="195" t="s">
        <v>1</v>
      </c>
      <c r="F676" s="196" t="s">
        <v>180</v>
      </c>
      <c r="G676" s="13"/>
      <c r="H676" s="195" t="s">
        <v>1</v>
      </c>
      <c r="I676" s="197"/>
      <c r="J676" s="13"/>
      <c r="K676" s="13"/>
      <c r="L676" s="193"/>
      <c r="M676" s="198"/>
      <c r="N676" s="199"/>
      <c r="O676" s="199"/>
      <c r="P676" s="199"/>
      <c r="Q676" s="199"/>
      <c r="R676" s="199"/>
      <c r="S676" s="199"/>
      <c r="T676" s="200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195" t="s">
        <v>165</v>
      </c>
      <c r="AU676" s="195" t="s">
        <v>82</v>
      </c>
      <c r="AV676" s="13" t="s">
        <v>80</v>
      </c>
      <c r="AW676" s="13" t="s">
        <v>30</v>
      </c>
      <c r="AX676" s="13" t="s">
        <v>73</v>
      </c>
      <c r="AY676" s="195" t="s">
        <v>156</v>
      </c>
    </row>
    <row r="677" s="14" customFormat="1">
      <c r="A677" s="14"/>
      <c r="B677" s="201"/>
      <c r="C677" s="14"/>
      <c r="D677" s="194" t="s">
        <v>165</v>
      </c>
      <c r="E677" s="202" t="s">
        <v>1</v>
      </c>
      <c r="F677" s="203" t="s">
        <v>194</v>
      </c>
      <c r="G677" s="14"/>
      <c r="H677" s="204">
        <v>75.105000000000004</v>
      </c>
      <c r="I677" s="205"/>
      <c r="J677" s="14"/>
      <c r="K677" s="14"/>
      <c r="L677" s="201"/>
      <c r="M677" s="206"/>
      <c r="N677" s="207"/>
      <c r="O677" s="207"/>
      <c r="P677" s="207"/>
      <c r="Q677" s="207"/>
      <c r="R677" s="207"/>
      <c r="S677" s="207"/>
      <c r="T677" s="208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02" t="s">
        <v>165</v>
      </c>
      <c r="AU677" s="202" t="s">
        <v>82</v>
      </c>
      <c r="AV677" s="14" t="s">
        <v>82</v>
      </c>
      <c r="AW677" s="14" t="s">
        <v>30</v>
      </c>
      <c r="AX677" s="14" t="s">
        <v>73</v>
      </c>
      <c r="AY677" s="202" t="s">
        <v>156</v>
      </c>
    </row>
    <row r="678" s="13" customFormat="1">
      <c r="A678" s="13"/>
      <c r="B678" s="193"/>
      <c r="C678" s="13"/>
      <c r="D678" s="194" t="s">
        <v>165</v>
      </c>
      <c r="E678" s="195" t="s">
        <v>1</v>
      </c>
      <c r="F678" s="196" t="s">
        <v>182</v>
      </c>
      <c r="G678" s="13"/>
      <c r="H678" s="195" t="s">
        <v>1</v>
      </c>
      <c r="I678" s="197"/>
      <c r="J678" s="13"/>
      <c r="K678" s="13"/>
      <c r="L678" s="193"/>
      <c r="M678" s="198"/>
      <c r="N678" s="199"/>
      <c r="O678" s="199"/>
      <c r="P678" s="199"/>
      <c r="Q678" s="199"/>
      <c r="R678" s="199"/>
      <c r="S678" s="199"/>
      <c r="T678" s="200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195" t="s">
        <v>165</v>
      </c>
      <c r="AU678" s="195" t="s">
        <v>82</v>
      </c>
      <c r="AV678" s="13" t="s">
        <v>80</v>
      </c>
      <c r="AW678" s="13" t="s">
        <v>30</v>
      </c>
      <c r="AX678" s="13" t="s">
        <v>73</v>
      </c>
      <c r="AY678" s="195" t="s">
        <v>156</v>
      </c>
    </row>
    <row r="679" s="14" customFormat="1">
      <c r="A679" s="14"/>
      <c r="B679" s="201"/>
      <c r="C679" s="14"/>
      <c r="D679" s="194" t="s">
        <v>165</v>
      </c>
      <c r="E679" s="202" t="s">
        <v>1</v>
      </c>
      <c r="F679" s="203" t="s">
        <v>195</v>
      </c>
      <c r="G679" s="14"/>
      <c r="H679" s="204">
        <v>49.210999999999999</v>
      </c>
      <c r="I679" s="205"/>
      <c r="J679" s="14"/>
      <c r="K679" s="14"/>
      <c r="L679" s="201"/>
      <c r="M679" s="206"/>
      <c r="N679" s="207"/>
      <c r="O679" s="207"/>
      <c r="P679" s="207"/>
      <c r="Q679" s="207"/>
      <c r="R679" s="207"/>
      <c r="S679" s="207"/>
      <c r="T679" s="208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02" t="s">
        <v>165</v>
      </c>
      <c r="AU679" s="202" t="s">
        <v>82</v>
      </c>
      <c r="AV679" s="14" t="s">
        <v>82</v>
      </c>
      <c r="AW679" s="14" t="s">
        <v>30</v>
      </c>
      <c r="AX679" s="14" t="s">
        <v>73</v>
      </c>
      <c r="AY679" s="202" t="s">
        <v>156</v>
      </c>
    </row>
    <row r="680" s="13" customFormat="1">
      <c r="A680" s="13"/>
      <c r="B680" s="193"/>
      <c r="C680" s="13"/>
      <c r="D680" s="194" t="s">
        <v>165</v>
      </c>
      <c r="E680" s="195" t="s">
        <v>1</v>
      </c>
      <c r="F680" s="196" t="s">
        <v>184</v>
      </c>
      <c r="G680" s="13"/>
      <c r="H680" s="195" t="s">
        <v>1</v>
      </c>
      <c r="I680" s="197"/>
      <c r="J680" s="13"/>
      <c r="K680" s="13"/>
      <c r="L680" s="193"/>
      <c r="M680" s="198"/>
      <c r="N680" s="199"/>
      <c r="O680" s="199"/>
      <c r="P680" s="199"/>
      <c r="Q680" s="199"/>
      <c r="R680" s="199"/>
      <c r="S680" s="199"/>
      <c r="T680" s="200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195" t="s">
        <v>165</v>
      </c>
      <c r="AU680" s="195" t="s">
        <v>82</v>
      </c>
      <c r="AV680" s="13" t="s">
        <v>80</v>
      </c>
      <c r="AW680" s="13" t="s">
        <v>30</v>
      </c>
      <c r="AX680" s="13" t="s">
        <v>73</v>
      </c>
      <c r="AY680" s="195" t="s">
        <v>156</v>
      </c>
    </row>
    <row r="681" s="14" customFormat="1">
      <c r="A681" s="14"/>
      <c r="B681" s="201"/>
      <c r="C681" s="14"/>
      <c r="D681" s="194" t="s">
        <v>165</v>
      </c>
      <c r="E681" s="202" t="s">
        <v>1</v>
      </c>
      <c r="F681" s="203" t="s">
        <v>196</v>
      </c>
      <c r="G681" s="14"/>
      <c r="H681" s="204">
        <v>55.103999999999999</v>
      </c>
      <c r="I681" s="205"/>
      <c r="J681" s="14"/>
      <c r="K681" s="14"/>
      <c r="L681" s="201"/>
      <c r="M681" s="206"/>
      <c r="N681" s="207"/>
      <c r="O681" s="207"/>
      <c r="P681" s="207"/>
      <c r="Q681" s="207"/>
      <c r="R681" s="207"/>
      <c r="S681" s="207"/>
      <c r="T681" s="208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02" t="s">
        <v>165</v>
      </c>
      <c r="AU681" s="202" t="s">
        <v>82</v>
      </c>
      <c r="AV681" s="14" t="s">
        <v>82</v>
      </c>
      <c r="AW681" s="14" t="s">
        <v>30</v>
      </c>
      <c r="AX681" s="14" t="s">
        <v>73</v>
      </c>
      <c r="AY681" s="202" t="s">
        <v>156</v>
      </c>
    </row>
    <row r="682" s="14" customFormat="1">
      <c r="A682" s="14"/>
      <c r="B682" s="201"/>
      <c r="C682" s="14"/>
      <c r="D682" s="194" t="s">
        <v>165</v>
      </c>
      <c r="E682" s="202" t="s">
        <v>1</v>
      </c>
      <c r="F682" s="203" t="s">
        <v>197</v>
      </c>
      <c r="G682" s="14"/>
      <c r="H682" s="204">
        <v>3.024</v>
      </c>
      <c r="I682" s="205"/>
      <c r="J682" s="14"/>
      <c r="K682" s="14"/>
      <c r="L682" s="201"/>
      <c r="M682" s="206"/>
      <c r="N682" s="207"/>
      <c r="O682" s="207"/>
      <c r="P682" s="207"/>
      <c r="Q682" s="207"/>
      <c r="R682" s="207"/>
      <c r="S682" s="207"/>
      <c r="T682" s="208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2" t="s">
        <v>165</v>
      </c>
      <c r="AU682" s="202" t="s">
        <v>82</v>
      </c>
      <c r="AV682" s="14" t="s">
        <v>82</v>
      </c>
      <c r="AW682" s="14" t="s">
        <v>30</v>
      </c>
      <c r="AX682" s="14" t="s">
        <v>73</v>
      </c>
      <c r="AY682" s="202" t="s">
        <v>156</v>
      </c>
    </row>
    <row r="683" s="16" customFormat="1">
      <c r="A683" s="16"/>
      <c r="B683" s="217"/>
      <c r="C683" s="16"/>
      <c r="D683" s="194" t="s">
        <v>165</v>
      </c>
      <c r="E683" s="218" t="s">
        <v>1</v>
      </c>
      <c r="F683" s="219" t="s">
        <v>455</v>
      </c>
      <c r="G683" s="16"/>
      <c r="H683" s="220">
        <v>220.44400000000002</v>
      </c>
      <c r="I683" s="221"/>
      <c r="J683" s="16"/>
      <c r="K683" s="16"/>
      <c r="L683" s="217"/>
      <c r="M683" s="222"/>
      <c r="N683" s="223"/>
      <c r="O683" s="223"/>
      <c r="P683" s="223"/>
      <c r="Q683" s="223"/>
      <c r="R683" s="223"/>
      <c r="S683" s="223"/>
      <c r="T683" s="224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T683" s="218" t="s">
        <v>165</v>
      </c>
      <c r="AU683" s="218" t="s">
        <v>82</v>
      </c>
      <c r="AV683" s="16" t="s">
        <v>176</v>
      </c>
      <c r="AW683" s="16" t="s">
        <v>30</v>
      </c>
      <c r="AX683" s="16" t="s">
        <v>73</v>
      </c>
      <c r="AY683" s="218" t="s">
        <v>156</v>
      </c>
    </row>
    <row r="684" s="15" customFormat="1">
      <c r="A684" s="15"/>
      <c r="B684" s="209"/>
      <c r="C684" s="15"/>
      <c r="D684" s="194" t="s">
        <v>165</v>
      </c>
      <c r="E684" s="210" t="s">
        <v>1</v>
      </c>
      <c r="F684" s="211" t="s">
        <v>190</v>
      </c>
      <c r="G684" s="15"/>
      <c r="H684" s="212">
        <v>262.49400000000003</v>
      </c>
      <c r="I684" s="213"/>
      <c r="J684" s="15"/>
      <c r="K684" s="15"/>
      <c r="L684" s="209"/>
      <c r="M684" s="214"/>
      <c r="N684" s="215"/>
      <c r="O684" s="215"/>
      <c r="P684" s="215"/>
      <c r="Q684" s="215"/>
      <c r="R684" s="215"/>
      <c r="S684" s="215"/>
      <c r="T684" s="216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10" t="s">
        <v>165</v>
      </c>
      <c r="AU684" s="210" t="s">
        <v>82</v>
      </c>
      <c r="AV684" s="15" t="s">
        <v>157</v>
      </c>
      <c r="AW684" s="15" t="s">
        <v>30</v>
      </c>
      <c r="AX684" s="15" t="s">
        <v>80</v>
      </c>
      <c r="AY684" s="210" t="s">
        <v>156</v>
      </c>
    </row>
    <row r="685" s="2" customFormat="1" ht="24.15" customHeight="1">
      <c r="A685" s="38"/>
      <c r="B685" s="179"/>
      <c r="C685" s="180" t="s">
        <v>833</v>
      </c>
      <c r="D685" s="180" t="s">
        <v>159</v>
      </c>
      <c r="E685" s="181" t="s">
        <v>834</v>
      </c>
      <c r="F685" s="182" t="s">
        <v>835</v>
      </c>
      <c r="G685" s="183" t="s">
        <v>170</v>
      </c>
      <c r="H685" s="184">
        <v>262.49400000000003</v>
      </c>
      <c r="I685" s="185"/>
      <c r="J685" s="186">
        <f>ROUND(I685*H685,2)</f>
        <v>0</v>
      </c>
      <c r="K685" s="182" t="s">
        <v>163</v>
      </c>
      <c r="L685" s="39"/>
      <c r="M685" s="187" t="s">
        <v>1</v>
      </c>
      <c r="N685" s="188" t="s">
        <v>38</v>
      </c>
      <c r="O685" s="77"/>
      <c r="P685" s="189">
        <f>O685*H685</f>
        <v>0</v>
      </c>
      <c r="Q685" s="189">
        <v>0.00040000000000000002</v>
      </c>
      <c r="R685" s="189">
        <f>Q685*H685</f>
        <v>0.10499760000000001</v>
      </c>
      <c r="S685" s="189">
        <v>0</v>
      </c>
      <c r="T685" s="190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191" t="s">
        <v>291</v>
      </c>
      <c r="AT685" s="191" t="s">
        <v>159</v>
      </c>
      <c r="AU685" s="191" t="s">
        <v>82</v>
      </c>
      <c r="AY685" s="19" t="s">
        <v>156</v>
      </c>
      <c r="BE685" s="192">
        <f>IF(N685="základní",J685,0)</f>
        <v>0</v>
      </c>
      <c r="BF685" s="192">
        <f>IF(N685="snížená",J685,0)</f>
        <v>0</v>
      </c>
      <c r="BG685" s="192">
        <f>IF(N685="zákl. přenesená",J685,0)</f>
        <v>0</v>
      </c>
      <c r="BH685" s="192">
        <f>IF(N685="sníž. přenesená",J685,0)</f>
        <v>0</v>
      </c>
      <c r="BI685" s="192">
        <f>IF(N685="nulová",J685,0)</f>
        <v>0</v>
      </c>
      <c r="BJ685" s="19" t="s">
        <v>80</v>
      </c>
      <c r="BK685" s="192">
        <f>ROUND(I685*H685,2)</f>
        <v>0</v>
      </c>
      <c r="BL685" s="19" t="s">
        <v>291</v>
      </c>
      <c r="BM685" s="191" t="s">
        <v>836</v>
      </c>
    </row>
    <row r="686" s="12" customFormat="1" ht="22.8" customHeight="1">
      <c r="A686" s="12"/>
      <c r="B686" s="166"/>
      <c r="C686" s="12"/>
      <c r="D686" s="167" t="s">
        <v>72</v>
      </c>
      <c r="E686" s="177" t="s">
        <v>837</v>
      </c>
      <c r="F686" s="177" t="s">
        <v>838</v>
      </c>
      <c r="G686" s="12"/>
      <c r="H686" s="12"/>
      <c r="I686" s="169"/>
      <c r="J686" s="178">
        <f>BK686</f>
        <v>0</v>
      </c>
      <c r="K686" s="12"/>
      <c r="L686" s="166"/>
      <c r="M686" s="171"/>
      <c r="N686" s="172"/>
      <c r="O686" s="172"/>
      <c r="P686" s="173">
        <f>P687</f>
        <v>0</v>
      </c>
      <c r="Q686" s="172"/>
      <c r="R686" s="173">
        <f>R687</f>
        <v>0</v>
      </c>
      <c r="S686" s="172"/>
      <c r="T686" s="174">
        <f>T687</f>
        <v>0</v>
      </c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R686" s="167" t="s">
        <v>82</v>
      </c>
      <c r="AT686" s="175" t="s">
        <v>72</v>
      </c>
      <c r="AU686" s="175" t="s">
        <v>80</v>
      </c>
      <c r="AY686" s="167" t="s">
        <v>156</v>
      </c>
      <c r="BK686" s="176">
        <f>BK687</f>
        <v>0</v>
      </c>
    </row>
    <row r="687" s="2" customFormat="1" ht="16.5" customHeight="1">
      <c r="A687" s="38"/>
      <c r="B687" s="179"/>
      <c r="C687" s="180" t="s">
        <v>839</v>
      </c>
      <c r="D687" s="180" t="s">
        <v>159</v>
      </c>
      <c r="E687" s="181" t="s">
        <v>840</v>
      </c>
      <c r="F687" s="182" t="s">
        <v>838</v>
      </c>
      <c r="G687" s="183" t="s">
        <v>334</v>
      </c>
      <c r="H687" s="184">
        <v>1</v>
      </c>
      <c r="I687" s="185"/>
      <c r="J687" s="186">
        <f>ROUND(I687*H687,2)</f>
        <v>0</v>
      </c>
      <c r="K687" s="182" t="s">
        <v>1</v>
      </c>
      <c r="L687" s="39"/>
      <c r="M687" s="235" t="s">
        <v>1</v>
      </c>
      <c r="N687" s="236" t="s">
        <v>38</v>
      </c>
      <c r="O687" s="237"/>
      <c r="P687" s="238">
        <f>O687*H687</f>
        <v>0</v>
      </c>
      <c r="Q687" s="238">
        <v>0</v>
      </c>
      <c r="R687" s="238">
        <f>Q687*H687</f>
        <v>0</v>
      </c>
      <c r="S687" s="238">
        <v>0</v>
      </c>
      <c r="T687" s="239">
        <f>S687*H687</f>
        <v>0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191" t="s">
        <v>291</v>
      </c>
      <c r="AT687" s="191" t="s">
        <v>159</v>
      </c>
      <c r="AU687" s="191" t="s">
        <v>82</v>
      </c>
      <c r="AY687" s="19" t="s">
        <v>156</v>
      </c>
      <c r="BE687" s="192">
        <f>IF(N687="základní",J687,0)</f>
        <v>0</v>
      </c>
      <c r="BF687" s="192">
        <f>IF(N687="snížená",J687,0)</f>
        <v>0</v>
      </c>
      <c r="BG687" s="192">
        <f>IF(N687="zákl. přenesená",J687,0)</f>
        <v>0</v>
      </c>
      <c r="BH687" s="192">
        <f>IF(N687="sníž. přenesená",J687,0)</f>
        <v>0</v>
      </c>
      <c r="BI687" s="192">
        <f>IF(N687="nulová",J687,0)</f>
        <v>0</v>
      </c>
      <c r="BJ687" s="19" t="s">
        <v>80</v>
      </c>
      <c r="BK687" s="192">
        <f>ROUND(I687*H687,2)</f>
        <v>0</v>
      </c>
      <c r="BL687" s="19" t="s">
        <v>291</v>
      </c>
      <c r="BM687" s="191" t="s">
        <v>841</v>
      </c>
    </row>
    <row r="688" s="2" customFormat="1" ht="6.96" customHeight="1">
      <c r="A688" s="38"/>
      <c r="B688" s="60"/>
      <c r="C688" s="61"/>
      <c r="D688" s="61"/>
      <c r="E688" s="61"/>
      <c r="F688" s="61"/>
      <c r="G688" s="61"/>
      <c r="H688" s="61"/>
      <c r="I688" s="61"/>
      <c r="J688" s="61"/>
      <c r="K688" s="61"/>
      <c r="L688" s="39"/>
      <c r="M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</row>
  </sheetData>
  <autoFilter ref="C141:K68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111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842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ROUND((SUM(BE122:BE158)),  2)</f>
        <v>0</v>
      </c>
      <c r="G35" s="38"/>
      <c r="H35" s="38"/>
      <c r="I35" s="136">
        <v>0.20999999999999999</v>
      </c>
      <c r="J35" s="135">
        <f>ROUND(((SUM(BE122:BE158))*I35),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ROUND((SUM(BF122:BF158)),  2)</f>
        <v>0</v>
      </c>
      <c r="G36" s="38"/>
      <c r="H36" s="38"/>
      <c r="I36" s="136">
        <v>0.12</v>
      </c>
      <c r="J36" s="135">
        <f>ROUND(((SUM(BF122:BF158))*I36),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ROUND((SUM(BG122:BG158)),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ROUND((SUM(BH122:BH158)),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ROUND((SUM(BI122:BI158)),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111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01.2 - Kamenické práce II.etapa - uznatelné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129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136</v>
      </c>
      <c r="E100" s="154"/>
      <c r="F100" s="154"/>
      <c r="G100" s="154"/>
      <c r="H100" s="154"/>
      <c r="I100" s="154"/>
      <c r="J100" s="155">
        <f>J124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9" t="str">
        <f>E7</f>
        <v>Oprava radniční věže, Velké nám. 115/1, Kroměříž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110</v>
      </c>
      <c r="L111" s="22"/>
    </row>
    <row r="112" s="2" customFormat="1" ht="16.5" customHeight="1">
      <c r="A112" s="38"/>
      <c r="B112" s="39"/>
      <c r="C112" s="38"/>
      <c r="D112" s="38"/>
      <c r="E112" s="129" t="s">
        <v>111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112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>01.2 - Kamenické práce II.etapa - uznatelné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 xml:space="preserve"> </v>
      </c>
      <c r="G116" s="38"/>
      <c r="H116" s="38"/>
      <c r="I116" s="32" t="s">
        <v>22</v>
      </c>
      <c r="J116" s="69" t="str">
        <f>IF(J14="","",J14)</f>
        <v>25. 8. 2025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38"/>
      <c r="E118" s="38"/>
      <c r="F118" s="27" t="str">
        <f>E17</f>
        <v xml:space="preserve"> </v>
      </c>
      <c r="G118" s="38"/>
      <c r="H118" s="38"/>
      <c r="I118" s="32" t="s">
        <v>29</v>
      </c>
      <c r="J118" s="36" t="str">
        <f>E23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38"/>
      <c r="E119" s="38"/>
      <c r="F119" s="27" t="str">
        <f>IF(E20="","",E20)</f>
        <v>Vyplň údaj</v>
      </c>
      <c r="G119" s="38"/>
      <c r="H119" s="38"/>
      <c r="I119" s="32" t="s">
        <v>31</v>
      </c>
      <c r="J119" s="36" t="str">
        <f>E26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142</v>
      </c>
      <c r="D121" s="159" t="s">
        <v>58</v>
      </c>
      <c r="E121" s="159" t="s">
        <v>54</v>
      </c>
      <c r="F121" s="159" t="s">
        <v>55</v>
      </c>
      <c r="G121" s="159" t="s">
        <v>143</v>
      </c>
      <c r="H121" s="159" t="s">
        <v>144</v>
      </c>
      <c r="I121" s="159" t="s">
        <v>145</v>
      </c>
      <c r="J121" s="159" t="s">
        <v>116</v>
      </c>
      <c r="K121" s="160" t="s">
        <v>146</v>
      </c>
      <c r="L121" s="161"/>
      <c r="M121" s="86" t="s">
        <v>1</v>
      </c>
      <c r="N121" s="87" t="s">
        <v>37</v>
      </c>
      <c r="O121" s="87" t="s">
        <v>147</v>
      </c>
      <c r="P121" s="87" t="s">
        <v>148</v>
      </c>
      <c r="Q121" s="87" t="s">
        <v>149</v>
      </c>
      <c r="R121" s="87" t="s">
        <v>150</v>
      </c>
      <c r="S121" s="87" t="s">
        <v>151</v>
      </c>
      <c r="T121" s="88" t="s">
        <v>152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153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</f>
        <v>0</v>
      </c>
      <c r="Q122" s="90"/>
      <c r="R122" s="163">
        <f>R123</f>
        <v>0</v>
      </c>
      <c r="S122" s="90"/>
      <c r="T122" s="164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72</v>
      </c>
      <c r="AU122" s="19" t="s">
        <v>118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72</v>
      </c>
      <c r="E123" s="168" t="s">
        <v>490</v>
      </c>
      <c r="F123" s="168" t="s">
        <v>491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</f>
        <v>0</v>
      </c>
      <c r="Q123" s="172"/>
      <c r="R123" s="173">
        <f>R124</f>
        <v>0</v>
      </c>
      <c r="S123" s="172"/>
      <c r="T123" s="17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82</v>
      </c>
      <c r="AT123" s="175" t="s">
        <v>72</v>
      </c>
      <c r="AU123" s="175" t="s">
        <v>73</v>
      </c>
      <c r="AY123" s="167" t="s">
        <v>156</v>
      </c>
      <c r="BK123" s="176">
        <f>BK124</f>
        <v>0</v>
      </c>
    </row>
    <row r="124" s="12" customFormat="1" ht="22.8" customHeight="1">
      <c r="A124" s="12"/>
      <c r="B124" s="166"/>
      <c r="C124" s="12"/>
      <c r="D124" s="167" t="s">
        <v>72</v>
      </c>
      <c r="E124" s="177" t="s">
        <v>762</v>
      </c>
      <c r="F124" s="177" t="s">
        <v>763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SUM(P125:P158)</f>
        <v>0</v>
      </c>
      <c r="Q124" s="172"/>
      <c r="R124" s="173">
        <f>SUM(R125:R158)</f>
        <v>0</v>
      </c>
      <c r="S124" s="172"/>
      <c r="T124" s="174">
        <f>SUM(T125:T158)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82</v>
      </c>
      <c r="AT124" s="175" t="s">
        <v>72</v>
      </c>
      <c r="AU124" s="175" t="s">
        <v>80</v>
      </c>
      <c r="AY124" s="167" t="s">
        <v>156</v>
      </c>
      <c r="BK124" s="176">
        <f>SUM(BK125:BK158)</f>
        <v>0</v>
      </c>
    </row>
    <row r="125" s="2" customFormat="1" ht="76.35" customHeight="1">
      <c r="A125" s="38"/>
      <c r="B125" s="179"/>
      <c r="C125" s="180" t="s">
        <v>843</v>
      </c>
      <c r="D125" s="180" t="s">
        <v>159</v>
      </c>
      <c r="E125" s="181" t="s">
        <v>844</v>
      </c>
      <c r="F125" s="182" t="s">
        <v>845</v>
      </c>
      <c r="G125" s="183" t="s">
        <v>334</v>
      </c>
      <c r="H125" s="184">
        <v>1</v>
      </c>
      <c r="I125" s="185"/>
      <c r="J125" s="186">
        <f>ROUND(I125*H125,2)</f>
        <v>0</v>
      </c>
      <c r="K125" s="182" t="s">
        <v>1</v>
      </c>
      <c r="L125" s="39"/>
      <c r="M125" s="187" t="s">
        <v>1</v>
      </c>
      <c r="N125" s="188" t="s">
        <v>38</v>
      </c>
      <c r="O125" s="77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291</v>
      </c>
      <c r="AT125" s="191" t="s">
        <v>159</v>
      </c>
      <c r="AU125" s="191" t="s">
        <v>82</v>
      </c>
      <c r="AY125" s="19" t="s">
        <v>156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80</v>
      </c>
      <c r="BK125" s="192">
        <f>ROUND(I125*H125,2)</f>
        <v>0</v>
      </c>
      <c r="BL125" s="19" t="s">
        <v>291</v>
      </c>
      <c r="BM125" s="191" t="s">
        <v>846</v>
      </c>
    </row>
    <row r="126" s="2" customFormat="1" ht="55.5" customHeight="1">
      <c r="A126" s="38"/>
      <c r="B126" s="179"/>
      <c r="C126" s="180" t="s">
        <v>847</v>
      </c>
      <c r="D126" s="180" t="s">
        <v>159</v>
      </c>
      <c r="E126" s="181" t="s">
        <v>848</v>
      </c>
      <c r="F126" s="182" t="s">
        <v>849</v>
      </c>
      <c r="G126" s="183" t="s">
        <v>170</v>
      </c>
      <c r="H126" s="184">
        <v>33.572000000000003</v>
      </c>
      <c r="I126" s="185"/>
      <c r="J126" s="186">
        <f>ROUND(I126*H126,2)</f>
        <v>0</v>
      </c>
      <c r="K126" s="182" t="s">
        <v>1</v>
      </c>
      <c r="L126" s="39"/>
      <c r="M126" s="187" t="s">
        <v>1</v>
      </c>
      <c r="N126" s="188" t="s">
        <v>38</v>
      </c>
      <c r="O126" s="77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1" t="s">
        <v>291</v>
      </c>
      <c r="AT126" s="191" t="s">
        <v>159</v>
      </c>
      <c r="AU126" s="191" t="s">
        <v>82</v>
      </c>
      <c r="AY126" s="19" t="s">
        <v>156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80</v>
      </c>
      <c r="BK126" s="192">
        <f>ROUND(I126*H126,2)</f>
        <v>0</v>
      </c>
      <c r="BL126" s="19" t="s">
        <v>291</v>
      </c>
      <c r="BM126" s="191" t="s">
        <v>850</v>
      </c>
    </row>
    <row r="127" s="13" customFormat="1">
      <c r="A127" s="13"/>
      <c r="B127" s="193"/>
      <c r="C127" s="13"/>
      <c r="D127" s="194" t="s">
        <v>165</v>
      </c>
      <c r="E127" s="195" t="s">
        <v>1</v>
      </c>
      <c r="F127" s="196" t="s">
        <v>851</v>
      </c>
      <c r="G127" s="13"/>
      <c r="H127" s="195" t="s">
        <v>1</v>
      </c>
      <c r="I127" s="197"/>
      <c r="J127" s="13"/>
      <c r="K127" s="13"/>
      <c r="L127" s="193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5" t="s">
        <v>165</v>
      </c>
      <c r="AU127" s="195" t="s">
        <v>82</v>
      </c>
      <c r="AV127" s="13" t="s">
        <v>80</v>
      </c>
      <c r="AW127" s="13" t="s">
        <v>30</v>
      </c>
      <c r="AX127" s="13" t="s">
        <v>73</v>
      </c>
      <c r="AY127" s="195" t="s">
        <v>156</v>
      </c>
    </row>
    <row r="128" s="14" customFormat="1">
      <c r="A128" s="14"/>
      <c r="B128" s="201"/>
      <c r="C128" s="14"/>
      <c r="D128" s="194" t="s">
        <v>165</v>
      </c>
      <c r="E128" s="202" t="s">
        <v>1</v>
      </c>
      <c r="F128" s="203" t="s">
        <v>852</v>
      </c>
      <c r="G128" s="14"/>
      <c r="H128" s="204">
        <v>4.4379999999999997</v>
      </c>
      <c r="I128" s="205"/>
      <c r="J128" s="14"/>
      <c r="K128" s="14"/>
      <c r="L128" s="201"/>
      <c r="M128" s="206"/>
      <c r="N128" s="207"/>
      <c r="O128" s="207"/>
      <c r="P128" s="207"/>
      <c r="Q128" s="207"/>
      <c r="R128" s="207"/>
      <c r="S128" s="207"/>
      <c r="T128" s="20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2" t="s">
        <v>165</v>
      </c>
      <c r="AU128" s="202" t="s">
        <v>82</v>
      </c>
      <c r="AV128" s="14" t="s">
        <v>82</v>
      </c>
      <c r="AW128" s="14" t="s">
        <v>30</v>
      </c>
      <c r="AX128" s="14" t="s">
        <v>73</v>
      </c>
      <c r="AY128" s="202" t="s">
        <v>156</v>
      </c>
    </row>
    <row r="129" s="14" customFormat="1">
      <c r="A129" s="14"/>
      <c r="B129" s="201"/>
      <c r="C129" s="14"/>
      <c r="D129" s="194" t="s">
        <v>165</v>
      </c>
      <c r="E129" s="202" t="s">
        <v>1</v>
      </c>
      <c r="F129" s="203" t="s">
        <v>853</v>
      </c>
      <c r="G129" s="14"/>
      <c r="H129" s="204">
        <v>16.010999999999999</v>
      </c>
      <c r="I129" s="205"/>
      <c r="J129" s="14"/>
      <c r="K129" s="14"/>
      <c r="L129" s="201"/>
      <c r="M129" s="206"/>
      <c r="N129" s="207"/>
      <c r="O129" s="207"/>
      <c r="P129" s="207"/>
      <c r="Q129" s="207"/>
      <c r="R129" s="207"/>
      <c r="S129" s="207"/>
      <c r="T129" s="20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2" t="s">
        <v>165</v>
      </c>
      <c r="AU129" s="202" t="s">
        <v>82</v>
      </c>
      <c r="AV129" s="14" t="s">
        <v>82</v>
      </c>
      <c r="AW129" s="14" t="s">
        <v>30</v>
      </c>
      <c r="AX129" s="14" t="s">
        <v>73</v>
      </c>
      <c r="AY129" s="202" t="s">
        <v>156</v>
      </c>
    </row>
    <row r="130" s="13" customFormat="1">
      <c r="A130" s="13"/>
      <c r="B130" s="193"/>
      <c r="C130" s="13"/>
      <c r="D130" s="194" t="s">
        <v>165</v>
      </c>
      <c r="E130" s="195" t="s">
        <v>1</v>
      </c>
      <c r="F130" s="196" t="s">
        <v>854</v>
      </c>
      <c r="G130" s="13"/>
      <c r="H130" s="195" t="s">
        <v>1</v>
      </c>
      <c r="I130" s="197"/>
      <c r="J130" s="13"/>
      <c r="K130" s="13"/>
      <c r="L130" s="193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165</v>
      </c>
      <c r="AU130" s="195" t="s">
        <v>82</v>
      </c>
      <c r="AV130" s="13" t="s">
        <v>80</v>
      </c>
      <c r="AW130" s="13" t="s">
        <v>30</v>
      </c>
      <c r="AX130" s="13" t="s">
        <v>73</v>
      </c>
      <c r="AY130" s="195" t="s">
        <v>156</v>
      </c>
    </row>
    <row r="131" s="14" customFormat="1">
      <c r="A131" s="14"/>
      <c r="B131" s="201"/>
      <c r="C131" s="14"/>
      <c r="D131" s="194" t="s">
        <v>165</v>
      </c>
      <c r="E131" s="202" t="s">
        <v>1</v>
      </c>
      <c r="F131" s="203" t="s">
        <v>855</v>
      </c>
      <c r="G131" s="14"/>
      <c r="H131" s="204">
        <v>1.625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165</v>
      </c>
      <c r="AU131" s="202" t="s">
        <v>82</v>
      </c>
      <c r="AV131" s="14" t="s">
        <v>82</v>
      </c>
      <c r="AW131" s="14" t="s">
        <v>30</v>
      </c>
      <c r="AX131" s="14" t="s">
        <v>73</v>
      </c>
      <c r="AY131" s="202" t="s">
        <v>156</v>
      </c>
    </row>
    <row r="132" s="14" customFormat="1">
      <c r="A132" s="14"/>
      <c r="B132" s="201"/>
      <c r="C132" s="14"/>
      <c r="D132" s="194" t="s">
        <v>165</v>
      </c>
      <c r="E132" s="202" t="s">
        <v>1</v>
      </c>
      <c r="F132" s="203" t="s">
        <v>856</v>
      </c>
      <c r="G132" s="14"/>
      <c r="H132" s="204">
        <v>5.5970000000000004</v>
      </c>
      <c r="I132" s="205"/>
      <c r="J132" s="14"/>
      <c r="K132" s="14"/>
      <c r="L132" s="201"/>
      <c r="M132" s="206"/>
      <c r="N132" s="207"/>
      <c r="O132" s="207"/>
      <c r="P132" s="207"/>
      <c r="Q132" s="207"/>
      <c r="R132" s="207"/>
      <c r="S132" s="207"/>
      <c r="T132" s="20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2" t="s">
        <v>165</v>
      </c>
      <c r="AU132" s="202" t="s">
        <v>82</v>
      </c>
      <c r="AV132" s="14" t="s">
        <v>82</v>
      </c>
      <c r="AW132" s="14" t="s">
        <v>30</v>
      </c>
      <c r="AX132" s="14" t="s">
        <v>73</v>
      </c>
      <c r="AY132" s="202" t="s">
        <v>156</v>
      </c>
    </row>
    <row r="133" s="13" customFormat="1">
      <c r="A133" s="13"/>
      <c r="B133" s="193"/>
      <c r="C133" s="13"/>
      <c r="D133" s="194" t="s">
        <v>165</v>
      </c>
      <c r="E133" s="195" t="s">
        <v>1</v>
      </c>
      <c r="F133" s="196" t="s">
        <v>857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165</v>
      </c>
      <c r="AU133" s="195" t="s">
        <v>82</v>
      </c>
      <c r="AV133" s="13" t="s">
        <v>80</v>
      </c>
      <c r="AW133" s="13" t="s">
        <v>30</v>
      </c>
      <c r="AX133" s="13" t="s">
        <v>73</v>
      </c>
      <c r="AY133" s="195" t="s">
        <v>156</v>
      </c>
    </row>
    <row r="134" s="14" customFormat="1">
      <c r="A134" s="14"/>
      <c r="B134" s="201"/>
      <c r="C134" s="14"/>
      <c r="D134" s="194" t="s">
        <v>165</v>
      </c>
      <c r="E134" s="202" t="s">
        <v>1</v>
      </c>
      <c r="F134" s="203" t="s">
        <v>858</v>
      </c>
      <c r="G134" s="14"/>
      <c r="H134" s="204">
        <v>3.7400000000000002</v>
      </c>
      <c r="I134" s="205"/>
      <c r="J134" s="14"/>
      <c r="K134" s="14"/>
      <c r="L134" s="201"/>
      <c r="M134" s="206"/>
      <c r="N134" s="207"/>
      <c r="O134" s="207"/>
      <c r="P134" s="207"/>
      <c r="Q134" s="207"/>
      <c r="R134" s="207"/>
      <c r="S134" s="207"/>
      <c r="T134" s="20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2" t="s">
        <v>165</v>
      </c>
      <c r="AU134" s="202" t="s">
        <v>82</v>
      </c>
      <c r="AV134" s="14" t="s">
        <v>82</v>
      </c>
      <c r="AW134" s="14" t="s">
        <v>30</v>
      </c>
      <c r="AX134" s="14" t="s">
        <v>73</v>
      </c>
      <c r="AY134" s="202" t="s">
        <v>156</v>
      </c>
    </row>
    <row r="135" s="13" customFormat="1">
      <c r="A135" s="13"/>
      <c r="B135" s="193"/>
      <c r="C135" s="13"/>
      <c r="D135" s="194" t="s">
        <v>165</v>
      </c>
      <c r="E135" s="195" t="s">
        <v>1</v>
      </c>
      <c r="F135" s="196" t="s">
        <v>288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165</v>
      </c>
      <c r="AU135" s="195" t="s">
        <v>82</v>
      </c>
      <c r="AV135" s="13" t="s">
        <v>80</v>
      </c>
      <c r="AW135" s="13" t="s">
        <v>30</v>
      </c>
      <c r="AX135" s="13" t="s">
        <v>73</v>
      </c>
      <c r="AY135" s="195" t="s">
        <v>156</v>
      </c>
    </row>
    <row r="136" s="14" customFormat="1">
      <c r="A136" s="14"/>
      <c r="B136" s="201"/>
      <c r="C136" s="14"/>
      <c r="D136" s="194" t="s">
        <v>165</v>
      </c>
      <c r="E136" s="202" t="s">
        <v>1</v>
      </c>
      <c r="F136" s="203" t="s">
        <v>859</v>
      </c>
      <c r="G136" s="14"/>
      <c r="H136" s="204">
        <v>2.161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165</v>
      </c>
      <c r="AU136" s="202" t="s">
        <v>82</v>
      </c>
      <c r="AV136" s="14" t="s">
        <v>82</v>
      </c>
      <c r="AW136" s="14" t="s">
        <v>30</v>
      </c>
      <c r="AX136" s="14" t="s">
        <v>73</v>
      </c>
      <c r="AY136" s="202" t="s">
        <v>156</v>
      </c>
    </row>
    <row r="137" s="15" customFormat="1">
      <c r="A137" s="15"/>
      <c r="B137" s="209"/>
      <c r="C137" s="15"/>
      <c r="D137" s="194" t="s">
        <v>165</v>
      </c>
      <c r="E137" s="210" t="s">
        <v>1</v>
      </c>
      <c r="F137" s="211" t="s">
        <v>190</v>
      </c>
      <c r="G137" s="15"/>
      <c r="H137" s="212">
        <v>33.572000000000003</v>
      </c>
      <c r="I137" s="213"/>
      <c r="J137" s="15"/>
      <c r="K137" s="15"/>
      <c r="L137" s="209"/>
      <c r="M137" s="214"/>
      <c r="N137" s="215"/>
      <c r="O137" s="215"/>
      <c r="P137" s="215"/>
      <c r="Q137" s="215"/>
      <c r="R137" s="215"/>
      <c r="S137" s="215"/>
      <c r="T137" s="21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0" t="s">
        <v>165</v>
      </c>
      <c r="AU137" s="210" t="s">
        <v>82</v>
      </c>
      <c r="AV137" s="15" t="s">
        <v>157</v>
      </c>
      <c r="AW137" s="15" t="s">
        <v>30</v>
      </c>
      <c r="AX137" s="15" t="s">
        <v>80</v>
      </c>
      <c r="AY137" s="210" t="s">
        <v>156</v>
      </c>
    </row>
    <row r="138" s="2" customFormat="1" ht="66.75" customHeight="1">
      <c r="A138" s="38"/>
      <c r="B138" s="179"/>
      <c r="C138" s="180" t="s">
        <v>860</v>
      </c>
      <c r="D138" s="180" t="s">
        <v>159</v>
      </c>
      <c r="E138" s="181" t="s">
        <v>861</v>
      </c>
      <c r="F138" s="182" t="s">
        <v>862</v>
      </c>
      <c r="G138" s="183" t="s">
        <v>170</v>
      </c>
      <c r="H138" s="184">
        <v>43.048999999999999</v>
      </c>
      <c r="I138" s="185"/>
      <c r="J138" s="186">
        <f>ROUND(I138*H138,2)</f>
        <v>0</v>
      </c>
      <c r="K138" s="182" t="s">
        <v>1</v>
      </c>
      <c r="L138" s="39"/>
      <c r="M138" s="187" t="s">
        <v>1</v>
      </c>
      <c r="N138" s="188" t="s">
        <v>38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291</v>
      </c>
      <c r="AT138" s="191" t="s">
        <v>159</v>
      </c>
      <c r="AU138" s="191" t="s">
        <v>82</v>
      </c>
      <c r="AY138" s="19" t="s">
        <v>156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80</v>
      </c>
      <c r="BK138" s="192">
        <f>ROUND(I138*H138,2)</f>
        <v>0</v>
      </c>
      <c r="BL138" s="19" t="s">
        <v>291</v>
      </c>
      <c r="BM138" s="191" t="s">
        <v>863</v>
      </c>
    </row>
    <row r="139" s="13" customFormat="1">
      <c r="A139" s="13"/>
      <c r="B139" s="193"/>
      <c r="C139" s="13"/>
      <c r="D139" s="194" t="s">
        <v>165</v>
      </c>
      <c r="E139" s="195" t="s">
        <v>1</v>
      </c>
      <c r="F139" s="196" t="s">
        <v>851</v>
      </c>
      <c r="G139" s="13"/>
      <c r="H139" s="195" t="s">
        <v>1</v>
      </c>
      <c r="I139" s="197"/>
      <c r="J139" s="13"/>
      <c r="K139" s="13"/>
      <c r="L139" s="193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165</v>
      </c>
      <c r="AU139" s="195" t="s">
        <v>82</v>
      </c>
      <c r="AV139" s="13" t="s">
        <v>80</v>
      </c>
      <c r="AW139" s="13" t="s">
        <v>30</v>
      </c>
      <c r="AX139" s="13" t="s">
        <v>73</v>
      </c>
      <c r="AY139" s="195" t="s">
        <v>156</v>
      </c>
    </row>
    <row r="140" s="14" customFormat="1">
      <c r="A140" s="14"/>
      <c r="B140" s="201"/>
      <c r="C140" s="14"/>
      <c r="D140" s="194" t="s">
        <v>165</v>
      </c>
      <c r="E140" s="202" t="s">
        <v>1</v>
      </c>
      <c r="F140" s="203" t="s">
        <v>864</v>
      </c>
      <c r="G140" s="14"/>
      <c r="H140" s="204">
        <v>12.478</v>
      </c>
      <c r="I140" s="205"/>
      <c r="J140" s="14"/>
      <c r="K140" s="14"/>
      <c r="L140" s="201"/>
      <c r="M140" s="206"/>
      <c r="N140" s="207"/>
      <c r="O140" s="207"/>
      <c r="P140" s="207"/>
      <c r="Q140" s="207"/>
      <c r="R140" s="207"/>
      <c r="S140" s="207"/>
      <c r="T140" s="20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165</v>
      </c>
      <c r="AU140" s="202" t="s">
        <v>82</v>
      </c>
      <c r="AV140" s="14" t="s">
        <v>82</v>
      </c>
      <c r="AW140" s="14" t="s">
        <v>30</v>
      </c>
      <c r="AX140" s="14" t="s">
        <v>73</v>
      </c>
      <c r="AY140" s="202" t="s">
        <v>156</v>
      </c>
    </row>
    <row r="141" s="14" customFormat="1">
      <c r="A141" s="14"/>
      <c r="B141" s="201"/>
      <c r="C141" s="14"/>
      <c r="D141" s="194" t="s">
        <v>165</v>
      </c>
      <c r="E141" s="202" t="s">
        <v>1</v>
      </c>
      <c r="F141" s="203" t="s">
        <v>865</v>
      </c>
      <c r="G141" s="14"/>
      <c r="H141" s="204">
        <v>6.2089999999999996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165</v>
      </c>
      <c r="AU141" s="202" t="s">
        <v>82</v>
      </c>
      <c r="AV141" s="14" t="s">
        <v>82</v>
      </c>
      <c r="AW141" s="14" t="s">
        <v>30</v>
      </c>
      <c r="AX141" s="14" t="s">
        <v>73</v>
      </c>
      <c r="AY141" s="202" t="s">
        <v>156</v>
      </c>
    </row>
    <row r="142" s="13" customFormat="1">
      <c r="A142" s="13"/>
      <c r="B142" s="193"/>
      <c r="C142" s="13"/>
      <c r="D142" s="194" t="s">
        <v>165</v>
      </c>
      <c r="E142" s="195" t="s">
        <v>1</v>
      </c>
      <c r="F142" s="196" t="s">
        <v>854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165</v>
      </c>
      <c r="AU142" s="195" t="s">
        <v>82</v>
      </c>
      <c r="AV142" s="13" t="s">
        <v>80</v>
      </c>
      <c r="AW142" s="13" t="s">
        <v>30</v>
      </c>
      <c r="AX142" s="13" t="s">
        <v>73</v>
      </c>
      <c r="AY142" s="195" t="s">
        <v>156</v>
      </c>
    </row>
    <row r="143" s="14" customFormat="1">
      <c r="A143" s="14"/>
      <c r="B143" s="201"/>
      <c r="C143" s="14"/>
      <c r="D143" s="194" t="s">
        <v>165</v>
      </c>
      <c r="E143" s="202" t="s">
        <v>1</v>
      </c>
      <c r="F143" s="203" t="s">
        <v>866</v>
      </c>
      <c r="G143" s="14"/>
      <c r="H143" s="204">
        <v>4.3289999999999997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165</v>
      </c>
      <c r="AU143" s="202" t="s">
        <v>82</v>
      </c>
      <c r="AV143" s="14" t="s">
        <v>82</v>
      </c>
      <c r="AW143" s="14" t="s">
        <v>30</v>
      </c>
      <c r="AX143" s="14" t="s">
        <v>73</v>
      </c>
      <c r="AY143" s="202" t="s">
        <v>156</v>
      </c>
    </row>
    <row r="144" s="14" customFormat="1">
      <c r="A144" s="14"/>
      <c r="B144" s="201"/>
      <c r="C144" s="14"/>
      <c r="D144" s="194" t="s">
        <v>165</v>
      </c>
      <c r="E144" s="202" t="s">
        <v>1</v>
      </c>
      <c r="F144" s="203" t="s">
        <v>867</v>
      </c>
      <c r="G144" s="14"/>
      <c r="H144" s="204">
        <v>2.0670000000000002</v>
      </c>
      <c r="I144" s="205"/>
      <c r="J144" s="14"/>
      <c r="K144" s="14"/>
      <c r="L144" s="201"/>
      <c r="M144" s="206"/>
      <c r="N144" s="207"/>
      <c r="O144" s="207"/>
      <c r="P144" s="207"/>
      <c r="Q144" s="207"/>
      <c r="R144" s="207"/>
      <c r="S144" s="207"/>
      <c r="T144" s="20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165</v>
      </c>
      <c r="AU144" s="202" t="s">
        <v>82</v>
      </c>
      <c r="AV144" s="14" t="s">
        <v>82</v>
      </c>
      <c r="AW144" s="14" t="s">
        <v>30</v>
      </c>
      <c r="AX144" s="14" t="s">
        <v>73</v>
      </c>
      <c r="AY144" s="202" t="s">
        <v>156</v>
      </c>
    </row>
    <row r="145" s="13" customFormat="1">
      <c r="A145" s="13"/>
      <c r="B145" s="193"/>
      <c r="C145" s="13"/>
      <c r="D145" s="194" t="s">
        <v>165</v>
      </c>
      <c r="E145" s="195" t="s">
        <v>1</v>
      </c>
      <c r="F145" s="196" t="s">
        <v>868</v>
      </c>
      <c r="G145" s="13"/>
      <c r="H145" s="195" t="s">
        <v>1</v>
      </c>
      <c r="I145" s="197"/>
      <c r="J145" s="13"/>
      <c r="K145" s="13"/>
      <c r="L145" s="193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165</v>
      </c>
      <c r="AU145" s="195" t="s">
        <v>82</v>
      </c>
      <c r="AV145" s="13" t="s">
        <v>80</v>
      </c>
      <c r="AW145" s="13" t="s">
        <v>30</v>
      </c>
      <c r="AX145" s="13" t="s">
        <v>73</v>
      </c>
      <c r="AY145" s="195" t="s">
        <v>156</v>
      </c>
    </row>
    <row r="146" s="14" customFormat="1">
      <c r="A146" s="14"/>
      <c r="B146" s="201"/>
      <c r="C146" s="14"/>
      <c r="D146" s="194" t="s">
        <v>165</v>
      </c>
      <c r="E146" s="202" t="s">
        <v>1</v>
      </c>
      <c r="F146" s="203" t="s">
        <v>869</v>
      </c>
      <c r="G146" s="14"/>
      <c r="H146" s="204">
        <v>4.5700000000000003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165</v>
      </c>
      <c r="AU146" s="202" t="s">
        <v>82</v>
      </c>
      <c r="AV146" s="14" t="s">
        <v>82</v>
      </c>
      <c r="AW146" s="14" t="s">
        <v>30</v>
      </c>
      <c r="AX146" s="14" t="s">
        <v>73</v>
      </c>
      <c r="AY146" s="202" t="s">
        <v>156</v>
      </c>
    </row>
    <row r="147" s="13" customFormat="1">
      <c r="A147" s="13"/>
      <c r="B147" s="193"/>
      <c r="C147" s="13"/>
      <c r="D147" s="194" t="s">
        <v>165</v>
      </c>
      <c r="E147" s="195" t="s">
        <v>1</v>
      </c>
      <c r="F147" s="196" t="s">
        <v>857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165</v>
      </c>
      <c r="AU147" s="195" t="s">
        <v>82</v>
      </c>
      <c r="AV147" s="13" t="s">
        <v>80</v>
      </c>
      <c r="AW147" s="13" t="s">
        <v>30</v>
      </c>
      <c r="AX147" s="13" t="s">
        <v>73</v>
      </c>
      <c r="AY147" s="195" t="s">
        <v>156</v>
      </c>
    </row>
    <row r="148" s="14" customFormat="1">
      <c r="A148" s="14"/>
      <c r="B148" s="201"/>
      <c r="C148" s="14"/>
      <c r="D148" s="194" t="s">
        <v>165</v>
      </c>
      <c r="E148" s="202" t="s">
        <v>1</v>
      </c>
      <c r="F148" s="203" t="s">
        <v>870</v>
      </c>
      <c r="G148" s="14"/>
      <c r="H148" s="204">
        <v>3.0800000000000001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165</v>
      </c>
      <c r="AU148" s="202" t="s">
        <v>82</v>
      </c>
      <c r="AV148" s="14" t="s">
        <v>82</v>
      </c>
      <c r="AW148" s="14" t="s">
        <v>30</v>
      </c>
      <c r="AX148" s="14" t="s">
        <v>73</v>
      </c>
      <c r="AY148" s="202" t="s">
        <v>156</v>
      </c>
    </row>
    <row r="149" s="14" customFormat="1">
      <c r="A149" s="14"/>
      <c r="B149" s="201"/>
      <c r="C149" s="14"/>
      <c r="D149" s="194" t="s">
        <v>165</v>
      </c>
      <c r="E149" s="202" t="s">
        <v>1</v>
      </c>
      <c r="F149" s="203" t="s">
        <v>871</v>
      </c>
      <c r="G149" s="14"/>
      <c r="H149" s="204">
        <v>4.1719999999999997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165</v>
      </c>
      <c r="AU149" s="202" t="s">
        <v>82</v>
      </c>
      <c r="AV149" s="14" t="s">
        <v>82</v>
      </c>
      <c r="AW149" s="14" t="s">
        <v>30</v>
      </c>
      <c r="AX149" s="14" t="s">
        <v>73</v>
      </c>
      <c r="AY149" s="202" t="s">
        <v>156</v>
      </c>
    </row>
    <row r="150" s="14" customFormat="1">
      <c r="A150" s="14"/>
      <c r="B150" s="201"/>
      <c r="C150" s="14"/>
      <c r="D150" s="194" t="s">
        <v>165</v>
      </c>
      <c r="E150" s="202" t="s">
        <v>1</v>
      </c>
      <c r="F150" s="203" t="s">
        <v>872</v>
      </c>
      <c r="G150" s="14"/>
      <c r="H150" s="204">
        <v>3.2480000000000002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165</v>
      </c>
      <c r="AU150" s="202" t="s">
        <v>82</v>
      </c>
      <c r="AV150" s="14" t="s">
        <v>82</v>
      </c>
      <c r="AW150" s="14" t="s">
        <v>30</v>
      </c>
      <c r="AX150" s="14" t="s">
        <v>73</v>
      </c>
      <c r="AY150" s="202" t="s">
        <v>156</v>
      </c>
    </row>
    <row r="151" s="13" customFormat="1">
      <c r="A151" s="13"/>
      <c r="B151" s="193"/>
      <c r="C151" s="13"/>
      <c r="D151" s="194" t="s">
        <v>165</v>
      </c>
      <c r="E151" s="195" t="s">
        <v>1</v>
      </c>
      <c r="F151" s="196" t="s">
        <v>288</v>
      </c>
      <c r="G151" s="13"/>
      <c r="H151" s="195" t="s">
        <v>1</v>
      </c>
      <c r="I151" s="197"/>
      <c r="J151" s="13"/>
      <c r="K151" s="13"/>
      <c r="L151" s="193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165</v>
      </c>
      <c r="AU151" s="195" t="s">
        <v>82</v>
      </c>
      <c r="AV151" s="13" t="s">
        <v>80</v>
      </c>
      <c r="AW151" s="13" t="s">
        <v>30</v>
      </c>
      <c r="AX151" s="13" t="s">
        <v>73</v>
      </c>
      <c r="AY151" s="195" t="s">
        <v>156</v>
      </c>
    </row>
    <row r="152" s="14" customFormat="1">
      <c r="A152" s="14"/>
      <c r="B152" s="201"/>
      <c r="C152" s="14"/>
      <c r="D152" s="194" t="s">
        <v>165</v>
      </c>
      <c r="E152" s="202" t="s">
        <v>1</v>
      </c>
      <c r="F152" s="203" t="s">
        <v>873</v>
      </c>
      <c r="G152" s="14"/>
      <c r="H152" s="204">
        <v>2.8959999999999999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165</v>
      </c>
      <c r="AU152" s="202" t="s">
        <v>82</v>
      </c>
      <c r="AV152" s="14" t="s">
        <v>82</v>
      </c>
      <c r="AW152" s="14" t="s">
        <v>30</v>
      </c>
      <c r="AX152" s="14" t="s">
        <v>73</v>
      </c>
      <c r="AY152" s="202" t="s">
        <v>156</v>
      </c>
    </row>
    <row r="153" s="15" customFormat="1">
      <c r="A153" s="15"/>
      <c r="B153" s="209"/>
      <c r="C153" s="15"/>
      <c r="D153" s="194" t="s">
        <v>165</v>
      </c>
      <c r="E153" s="210" t="s">
        <v>1</v>
      </c>
      <c r="F153" s="211" t="s">
        <v>190</v>
      </c>
      <c r="G153" s="15"/>
      <c r="H153" s="212">
        <v>43.048999999999992</v>
      </c>
      <c r="I153" s="213"/>
      <c r="J153" s="15"/>
      <c r="K153" s="15"/>
      <c r="L153" s="209"/>
      <c r="M153" s="214"/>
      <c r="N153" s="215"/>
      <c r="O153" s="215"/>
      <c r="P153" s="215"/>
      <c r="Q153" s="215"/>
      <c r="R153" s="215"/>
      <c r="S153" s="215"/>
      <c r="T153" s="21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0" t="s">
        <v>165</v>
      </c>
      <c r="AU153" s="210" t="s">
        <v>82</v>
      </c>
      <c r="AV153" s="15" t="s">
        <v>157</v>
      </c>
      <c r="AW153" s="15" t="s">
        <v>30</v>
      </c>
      <c r="AX153" s="15" t="s">
        <v>80</v>
      </c>
      <c r="AY153" s="210" t="s">
        <v>156</v>
      </c>
    </row>
    <row r="154" s="2" customFormat="1" ht="76.35" customHeight="1">
      <c r="A154" s="38"/>
      <c r="B154" s="179"/>
      <c r="C154" s="180" t="s">
        <v>874</v>
      </c>
      <c r="D154" s="180" t="s">
        <v>159</v>
      </c>
      <c r="E154" s="181" t="s">
        <v>875</v>
      </c>
      <c r="F154" s="182" t="s">
        <v>876</v>
      </c>
      <c r="G154" s="183" t="s">
        <v>334</v>
      </c>
      <c r="H154" s="184">
        <v>2</v>
      </c>
      <c r="I154" s="185"/>
      <c r="J154" s="186">
        <f>ROUND(I154*H154,2)</f>
        <v>0</v>
      </c>
      <c r="K154" s="182" t="s">
        <v>1</v>
      </c>
      <c r="L154" s="39"/>
      <c r="M154" s="187" t="s">
        <v>1</v>
      </c>
      <c r="N154" s="188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291</v>
      </c>
      <c r="AT154" s="191" t="s">
        <v>159</v>
      </c>
      <c r="AU154" s="191" t="s">
        <v>82</v>
      </c>
      <c r="AY154" s="19" t="s">
        <v>156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80</v>
      </c>
      <c r="BK154" s="192">
        <f>ROUND(I154*H154,2)</f>
        <v>0</v>
      </c>
      <c r="BL154" s="19" t="s">
        <v>291</v>
      </c>
      <c r="BM154" s="191" t="s">
        <v>877</v>
      </c>
    </row>
    <row r="155" s="2" customFormat="1" ht="62.7" customHeight="1">
      <c r="A155" s="38"/>
      <c r="B155" s="179"/>
      <c r="C155" s="180" t="s">
        <v>878</v>
      </c>
      <c r="D155" s="180" t="s">
        <v>159</v>
      </c>
      <c r="E155" s="181" t="s">
        <v>879</v>
      </c>
      <c r="F155" s="182" t="s">
        <v>880</v>
      </c>
      <c r="G155" s="183" t="s">
        <v>334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291</v>
      </c>
      <c r="AT155" s="191" t="s">
        <v>159</v>
      </c>
      <c r="AU155" s="191" t="s">
        <v>82</v>
      </c>
      <c r="AY155" s="19" t="s">
        <v>156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80</v>
      </c>
      <c r="BK155" s="192">
        <f>ROUND(I155*H155,2)</f>
        <v>0</v>
      </c>
      <c r="BL155" s="19" t="s">
        <v>291</v>
      </c>
      <c r="BM155" s="191" t="s">
        <v>881</v>
      </c>
    </row>
    <row r="156" s="2" customFormat="1" ht="66.75" customHeight="1">
      <c r="A156" s="38"/>
      <c r="B156" s="179"/>
      <c r="C156" s="180" t="s">
        <v>882</v>
      </c>
      <c r="D156" s="180" t="s">
        <v>159</v>
      </c>
      <c r="E156" s="181" t="s">
        <v>883</v>
      </c>
      <c r="F156" s="182" t="s">
        <v>884</v>
      </c>
      <c r="G156" s="183" t="s">
        <v>334</v>
      </c>
      <c r="H156" s="184">
        <v>1</v>
      </c>
      <c r="I156" s="185"/>
      <c r="J156" s="186">
        <f>ROUND(I156*H156,2)</f>
        <v>0</v>
      </c>
      <c r="K156" s="182" t="s">
        <v>1</v>
      </c>
      <c r="L156" s="39"/>
      <c r="M156" s="187" t="s">
        <v>1</v>
      </c>
      <c r="N156" s="188" t="s">
        <v>38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291</v>
      </c>
      <c r="AT156" s="191" t="s">
        <v>159</v>
      </c>
      <c r="AU156" s="191" t="s">
        <v>82</v>
      </c>
      <c r="AY156" s="19" t="s">
        <v>156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80</v>
      </c>
      <c r="BK156" s="192">
        <f>ROUND(I156*H156,2)</f>
        <v>0</v>
      </c>
      <c r="BL156" s="19" t="s">
        <v>291</v>
      </c>
      <c r="BM156" s="191" t="s">
        <v>885</v>
      </c>
    </row>
    <row r="157" s="2" customFormat="1" ht="66.75" customHeight="1">
      <c r="A157" s="38"/>
      <c r="B157" s="179"/>
      <c r="C157" s="180" t="s">
        <v>886</v>
      </c>
      <c r="D157" s="180" t="s">
        <v>159</v>
      </c>
      <c r="E157" s="181" t="s">
        <v>887</v>
      </c>
      <c r="F157" s="182" t="s">
        <v>888</v>
      </c>
      <c r="G157" s="183" t="s">
        <v>334</v>
      </c>
      <c r="H157" s="184">
        <v>1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291</v>
      </c>
      <c r="AT157" s="191" t="s">
        <v>159</v>
      </c>
      <c r="AU157" s="191" t="s">
        <v>82</v>
      </c>
      <c r="AY157" s="19" t="s">
        <v>156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80</v>
      </c>
      <c r="BK157" s="192">
        <f>ROUND(I157*H157,2)</f>
        <v>0</v>
      </c>
      <c r="BL157" s="19" t="s">
        <v>291</v>
      </c>
      <c r="BM157" s="191" t="s">
        <v>889</v>
      </c>
    </row>
    <row r="158" s="2" customFormat="1" ht="62.7" customHeight="1">
      <c r="A158" s="38"/>
      <c r="B158" s="179"/>
      <c r="C158" s="180" t="s">
        <v>890</v>
      </c>
      <c r="D158" s="180" t="s">
        <v>159</v>
      </c>
      <c r="E158" s="181" t="s">
        <v>891</v>
      </c>
      <c r="F158" s="182" t="s">
        <v>892</v>
      </c>
      <c r="G158" s="183" t="s">
        <v>334</v>
      </c>
      <c r="H158" s="184">
        <v>1</v>
      </c>
      <c r="I158" s="185"/>
      <c r="J158" s="186">
        <f>ROUND(I158*H158,2)</f>
        <v>0</v>
      </c>
      <c r="K158" s="182" t="s">
        <v>1</v>
      </c>
      <c r="L158" s="39"/>
      <c r="M158" s="235" t="s">
        <v>1</v>
      </c>
      <c r="N158" s="236" t="s">
        <v>38</v>
      </c>
      <c r="O158" s="237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291</v>
      </c>
      <c r="AT158" s="191" t="s">
        <v>159</v>
      </c>
      <c r="AU158" s="191" t="s">
        <v>82</v>
      </c>
      <c r="AY158" s="19" t="s">
        <v>156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80</v>
      </c>
      <c r="BK158" s="192">
        <f>ROUND(I158*H158,2)</f>
        <v>0</v>
      </c>
      <c r="BL158" s="19" t="s">
        <v>291</v>
      </c>
      <c r="BM158" s="191" t="s">
        <v>893</v>
      </c>
    </row>
    <row r="159" s="2" customFormat="1" ht="6.96" customHeight="1">
      <c r="A159" s="38"/>
      <c r="B159" s="60"/>
      <c r="C159" s="61"/>
      <c r="D159" s="61"/>
      <c r="E159" s="61"/>
      <c r="F159" s="61"/>
      <c r="G159" s="61"/>
      <c r="H159" s="61"/>
      <c r="I159" s="61"/>
      <c r="J159" s="61"/>
      <c r="K159" s="61"/>
      <c r="L159" s="39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autoFilter ref="C121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111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894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ROUND(J130,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ROUND((SUM(BE130:BE264)),  2)</f>
        <v>0</v>
      </c>
      <c r="G35" s="38"/>
      <c r="H35" s="38"/>
      <c r="I35" s="136">
        <v>0.20999999999999999</v>
      </c>
      <c r="J35" s="135">
        <f>ROUND(((SUM(BE130:BE264))*I35),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ROUND((SUM(BF130:BF264)),  2)</f>
        <v>0</v>
      </c>
      <c r="G36" s="38"/>
      <c r="H36" s="38"/>
      <c r="I36" s="136">
        <v>0.12</v>
      </c>
      <c r="J36" s="135">
        <f>ROUND(((SUM(BF130:BF264))*I36),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ROUND((SUM(BG130:BG264)),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ROUND((SUM(BH130:BH264)),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ROUND((SUM(BI130:BI264)),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111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01.3 - Statické zajištění objektu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J130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119</v>
      </c>
      <c r="E99" s="150"/>
      <c r="F99" s="150"/>
      <c r="G99" s="150"/>
      <c r="H99" s="150"/>
      <c r="I99" s="150"/>
      <c r="J99" s="151">
        <f>J131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895</v>
      </c>
      <c r="E100" s="154"/>
      <c r="F100" s="154"/>
      <c r="G100" s="154"/>
      <c r="H100" s="154"/>
      <c r="I100" s="154"/>
      <c r="J100" s="155">
        <f>J132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896</v>
      </c>
      <c r="E101" s="154"/>
      <c r="F101" s="154"/>
      <c r="G101" s="154"/>
      <c r="H101" s="154"/>
      <c r="I101" s="154"/>
      <c r="J101" s="155">
        <f>J171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120</v>
      </c>
      <c r="E102" s="154"/>
      <c r="F102" s="154"/>
      <c r="G102" s="154"/>
      <c r="H102" s="154"/>
      <c r="I102" s="154"/>
      <c r="J102" s="155">
        <f>J180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897</v>
      </c>
      <c r="E103" s="154"/>
      <c r="F103" s="154"/>
      <c r="G103" s="154"/>
      <c r="H103" s="154"/>
      <c r="I103" s="154"/>
      <c r="J103" s="155">
        <f>J185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898</v>
      </c>
      <c r="E104" s="154"/>
      <c r="F104" s="154"/>
      <c r="G104" s="154"/>
      <c r="H104" s="154"/>
      <c r="I104" s="154"/>
      <c r="J104" s="155">
        <f>J190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899</v>
      </c>
      <c r="E105" s="154"/>
      <c r="F105" s="154"/>
      <c r="G105" s="154"/>
      <c r="H105" s="154"/>
      <c r="I105" s="154"/>
      <c r="J105" s="155">
        <f>J208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129</v>
      </c>
      <c r="E106" s="150"/>
      <c r="F106" s="150"/>
      <c r="G106" s="150"/>
      <c r="H106" s="150"/>
      <c r="I106" s="150"/>
      <c r="J106" s="151">
        <f>J210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2"/>
      <c r="C107" s="10"/>
      <c r="D107" s="153" t="s">
        <v>130</v>
      </c>
      <c r="E107" s="154"/>
      <c r="F107" s="154"/>
      <c r="G107" s="154"/>
      <c r="H107" s="154"/>
      <c r="I107" s="154"/>
      <c r="J107" s="155">
        <f>J211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135</v>
      </c>
      <c r="E108" s="154"/>
      <c r="F108" s="154"/>
      <c r="G108" s="154"/>
      <c r="H108" s="154"/>
      <c r="I108" s="154"/>
      <c r="J108" s="155">
        <f>J222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141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129" t="str">
        <f>E7</f>
        <v>Oprava radniční věže, Velké nám. 115/1, Kroměříž</v>
      </c>
      <c r="F118" s="32"/>
      <c r="G118" s="32"/>
      <c r="H118" s="32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2"/>
      <c r="C119" s="32" t="s">
        <v>110</v>
      </c>
      <c r="L119" s="22"/>
    </row>
    <row r="120" s="2" customFormat="1" ht="16.5" customHeight="1">
      <c r="A120" s="38"/>
      <c r="B120" s="39"/>
      <c r="C120" s="38"/>
      <c r="D120" s="38"/>
      <c r="E120" s="129" t="s">
        <v>111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112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38"/>
      <c r="D122" s="38"/>
      <c r="E122" s="67" t="str">
        <f>E11</f>
        <v>01.3 - Statické zajištění objektu</v>
      </c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38"/>
      <c r="E124" s="38"/>
      <c r="F124" s="27" t="str">
        <f>F14</f>
        <v xml:space="preserve"> </v>
      </c>
      <c r="G124" s="38"/>
      <c r="H124" s="38"/>
      <c r="I124" s="32" t="s">
        <v>22</v>
      </c>
      <c r="J124" s="69" t="str">
        <f>IF(J14="","",J14)</f>
        <v>25. 8. 2025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38"/>
      <c r="E126" s="38"/>
      <c r="F126" s="27" t="str">
        <f>E17</f>
        <v xml:space="preserve"> </v>
      </c>
      <c r="G126" s="38"/>
      <c r="H126" s="38"/>
      <c r="I126" s="32" t="s">
        <v>29</v>
      </c>
      <c r="J126" s="36" t="str">
        <f>E23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38"/>
      <c r="E127" s="38"/>
      <c r="F127" s="27" t="str">
        <f>IF(E20="","",E20)</f>
        <v>Vyplň údaj</v>
      </c>
      <c r="G127" s="38"/>
      <c r="H127" s="38"/>
      <c r="I127" s="32" t="s">
        <v>31</v>
      </c>
      <c r="J127" s="36" t="str">
        <f>E26</f>
        <v xml:space="preserve"> 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56"/>
      <c r="B129" s="157"/>
      <c r="C129" s="158" t="s">
        <v>142</v>
      </c>
      <c r="D129" s="159" t="s">
        <v>58</v>
      </c>
      <c r="E129" s="159" t="s">
        <v>54</v>
      </c>
      <c r="F129" s="159" t="s">
        <v>55</v>
      </c>
      <c r="G129" s="159" t="s">
        <v>143</v>
      </c>
      <c r="H129" s="159" t="s">
        <v>144</v>
      </c>
      <c r="I129" s="159" t="s">
        <v>145</v>
      </c>
      <c r="J129" s="159" t="s">
        <v>116</v>
      </c>
      <c r="K129" s="160" t="s">
        <v>146</v>
      </c>
      <c r="L129" s="161"/>
      <c r="M129" s="86" t="s">
        <v>1</v>
      </c>
      <c r="N129" s="87" t="s">
        <v>37</v>
      </c>
      <c r="O129" s="87" t="s">
        <v>147</v>
      </c>
      <c r="P129" s="87" t="s">
        <v>148</v>
      </c>
      <c r="Q129" s="87" t="s">
        <v>149</v>
      </c>
      <c r="R129" s="87" t="s">
        <v>150</v>
      </c>
      <c r="S129" s="87" t="s">
        <v>151</v>
      </c>
      <c r="T129" s="88" t="s">
        <v>152</v>
      </c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="2" customFormat="1" ht="22.8" customHeight="1">
      <c r="A130" s="38"/>
      <c r="B130" s="39"/>
      <c r="C130" s="93" t="s">
        <v>153</v>
      </c>
      <c r="D130" s="38"/>
      <c r="E130" s="38"/>
      <c r="F130" s="38"/>
      <c r="G130" s="38"/>
      <c r="H130" s="38"/>
      <c r="I130" s="38"/>
      <c r="J130" s="162">
        <f>BK130</f>
        <v>0</v>
      </c>
      <c r="K130" s="38"/>
      <c r="L130" s="39"/>
      <c r="M130" s="89"/>
      <c r="N130" s="73"/>
      <c r="O130" s="90"/>
      <c r="P130" s="163">
        <f>P131+P210</f>
        <v>0</v>
      </c>
      <c r="Q130" s="90"/>
      <c r="R130" s="163">
        <f>R131+R210</f>
        <v>0</v>
      </c>
      <c r="S130" s="90"/>
      <c r="T130" s="164">
        <f>T131+T210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72</v>
      </c>
      <c r="AU130" s="19" t="s">
        <v>118</v>
      </c>
      <c r="BK130" s="165">
        <f>BK131+BK210</f>
        <v>0</v>
      </c>
    </row>
    <row r="131" s="12" customFormat="1" ht="25.92" customHeight="1">
      <c r="A131" s="12"/>
      <c r="B131" s="166"/>
      <c r="C131" s="12"/>
      <c r="D131" s="167" t="s">
        <v>72</v>
      </c>
      <c r="E131" s="168" t="s">
        <v>154</v>
      </c>
      <c r="F131" s="168" t="s">
        <v>155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f>P132+P171+P180+P185+P190+P208</f>
        <v>0</v>
      </c>
      <c r="Q131" s="172"/>
      <c r="R131" s="173">
        <f>R132+R171+R180+R185+R190+R208</f>
        <v>0</v>
      </c>
      <c r="S131" s="172"/>
      <c r="T131" s="174">
        <f>T132+T171+T180+T185+T190+T208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80</v>
      </c>
      <c r="AT131" s="175" t="s">
        <v>72</v>
      </c>
      <c r="AU131" s="175" t="s">
        <v>73</v>
      </c>
      <c r="AY131" s="167" t="s">
        <v>156</v>
      </c>
      <c r="BK131" s="176">
        <f>BK132+BK171+BK180+BK185+BK190+BK208</f>
        <v>0</v>
      </c>
    </row>
    <row r="132" s="12" customFormat="1" ht="22.8" customHeight="1">
      <c r="A132" s="12"/>
      <c r="B132" s="166"/>
      <c r="C132" s="12"/>
      <c r="D132" s="167" t="s">
        <v>72</v>
      </c>
      <c r="E132" s="177" t="s">
        <v>82</v>
      </c>
      <c r="F132" s="177" t="s">
        <v>900</v>
      </c>
      <c r="G132" s="12"/>
      <c r="H132" s="12"/>
      <c r="I132" s="169"/>
      <c r="J132" s="178">
        <f>BK132</f>
        <v>0</v>
      </c>
      <c r="K132" s="12"/>
      <c r="L132" s="166"/>
      <c r="M132" s="171"/>
      <c r="N132" s="172"/>
      <c r="O132" s="172"/>
      <c r="P132" s="173">
        <f>SUM(P133:P170)</f>
        <v>0</v>
      </c>
      <c r="Q132" s="172"/>
      <c r="R132" s="173">
        <f>SUM(R133:R170)</f>
        <v>0</v>
      </c>
      <c r="S132" s="172"/>
      <c r="T132" s="174">
        <f>SUM(T133:T170)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80</v>
      </c>
      <c r="AT132" s="175" t="s">
        <v>72</v>
      </c>
      <c r="AU132" s="175" t="s">
        <v>80</v>
      </c>
      <c r="AY132" s="167" t="s">
        <v>156</v>
      </c>
      <c r="BK132" s="176">
        <f>SUM(BK133:BK170)</f>
        <v>0</v>
      </c>
    </row>
    <row r="133" s="2" customFormat="1" ht="16.5" customHeight="1">
      <c r="A133" s="38"/>
      <c r="B133" s="179"/>
      <c r="C133" s="180" t="s">
        <v>80</v>
      </c>
      <c r="D133" s="180" t="s">
        <v>159</v>
      </c>
      <c r="E133" s="181" t="s">
        <v>901</v>
      </c>
      <c r="F133" s="182" t="s">
        <v>902</v>
      </c>
      <c r="G133" s="183" t="s">
        <v>162</v>
      </c>
      <c r="H133" s="184">
        <v>6</v>
      </c>
      <c r="I133" s="185"/>
      <c r="J133" s="186">
        <f>ROUND(I133*H133,2)</f>
        <v>0</v>
      </c>
      <c r="K133" s="182" t="s">
        <v>1</v>
      </c>
      <c r="L133" s="39"/>
      <c r="M133" s="187" t="s">
        <v>1</v>
      </c>
      <c r="N133" s="188" t="s">
        <v>38</v>
      </c>
      <c r="O133" s="77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1" t="s">
        <v>157</v>
      </c>
      <c r="AT133" s="191" t="s">
        <v>159</v>
      </c>
      <c r="AU133" s="191" t="s">
        <v>82</v>
      </c>
      <c r="AY133" s="19" t="s">
        <v>156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80</v>
      </c>
      <c r="BK133" s="192">
        <f>ROUND(I133*H133,2)</f>
        <v>0</v>
      </c>
      <c r="BL133" s="19" t="s">
        <v>157</v>
      </c>
      <c r="BM133" s="191" t="s">
        <v>82</v>
      </c>
    </row>
    <row r="134" s="13" customFormat="1">
      <c r="A134" s="13"/>
      <c r="B134" s="193"/>
      <c r="C134" s="13"/>
      <c r="D134" s="194" t="s">
        <v>165</v>
      </c>
      <c r="E134" s="195" t="s">
        <v>1</v>
      </c>
      <c r="F134" s="196" t="s">
        <v>903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165</v>
      </c>
      <c r="AU134" s="195" t="s">
        <v>82</v>
      </c>
      <c r="AV134" s="13" t="s">
        <v>80</v>
      </c>
      <c r="AW134" s="13" t="s">
        <v>30</v>
      </c>
      <c r="AX134" s="13" t="s">
        <v>73</v>
      </c>
      <c r="AY134" s="195" t="s">
        <v>156</v>
      </c>
    </row>
    <row r="135" s="14" customFormat="1">
      <c r="A135" s="14"/>
      <c r="B135" s="201"/>
      <c r="C135" s="14"/>
      <c r="D135" s="194" t="s">
        <v>165</v>
      </c>
      <c r="E135" s="202" t="s">
        <v>1</v>
      </c>
      <c r="F135" s="203" t="s">
        <v>904</v>
      </c>
      <c r="G135" s="14"/>
      <c r="H135" s="204">
        <v>6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165</v>
      </c>
      <c r="AU135" s="202" t="s">
        <v>82</v>
      </c>
      <c r="AV135" s="14" t="s">
        <v>82</v>
      </c>
      <c r="AW135" s="14" t="s">
        <v>30</v>
      </c>
      <c r="AX135" s="14" t="s">
        <v>73</v>
      </c>
      <c r="AY135" s="202" t="s">
        <v>156</v>
      </c>
    </row>
    <row r="136" s="15" customFormat="1">
      <c r="A136" s="15"/>
      <c r="B136" s="209"/>
      <c r="C136" s="15"/>
      <c r="D136" s="194" t="s">
        <v>165</v>
      </c>
      <c r="E136" s="210" t="s">
        <v>1</v>
      </c>
      <c r="F136" s="211" t="s">
        <v>190</v>
      </c>
      <c r="G136" s="15"/>
      <c r="H136" s="212">
        <v>6</v>
      </c>
      <c r="I136" s="213"/>
      <c r="J136" s="15"/>
      <c r="K136" s="15"/>
      <c r="L136" s="209"/>
      <c r="M136" s="214"/>
      <c r="N136" s="215"/>
      <c r="O136" s="215"/>
      <c r="P136" s="215"/>
      <c r="Q136" s="215"/>
      <c r="R136" s="215"/>
      <c r="S136" s="215"/>
      <c r="T136" s="21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0" t="s">
        <v>165</v>
      </c>
      <c r="AU136" s="210" t="s">
        <v>82</v>
      </c>
      <c r="AV136" s="15" t="s">
        <v>157</v>
      </c>
      <c r="AW136" s="15" t="s">
        <v>30</v>
      </c>
      <c r="AX136" s="15" t="s">
        <v>80</v>
      </c>
      <c r="AY136" s="210" t="s">
        <v>156</v>
      </c>
    </row>
    <row r="137" s="2" customFormat="1" ht="16.5" customHeight="1">
      <c r="A137" s="38"/>
      <c r="B137" s="179"/>
      <c r="C137" s="180" t="s">
        <v>82</v>
      </c>
      <c r="D137" s="180" t="s">
        <v>159</v>
      </c>
      <c r="E137" s="181" t="s">
        <v>905</v>
      </c>
      <c r="F137" s="182" t="s">
        <v>906</v>
      </c>
      <c r="G137" s="183" t="s">
        <v>162</v>
      </c>
      <c r="H137" s="184">
        <v>6</v>
      </c>
      <c r="I137" s="185"/>
      <c r="J137" s="186">
        <f>ROUND(I137*H137,2)</f>
        <v>0</v>
      </c>
      <c r="K137" s="182" t="s">
        <v>1</v>
      </c>
      <c r="L137" s="39"/>
      <c r="M137" s="187" t="s">
        <v>1</v>
      </c>
      <c r="N137" s="188" t="s">
        <v>38</v>
      </c>
      <c r="O137" s="77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1" t="s">
        <v>157</v>
      </c>
      <c r="AT137" s="191" t="s">
        <v>159</v>
      </c>
      <c r="AU137" s="191" t="s">
        <v>82</v>
      </c>
      <c r="AY137" s="19" t="s">
        <v>156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80</v>
      </c>
      <c r="BK137" s="192">
        <f>ROUND(I137*H137,2)</f>
        <v>0</v>
      </c>
      <c r="BL137" s="19" t="s">
        <v>157</v>
      </c>
      <c r="BM137" s="191" t="s">
        <v>157</v>
      </c>
    </row>
    <row r="138" s="2" customFormat="1" ht="16.5" customHeight="1">
      <c r="A138" s="38"/>
      <c r="B138" s="179"/>
      <c r="C138" s="180" t="s">
        <v>176</v>
      </c>
      <c r="D138" s="180" t="s">
        <v>159</v>
      </c>
      <c r="E138" s="181" t="s">
        <v>907</v>
      </c>
      <c r="F138" s="182" t="s">
        <v>908</v>
      </c>
      <c r="G138" s="183" t="s">
        <v>162</v>
      </c>
      <c r="H138" s="184">
        <v>6</v>
      </c>
      <c r="I138" s="185"/>
      <c r="J138" s="186">
        <f>ROUND(I138*H138,2)</f>
        <v>0</v>
      </c>
      <c r="K138" s="182" t="s">
        <v>1</v>
      </c>
      <c r="L138" s="39"/>
      <c r="M138" s="187" t="s">
        <v>1</v>
      </c>
      <c r="N138" s="188" t="s">
        <v>38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157</v>
      </c>
      <c r="AT138" s="191" t="s">
        <v>159</v>
      </c>
      <c r="AU138" s="191" t="s">
        <v>82</v>
      </c>
      <c r="AY138" s="19" t="s">
        <v>156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80</v>
      </c>
      <c r="BK138" s="192">
        <f>ROUND(I138*H138,2)</f>
        <v>0</v>
      </c>
      <c r="BL138" s="19" t="s">
        <v>157</v>
      </c>
      <c r="BM138" s="191" t="s">
        <v>211</v>
      </c>
    </row>
    <row r="139" s="2" customFormat="1" ht="16.5" customHeight="1">
      <c r="A139" s="38"/>
      <c r="B139" s="179"/>
      <c r="C139" s="180" t="s">
        <v>157</v>
      </c>
      <c r="D139" s="180" t="s">
        <v>159</v>
      </c>
      <c r="E139" s="181" t="s">
        <v>909</v>
      </c>
      <c r="F139" s="182" t="s">
        <v>910</v>
      </c>
      <c r="G139" s="183" t="s">
        <v>162</v>
      </c>
      <c r="H139" s="184">
        <v>35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38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157</v>
      </c>
      <c r="AT139" s="191" t="s">
        <v>159</v>
      </c>
      <c r="AU139" s="191" t="s">
        <v>82</v>
      </c>
      <c r="AY139" s="19" t="s">
        <v>156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80</v>
      </c>
      <c r="BK139" s="192">
        <f>ROUND(I139*H139,2)</f>
        <v>0</v>
      </c>
      <c r="BL139" s="19" t="s">
        <v>157</v>
      </c>
      <c r="BM139" s="191" t="s">
        <v>230</v>
      </c>
    </row>
    <row r="140" s="13" customFormat="1">
      <c r="A140" s="13"/>
      <c r="B140" s="193"/>
      <c r="C140" s="13"/>
      <c r="D140" s="194" t="s">
        <v>165</v>
      </c>
      <c r="E140" s="195" t="s">
        <v>1</v>
      </c>
      <c r="F140" s="196" t="s">
        <v>911</v>
      </c>
      <c r="G140" s="13"/>
      <c r="H140" s="195" t="s">
        <v>1</v>
      </c>
      <c r="I140" s="197"/>
      <c r="J140" s="13"/>
      <c r="K140" s="13"/>
      <c r="L140" s="193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5" t="s">
        <v>165</v>
      </c>
      <c r="AU140" s="195" t="s">
        <v>82</v>
      </c>
      <c r="AV140" s="13" t="s">
        <v>80</v>
      </c>
      <c r="AW140" s="13" t="s">
        <v>30</v>
      </c>
      <c r="AX140" s="13" t="s">
        <v>73</v>
      </c>
      <c r="AY140" s="195" t="s">
        <v>156</v>
      </c>
    </row>
    <row r="141" s="14" customFormat="1">
      <c r="A141" s="14"/>
      <c r="B141" s="201"/>
      <c r="C141" s="14"/>
      <c r="D141" s="194" t="s">
        <v>165</v>
      </c>
      <c r="E141" s="202" t="s">
        <v>1</v>
      </c>
      <c r="F141" s="203" t="s">
        <v>912</v>
      </c>
      <c r="G141" s="14"/>
      <c r="H141" s="204">
        <v>15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165</v>
      </c>
      <c r="AU141" s="202" t="s">
        <v>82</v>
      </c>
      <c r="AV141" s="14" t="s">
        <v>82</v>
      </c>
      <c r="AW141" s="14" t="s">
        <v>30</v>
      </c>
      <c r="AX141" s="14" t="s">
        <v>73</v>
      </c>
      <c r="AY141" s="202" t="s">
        <v>156</v>
      </c>
    </row>
    <row r="142" s="13" customFormat="1">
      <c r="A142" s="13"/>
      <c r="B142" s="193"/>
      <c r="C142" s="13"/>
      <c r="D142" s="194" t="s">
        <v>165</v>
      </c>
      <c r="E142" s="195" t="s">
        <v>1</v>
      </c>
      <c r="F142" s="196" t="s">
        <v>913</v>
      </c>
      <c r="G142" s="13"/>
      <c r="H142" s="195" t="s">
        <v>1</v>
      </c>
      <c r="I142" s="197"/>
      <c r="J142" s="13"/>
      <c r="K142" s="13"/>
      <c r="L142" s="193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165</v>
      </c>
      <c r="AU142" s="195" t="s">
        <v>82</v>
      </c>
      <c r="AV142" s="13" t="s">
        <v>80</v>
      </c>
      <c r="AW142" s="13" t="s">
        <v>30</v>
      </c>
      <c r="AX142" s="13" t="s">
        <v>73</v>
      </c>
      <c r="AY142" s="195" t="s">
        <v>156</v>
      </c>
    </row>
    <row r="143" s="14" customFormat="1">
      <c r="A143" s="14"/>
      <c r="B143" s="201"/>
      <c r="C143" s="14"/>
      <c r="D143" s="194" t="s">
        <v>165</v>
      </c>
      <c r="E143" s="202" t="s">
        <v>1</v>
      </c>
      <c r="F143" s="203" t="s">
        <v>914</v>
      </c>
      <c r="G143" s="14"/>
      <c r="H143" s="204">
        <v>20</v>
      </c>
      <c r="I143" s="205"/>
      <c r="J143" s="14"/>
      <c r="K143" s="14"/>
      <c r="L143" s="201"/>
      <c r="M143" s="206"/>
      <c r="N143" s="207"/>
      <c r="O143" s="207"/>
      <c r="P143" s="207"/>
      <c r="Q143" s="207"/>
      <c r="R143" s="207"/>
      <c r="S143" s="207"/>
      <c r="T143" s="20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2" t="s">
        <v>165</v>
      </c>
      <c r="AU143" s="202" t="s">
        <v>82</v>
      </c>
      <c r="AV143" s="14" t="s">
        <v>82</v>
      </c>
      <c r="AW143" s="14" t="s">
        <v>30</v>
      </c>
      <c r="AX143" s="14" t="s">
        <v>73</v>
      </c>
      <c r="AY143" s="202" t="s">
        <v>156</v>
      </c>
    </row>
    <row r="144" s="15" customFormat="1">
      <c r="A144" s="15"/>
      <c r="B144" s="209"/>
      <c r="C144" s="15"/>
      <c r="D144" s="194" t="s">
        <v>165</v>
      </c>
      <c r="E144" s="210" t="s">
        <v>1</v>
      </c>
      <c r="F144" s="211" t="s">
        <v>190</v>
      </c>
      <c r="G144" s="15"/>
      <c r="H144" s="212">
        <v>35</v>
      </c>
      <c r="I144" s="213"/>
      <c r="J144" s="15"/>
      <c r="K144" s="15"/>
      <c r="L144" s="209"/>
      <c r="M144" s="214"/>
      <c r="N144" s="215"/>
      <c r="O144" s="215"/>
      <c r="P144" s="215"/>
      <c r="Q144" s="215"/>
      <c r="R144" s="215"/>
      <c r="S144" s="215"/>
      <c r="T144" s="21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10" t="s">
        <v>165</v>
      </c>
      <c r="AU144" s="210" t="s">
        <v>82</v>
      </c>
      <c r="AV144" s="15" t="s">
        <v>157</v>
      </c>
      <c r="AW144" s="15" t="s">
        <v>30</v>
      </c>
      <c r="AX144" s="15" t="s">
        <v>80</v>
      </c>
      <c r="AY144" s="210" t="s">
        <v>156</v>
      </c>
    </row>
    <row r="145" s="2" customFormat="1" ht="16.5" customHeight="1">
      <c r="A145" s="38"/>
      <c r="B145" s="179"/>
      <c r="C145" s="180" t="s">
        <v>200</v>
      </c>
      <c r="D145" s="180" t="s">
        <v>159</v>
      </c>
      <c r="E145" s="181" t="s">
        <v>915</v>
      </c>
      <c r="F145" s="182" t="s">
        <v>916</v>
      </c>
      <c r="G145" s="183" t="s">
        <v>162</v>
      </c>
      <c r="H145" s="184">
        <v>35</v>
      </c>
      <c r="I145" s="185"/>
      <c r="J145" s="186">
        <f>ROUND(I145*H145,2)</f>
        <v>0</v>
      </c>
      <c r="K145" s="182" t="s">
        <v>1</v>
      </c>
      <c r="L145" s="39"/>
      <c r="M145" s="187" t="s">
        <v>1</v>
      </c>
      <c r="N145" s="188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157</v>
      </c>
      <c r="AT145" s="191" t="s">
        <v>159</v>
      </c>
      <c r="AU145" s="191" t="s">
        <v>82</v>
      </c>
      <c r="AY145" s="19" t="s">
        <v>156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80</v>
      </c>
      <c r="BK145" s="192">
        <f>ROUND(I145*H145,2)</f>
        <v>0</v>
      </c>
      <c r="BL145" s="19" t="s">
        <v>157</v>
      </c>
      <c r="BM145" s="191" t="s">
        <v>255</v>
      </c>
    </row>
    <row r="146" s="2" customFormat="1" ht="21.75" customHeight="1">
      <c r="A146" s="38"/>
      <c r="B146" s="179"/>
      <c r="C146" s="180" t="s">
        <v>211</v>
      </c>
      <c r="D146" s="180" t="s">
        <v>159</v>
      </c>
      <c r="E146" s="181" t="s">
        <v>917</v>
      </c>
      <c r="F146" s="182" t="s">
        <v>918</v>
      </c>
      <c r="G146" s="183" t="s">
        <v>334</v>
      </c>
      <c r="H146" s="184">
        <v>8</v>
      </c>
      <c r="I146" s="185"/>
      <c r="J146" s="186">
        <f>ROUND(I146*H146,2)</f>
        <v>0</v>
      </c>
      <c r="K146" s="182" t="s">
        <v>1</v>
      </c>
      <c r="L146" s="39"/>
      <c r="M146" s="187" t="s">
        <v>1</v>
      </c>
      <c r="N146" s="188" t="s">
        <v>38</v>
      </c>
      <c r="O146" s="77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1" t="s">
        <v>157</v>
      </c>
      <c r="AT146" s="191" t="s">
        <v>159</v>
      </c>
      <c r="AU146" s="191" t="s">
        <v>82</v>
      </c>
      <c r="AY146" s="19" t="s">
        <v>156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80</v>
      </c>
      <c r="BK146" s="192">
        <f>ROUND(I146*H146,2)</f>
        <v>0</v>
      </c>
      <c r="BL146" s="19" t="s">
        <v>157</v>
      </c>
      <c r="BM146" s="191" t="s">
        <v>8</v>
      </c>
    </row>
    <row r="147" s="13" customFormat="1">
      <c r="A147" s="13"/>
      <c r="B147" s="193"/>
      <c r="C147" s="13"/>
      <c r="D147" s="194" t="s">
        <v>165</v>
      </c>
      <c r="E147" s="195" t="s">
        <v>1</v>
      </c>
      <c r="F147" s="196" t="s">
        <v>919</v>
      </c>
      <c r="G147" s="13"/>
      <c r="H147" s="195" t="s">
        <v>1</v>
      </c>
      <c r="I147" s="197"/>
      <c r="J147" s="13"/>
      <c r="K147" s="13"/>
      <c r="L147" s="193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165</v>
      </c>
      <c r="AU147" s="195" t="s">
        <v>82</v>
      </c>
      <c r="AV147" s="13" t="s">
        <v>80</v>
      </c>
      <c r="AW147" s="13" t="s">
        <v>30</v>
      </c>
      <c r="AX147" s="13" t="s">
        <v>73</v>
      </c>
      <c r="AY147" s="195" t="s">
        <v>156</v>
      </c>
    </row>
    <row r="148" s="14" customFormat="1">
      <c r="A148" s="14"/>
      <c r="B148" s="201"/>
      <c r="C148" s="14"/>
      <c r="D148" s="194" t="s">
        <v>165</v>
      </c>
      <c r="E148" s="202" t="s">
        <v>1</v>
      </c>
      <c r="F148" s="203" t="s">
        <v>920</v>
      </c>
      <c r="G148" s="14"/>
      <c r="H148" s="204">
        <v>8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165</v>
      </c>
      <c r="AU148" s="202" t="s">
        <v>82</v>
      </c>
      <c r="AV148" s="14" t="s">
        <v>82</v>
      </c>
      <c r="AW148" s="14" t="s">
        <v>30</v>
      </c>
      <c r="AX148" s="14" t="s">
        <v>73</v>
      </c>
      <c r="AY148" s="202" t="s">
        <v>156</v>
      </c>
    </row>
    <row r="149" s="15" customFormat="1">
      <c r="A149" s="15"/>
      <c r="B149" s="209"/>
      <c r="C149" s="15"/>
      <c r="D149" s="194" t="s">
        <v>165</v>
      </c>
      <c r="E149" s="210" t="s">
        <v>1</v>
      </c>
      <c r="F149" s="211" t="s">
        <v>190</v>
      </c>
      <c r="G149" s="15"/>
      <c r="H149" s="212">
        <v>8</v>
      </c>
      <c r="I149" s="213"/>
      <c r="J149" s="15"/>
      <c r="K149" s="15"/>
      <c r="L149" s="209"/>
      <c r="M149" s="214"/>
      <c r="N149" s="215"/>
      <c r="O149" s="215"/>
      <c r="P149" s="215"/>
      <c r="Q149" s="215"/>
      <c r="R149" s="215"/>
      <c r="S149" s="215"/>
      <c r="T149" s="21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0" t="s">
        <v>165</v>
      </c>
      <c r="AU149" s="210" t="s">
        <v>82</v>
      </c>
      <c r="AV149" s="15" t="s">
        <v>157</v>
      </c>
      <c r="AW149" s="15" t="s">
        <v>30</v>
      </c>
      <c r="AX149" s="15" t="s">
        <v>80</v>
      </c>
      <c r="AY149" s="210" t="s">
        <v>156</v>
      </c>
    </row>
    <row r="150" s="2" customFormat="1" ht="16.5" customHeight="1">
      <c r="A150" s="38"/>
      <c r="B150" s="179"/>
      <c r="C150" s="180" t="s">
        <v>217</v>
      </c>
      <c r="D150" s="180" t="s">
        <v>159</v>
      </c>
      <c r="E150" s="181" t="s">
        <v>921</v>
      </c>
      <c r="F150" s="182" t="s">
        <v>922</v>
      </c>
      <c r="G150" s="183" t="s">
        <v>162</v>
      </c>
      <c r="H150" s="184">
        <v>20.100000000000001</v>
      </c>
      <c r="I150" s="185"/>
      <c r="J150" s="186">
        <f>ROUND(I150*H150,2)</f>
        <v>0</v>
      </c>
      <c r="K150" s="182" t="s">
        <v>1</v>
      </c>
      <c r="L150" s="39"/>
      <c r="M150" s="187" t="s">
        <v>1</v>
      </c>
      <c r="N150" s="188" t="s">
        <v>38</v>
      </c>
      <c r="O150" s="77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157</v>
      </c>
      <c r="AT150" s="191" t="s">
        <v>159</v>
      </c>
      <c r="AU150" s="191" t="s">
        <v>82</v>
      </c>
      <c r="AY150" s="19" t="s">
        <v>156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80</v>
      </c>
      <c r="BK150" s="192">
        <f>ROUND(I150*H150,2)</f>
        <v>0</v>
      </c>
      <c r="BL150" s="19" t="s">
        <v>157</v>
      </c>
      <c r="BM150" s="191" t="s">
        <v>272</v>
      </c>
    </row>
    <row r="151" s="13" customFormat="1">
      <c r="A151" s="13"/>
      <c r="B151" s="193"/>
      <c r="C151" s="13"/>
      <c r="D151" s="194" t="s">
        <v>165</v>
      </c>
      <c r="E151" s="195" t="s">
        <v>1</v>
      </c>
      <c r="F151" s="196" t="s">
        <v>919</v>
      </c>
      <c r="G151" s="13"/>
      <c r="H151" s="195" t="s">
        <v>1</v>
      </c>
      <c r="I151" s="197"/>
      <c r="J151" s="13"/>
      <c r="K151" s="13"/>
      <c r="L151" s="193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165</v>
      </c>
      <c r="AU151" s="195" t="s">
        <v>82</v>
      </c>
      <c r="AV151" s="13" t="s">
        <v>80</v>
      </c>
      <c r="AW151" s="13" t="s">
        <v>30</v>
      </c>
      <c r="AX151" s="13" t="s">
        <v>73</v>
      </c>
      <c r="AY151" s="195" t="s">
        <v>156</v>
      </c>
    </row>
    <row r="152" s="14" customFormat="1">
      <c r="A152" s="14"/>
      <c r="B152" s="201"/>
      <c r="C152" s="14"/>
      <c r="D152" s="194" t="s">
        <v>165</v>
      </c>
      <c r="E152" s="202" t="s">
        <v>1</v>
      </c>
      <c r="F152" s="203" t="s">
        <v>923</v>
      </c>
      <c r="G152" s="14"/>
      <c r="H152" s="204">
        <v>20.100000000000001</v>
      </c>
      <c r="I152" s="205"/>
      <c r="J152" s="14"/>
      <c r="K152" s="14"/>
      <c r="L152" s="201"/>
      <c r="M152" s="206"/>
      <c r="N152" s="207"/>
      <c r="O152" s="207"/>
      <c r="P152" s="207"/>
      <c r="Q152" s="207"/>
      <c r="R152" s="207"/>
      <c r="S152" s="207"/>
      <c r="T152" s="20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165</v>
      </c>
      <c r="AU152" s="202" t="s">
        <v>82</v>
      </c>
      <c r="AV152" s="14" t="s">
        <v>82</v>
      </c>
      <c r="AW152" s="14" t="s">
        <v>30</v>
      </c>
      <c r="AX152" s="14" t="s">
        <v>73</v>
      </c>
      <c r="AY152" s="202" t="s">
        <v>156</v>
      </c>
    </row>
    <row r="153" s="15" customFormat="1">
      <c r="A153" s="15"/>
      <c r="B153" s="209"/>
      <c r="C153" s="15"/>
      <c r="D153" s="194" t="s">
        <v>165</v>
      </c>
      <c r="E153" s="210" t="s">
        <v>1</v>
      </c>
      <c r="F153" s="211" t="s">
        <v>190</v>
      </c>
      <c r="G153" s="15"/>
      <c r="H153" s="212">
        <v>20.100000000000001</v>
      </c>
      <c r="I153" s="213"/>
      <c r="J153" s="15"/>
      <c r="K153" s="15"/>
      <c r="L153" s="209"/>
      <c r="M153" s="214"/>
      <c r="N153" s="215"/>
      <c r="O153" s="215"/>
      <c r="P153" s="215"/>
      <c r="Q153" s="215"/>
      <c r="R153" s="215"/>
      <c r="S153" s="215"/>
      <c r="T153" s="21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0" t="s">
        <v>165</v>
      </c>
      <c r="AU153" s="210" t="s">
        <v>82</v>
      </c>
      <c r="AV153" s="15" t="s">
        <v>157</v>
      </c>
      <c r="AW153" s="15" t="s">
        <v>30</v>
      </c>
      <c r="AX153" s="15" t="s">
        <v>80</v>
      </c>
      <c r="AY153" s="210" t="s">
        <v>156</v>
      </c>
    </row>
    <row r="154" s="2" customFormat="1" ht="16.5" customHeight="1">
      <c r="A154" s="38"/>
      <c r="B154" s="179"/>
      <c r="C154" s="180" t="s">
        <v>230</v>
      </c>
      <c r="D154" s="180" t="s">
        <v>159</v>
      </c>
      <c r="E154" s="181" t="s">
        <v>924</v>
      </c>
      <c r="F154" s="182" t="s">
        <v>925</v>
      </c>
      <c r="G154" s="183" t="s">
        <v>334</v>
      </c>
      <c r="H154" s="184">
        <v>8</v>
      </c>
      <c r="I154" s="185"/>
      <c r="J154" s="186">
        <f>ROUND(I154*H154,2)</f>
        <v>0</v>
      </c>
      <c r="K154" s="182" t="s">
        <v>1</v>
      </c>
      <c r="L154" s="39"/>
      <c r="M154" s="187" t="s">
        <v>1</v>
      </c>
      <c r="N154" s="188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157</v>
      </c>
      <c r="AT154" s="191" t="s">
        <v>159</v>
      </c>
      <c r="AU154" s="191" t="s">
        <v>82</v>
      </c>
      <c r="AY154" s="19" t="s">
        <v>156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80</v>
      </c>
      <c r="BK154" s="192">
        <f>ROUND(I154*H154,2)</f>
        <v>0</v>
      </c>
      <c r="BL154" s="19" t="s">
        <v>157</v>
      </c>
      <c r="BM154" s="191" t="s">
        <v>291</v>
      </c>
    </row>
    <row r="155" s="13" customFormat="1">
      <c r="A155" s="13"/>
      <c r="B155" s="193"/>
      <c r="C155" s="13"/>
      <c r="D155" s="194" t="s">
        <v>165</v>
      </c>
      <c r="E155" s="195" t="s">
        <v>1</v>
      </c>
      <c r="F155" s="196" t="s">
        <v>919</v>
      </c>
      <c r="G155" s="13"/>
      <c r="H155" s="195" t="s">
        <v>1</v>
      </c>
      <c r="I155" s="197"/>
      <c r="J155" s="13"/>
      <c r="K155" s="13"/>
      <c r="L155" s="193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5" t="s">
        <v>165</v>
      </c>
      <c r="AU155" s="195" t="s">
        <v>82</v>
      </c>
      <c r="AV155" s="13" t="s">
        <v>80</v>
      </c>
      <c r="AW155" s="13" t="s">
        <v>30</v>
      </c>
      <c r="AX155" s="13" t="s">
        <v>73</v>
      </c>
      <c r="AY155" s="195" t="s">
        <v>156</v>
      </c>
    </row>
    <row r="156" s="14" customFormat="1">
      <c r="A156" s="14"/>
      <c r="B156" s="201"/>
      <c r="C156" s="14"/>
      <c r="D156" s="194" t="s">
        <v>165</v>
      </c>
      <c r="E156" s="202" t="s">
        <v>1</v>
      </c>
      <c r="F156" s="203" t="s">
        <v>926</v>
      </c>
      <c r="G156" s="14"/>
      <c r="H156" s="204">
        <v>8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165</v>
      </c>
      <c r="AU156" s="202" t="s">
        <v>82</v>
      </c>
      <c r="AV156" s="14" t="s">
        <v>82</v>
      </c>
      <c r="AW156" s="14" t="s">
        <v>30</v>
      </c>
      <c r="AX156" s="14" t="s">
        <v>73</v>
      </c>
      <c r="AY156" s="202" t="s">
        <v>156</v>
      </c>
    </row>
    <row r="157" s="15" customFormat="1">
      <c r="A157" s="15"/>
      <c r="B157" s="209"/>
      <c r="C157" s="15"/>
      <c r="D157" s="194" t="s">
        <v>165</v>
      </c>
      <c r="E157" s="210" t="s">
        <v>1</v>
      </c>
      <c r="F157" s="211" t="s">
        <v>190</v>
      </c>
      <c r="G157" s="15"/>
      <c r="H157" s="212">
        <v>8</v>
      </c>
      <c r="I157" s="213"/>
      <c r="J157" s="15"/>
      <c r="K157" s="15"/>
      <c r="L157" s="209"/>
      <c r="M157" s="214"/>
      <c r="N157" s="215"/>
      <c r="O157" s="215"/>
      <c r="P157" s="215"/>
      <c r="Q157" s="215"/>
      <c r="R157" s="215"/>
      <c r="S157" s="215"/>
      <c r="T157" s="21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0" t="s">
        <v>165</v>
      </c>
      <c r="AU157" s="210" t="s">
        <v>82</v>
      </c>
      <c r="AV157" s="15" t="s">
        <v>157</v>
      </c>
      <c r="AW157" s="15" t="s">
        <v>30</v>
      </c>
      <c r="AX157" s="15" t="s">
        <v>80</v>
      </c>
      <c r="AY157" s="210" t="s">
        <v>156</v>
      </c>
    </row>
    <row r="158" s="2" customFormat="1" ht="16.5" customHeight="1">
      <c r="A158" s="38"/>
      <c r="B158" s="179"/>
      <c r="C158" s="180" t="s">
        <v>250</v>
      </c>
      <c r="D158" s="180" t="s">
        <v>159</v>
      </c>
      <c r="E158" s="181" t="s">
        <v>927</v>
      </c>
      <c r="F158" s="182" t="s">
        <v>928</v>
      </c>
      <c r="G158" s="183" t="s">
        <v>929</v>
      </c>
      <c r="H158" s="184">
        <v>171.37700000000001</v>
      </c>
      <c r="I158" s="185"/>
      <c r="J158" s="186">
        <f>ROUND(I158*H158,2)</f>
        <v>0</v>
      </c>
      <c r="K158" s="182" t="s">
        <v>1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157</v>
      </c>
      <c r="AT158" s="191" t="s">
        <v>159</v>
      </c>
      <c r="AU158" s="191" t="s">
        <v>82</v>
      </c>
      <c r="AY158" s="19" t="s">
        <v>156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80</v>
      </c>
      <c r="BK158" s="192">
        <f>ROUND(I158*H158,2)</f>
        <v>0</v>
      </c>
      <c r="BL158" s="19" t="s">
        <v>157</v>
      </c>
      <c r="BM158" s="191" t="s">
        <v>303</v>
      </c>
    </row>
    <row r="159" s="13" customFormat="1">
      <c r="A159" s="13"/>
      <c r="B159" s="193"/>
      <c r="C159" s="13"/>
      <c r="D159" s="194" t="s">
        <v>165</v>
      </c>
      <c r="E159" s="195" t="s">
        <v>1</v>
      </c>
      <c r="F159" s="196" t="s">
        <v>930</v>
      </c>
      <c r="G159" s="13"/>
      <c r="H159" s="195" t="s">
        <v>1</v>
      </c>
      <c r="I159" s="197"/>
      <c r="J159" s="13"/>
      <c r="K159" s="13"/>
      <c r="L159" s="193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5" t="s">
        <v>165</v>
      </c>
      <c r="AU159" s="195" t="s">
        <v>82</v>
      </c>
      <c r="AV159" s="13" t="s">
        <v>80</v>
      </c>
      <c r="AW159" s="13" t="s">
        <v>30</v>
      </c>
      <c r="AX159" s="13" t="s">
        <v>73</v>
      </c>
      <c r="AY159" s="195" t="s">
        <v>156</v>
      </c>
    </row>
    <row r="160" s="14" customFormat="1">
      <c r="A160" s="14"/>
      <c r="B160" s="201"/>
      <c r="C160" s="14"/>
      <c r="D160" s="194" t="s">
        <v>165</v>
      </c>
      <c r="E160" s="202" t="s">
        <v>1</v>
      </c>
      <c r="F160" s="203" t="s">
        <v>931</v>
      </c>
      <c r="G160" s="14"/>
      <c r="H160" s="204">
        <v>142.81399999999999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165</v>
      </c>
      <c r="AU160" s="202" t="s">
        <v>82</v>
      </c>
      <c r="AV160" s="14" t="s">
        <v>82</v>
      </c>
      <c r="AW160" s="14" t="s">
        <v>30</v>
      </c>
      <c r="AX160" s="14" t="s">
        <v>73</v>
      </c>
      <c r="AY160" s="202" t="s">
        <v>156</v>
      </c>
    </row>
    <row r="161" s="13" customFormat="1">
      <c r="A161" s="13"/>
      <c r="B161" s="193"/>
      <c r="C161" s="13"/>
      <c r="D161" s="194" t="s">
        <v>165</v>
      </c>
      <c r="E161" s="195" t="s">
        <v>1</v>
      </c>
      <c r="F161" s="196" t="s">
        <v>932</v>
      </c>
      <c r="G161" s="13"/>
      <c r="H161" s="195" t="s">
        <v>1</v>
      </c>
      <c r="I161" s="197"/>
      <c r="J161" s="13"/>
      <c r="K161" s="13"/>
      <c r="L161" s="193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5" t="s">
        <v>165</v>
      </c>
      <c r="AU161" s="195" t="s">
        <v>82</v>
      </c>
      <c r="AV161" s="13" t="s">
        <v>80</v>
      </c>
      <c r="AW161" s="13" t="s">
        <v>30</v>
      </c>
      <c r="AX161" s="13" t="s">
        <v>73</v>
      </c>
      <c r="AY161" s="195" t="s">
        <v>156</v>
      </c>
    </row>
    <row r="162" s="14" customFormat="1">
      <c r="A162" s="14"/>
      <c r="B162" s="201"/>
      <c r="C162" s="14"/>
      <c r="D162" s="194" t="s">
        <v>165</v>
      </c>
      <c r="E162" s="202" t="s">
        <v>1</v>
      </c>
      <c r="F162" s="203" t="s">
        <v>933</v>
      </c>
      <c r="G162" s="14"/>
      <c r="H162" s="204">
        <v>28.562999999999999</v>
      </c>
      <c r="I162" s="205"/>
      <c r="J162" s="14"/>
      <c r="K162" s="14"/>
      <c r="L162" s="201"/>
      <c r="M162" s="206"/>
      <c r="N162" s="207"/>
      <c r="O162" s="207"/>
      <c r="P162" s="207"/>
      <c r="Q162" s="207"/>
      <c r="R162" s="207"/>
      <c r="S162" s="207"/>
      <c r="T162" s="20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2" t="s">
        <v>165</v>
      </c>
      <c r="AU162" s="202" t="s">
        <v>82</v>
      </c>
      <c r="AV162" s="14" t="s">
        <v>82</v>
      </c>
      <c r="AW162" s="14" t="s">
        <v>30</v>
      </c>
      <c r="AX162" s="14" t="s">
        <v>73</v>
      </c>
      <c r="AY162" s="202" t="s">
        <v>156</v>
      </c>
    </row>
    <row r="163" s="15" customFormat="1">
      <c r="A163" s="15"/>
      <c r="B163" s="209"/>
      <c r="C163" s="15"/>
      <c r="D163" s="194" t="s">
        <v>165</v>
      </c>
      <c r="E163" s="210" t="s">
        <v>1</v>
      </c>
      <c r="F163" s="211" t="s">
        <v>190</v>
      </c>
      <c r="G163" s="15"/>
      <c r="H163" s="212">
        <v>171.37699999999998</v>
      </c>
      <c r="I163" s="213"/>
      <c r="J163" s="15"/>
      <c r="K163" s="15"/>
      <c r="L163" s="209"/>
      <c r="M163" s="214"/>
      <c r="N163" s="215"/>
      <c r="O163" s="215"/>
      <c r="P163" s="215"/>
      <c r="Q163" s="215"/>
      <c r="R163" s="215"/>
      <c r="S163" s="215"/>
      <c r="T163" s="21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0" t="s">
        <v>165</v>
      </c>
      <c r="AU163" s="210" t="s">
        <v>82</v>
      </c>
      <c r="AV163" s="15" t="s">
        <v>157</v>
      </c>
      <c r="AW163" s="15" t="s">
        <v>30</v>
      </c>
      <c r="AX163" s="15" t="s">
        <v>80</v>
      </c>
      <c r="AY163" s="210" t="s">
        <v>156</v>
      </c>
    </row>
    <row r="164" s="2" customFormat="1" ht="16.5" customHeight="1">
      <c r="A164" s="38"/>
      <c r="B164" s="179"/>
      <c r="C164" s="180" t="s">
        <v>255</v>
      </c>
      <c r="D164" s="180" t="s">
        <v>159</v>
      </c>
      <c r="E164" s="181" t="s">
        <v>934</v>
      </c>
      <c r="F164" s="182" t="s">
        <v>935</v>
      </c>
      <c r="G164" s="183" t="s">
        <v>929</v>
      </c>
      <c r="H164" s="184">
        <v>820.79999999999995</v>
      </c>
      <c r="I164" s="185"/>
      <c r="J164" s="186">
        <f>ROUND(I164*H164,2)</f>
        <v>0</v>
      </c>
      <c r="K164" s="182" t="s">
        <v>1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157</v>
      </c>
      <c r="AT164" s="191" t="s">
        <v>159</v>
      </c>
      <c r="AU164" s="191" t="s">
        <v>82</v>
      </c>
      <c r="AY164" s="19" t="s">
        <v>156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80</v>
      </c>
      <c r="BK164" s="192">
        <f>ROUND(I164*H164,2)</f>
        <v>0</v>
      </c>
      <c r="BL164" s="19" t="s">
        <v>157</v>
      </c>
      <c r="BM164" s="191" t="s">
        <v>317</v>
      </c>
    </row>
    <row r="165" s="13" customFormat="1">
      <c r="A165" s="13"/>
      <c r="B165" s="193"/>
      <c r="C165" s="13"/>
      <c r="D165" s="194" t="s">
        <v>165</v>
      </c>
      <c r="E165" s="195" t="s">
        <v>1</v>
      </c>
      <c r="F165" s="196" t="s">
        <v>936</v>
      </c>
      <c r="G165" s="13"/>
      <c r="H165" s="195" t="s">
        <v>1</v>
      </c>
      <c r="I165" s="197"/>
      <c r="J165" s="13"/>
      <c r="K165" s="13"/>
      <c r="L165" s="193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165</v>
      </c>
      <c r="AU165" s="195" t="s">
        <v>82</v>
      </c>
      <c r="AV165" s="13" t="s">
        <v>80</v>
      </c>
      <c r="AW165" s="13" t="s">
        <v>30</v>
      </c>
      <c r="AX165" s="13" t="s">
        <v>73</v>
      </c>
      <c r="AY165" s="195" t="s">
        <v>156</v>
      </c>
    </row>
    <row r="166" s="14" customFormat="1">
      <c r="A166" s="14"/>
      <c r="B166" s="201"/>
      <c r="C166" s="14"/>
      <c r="D166" s="194" t="s">
        <v>165</v>
      </c>
      <c r="E166" s="202" t="s">
        <v>1</v>
      </c>
      <c r="F166" s="203" t="s">
        <v>937</v>
      </c>
      <c r="G166" s="14"/>
      <c r="H166" s="204">
        <v>684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165</v>
      </c>
      <c r="AU166" s="202" t="s">
        <v>82</v>
      </c>
      <c r="AV166" s="14" t="s">
        <v>82</v>
      </c>
      <c r="AW166" s="14" t="s">
        <v>30</v>
      </c>
      <c r="AX166" s="14" t="s">
        <v>73</v>
      </c>
      <c r="AY166" s="202" t="s">
        <v>156</v>
      </c>
    </row>
    <row r="167" s="13" customFormat="1">
      <c r="A167" s="13"/>
      <c r="B167" s="193"/>
      <c r="C167" s="13"/>
      <c r="D167" s="194" t="s">
        <v>165</v>
      </c>
      <c r="E167" s="195" t="s">
        <v>1</v>
      </c>
      <c r="F167" s="196" t="s">
        <v>932</v>
      </c>
      <c r="G167" s="13"/>
      <c r="H167" s="195" t="s">
        <v>1</v>
      </c>
      <c r="I167" s="197"/>
      <c r="J167" s="13"/>
      <c r="K167" s="13"/>
      <c r="L167" s="193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165</v>
      </c>
      <c r="AU167" s="195" t="s">
        <v>82</v>
      </c>
      <c r="AV167" s="13" t="s">
        <v>80</v>
      </c>
      <c r="AW167" s="13" t="s">
        <v>30</v>
      </c>
      <c r="AX167" s="13" t="s">
        <v>73</v>
      </c>
      <c r="AY167" s="195" t="s">
        <v>156</v>
      </c>
    </row>
    <row r="168" s="14" customFormat="1">
      <c r="A168" s="14"/>
      <c r="B168" s="201"/>
      <c r="C168" s="14"/>
      <c r="D168" s="194" t="s">
        <v>165</v>
      </c>
      <c r="E168" s="202" t="s">
        <v>1</v>
      </c>
      <c r="F168" s="203" t="s">
        <v>938</v>
      </c>
      <c r="G168" s="14"/>
      <c r="H168" s="204">
        <v>136.80000000000001</v>
      </c>
      <c r="I168" s="205"/>
      <c r="J168" s="14"/>
      <c r="K168" s="14"/>
      <c r="L168" s="201"/>
      <c r="M168" s="206"/>
      <c r="N168" s="207"/>
      <c r="O168" s="207"/>
      <c r="P168" s="207"/>
      <c r="Q168" s="207"/>
      <c r="R168" s="207"/>
      <c r="S168" s="207"/>
      <c r="T168" s="20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165</v>
      </c>
      <c r="AU168" s="202" t="s">
        <v>82</v>
      </c>
      <c r="AV168" s="14" t="s">
        <v>82</v>
      </c>
      <c r="AW168" s="14" t="s">
        <v>30</v>
      </c>
      <c r="AX168" s="14" t="s">
        <v>73</v>
      </c>
      <c r="AY168" s="202" t="s">
        <v>156</v>
      </c>
    </row>
    <row r="169" s="15" customFormat="1">
      <c r="A169" s="15"/>
      <c r="B169" s="209"/>
      <c r="C169" s="15"/>
      <c r="D169" s="194" t="s">
        <v>165</v>
      </c>
      <c r="E169" s="210" t="s">
        <v>1</v>
      </c>
      <c r="F169" s="211" t="s">
        <v>190</v>
      </c>
      <c r="G169" s="15"/>
      <c r="H169" s="212">
        <v>820.79999999999995</v>
      </c>
      <c r="I169" s="213"/>
      <c r="J169" s="15"/>
      <c r="K169" s="15"/>
      <c r="L169" s="209"/>
      <c r="M169" s="214"/>
      <c r="N169" s="215"/>
      <c r="O169" s="215"/>
      <c r="P169" s="215"/>
      <c r="Q169" s="215"/>
      <c r="R169" s="215"/>
      <c r="S169" s="215"/>
      <c r="T169" s="21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0" t="s">
        <v>165</v>
      </c>
      <c r="AU169" s="210" t="s">
        <v>82</v>
      </c>
      <c r="AV169" s="15" t="s">
        <v>157</v>
      </c>
      <c r="AW169" s="15" t="s">
        <v>30</v>
      </c>
      <c r="AX169" s="15" t="s">
        <v>80</v>
      </c>
      <c r="AY169" s="210" t="s">
        <v>156</v>
      </c>
    </row>
    <row r="170" s="2" customFormat="1" ht="21.75" customHeight="1">
      <c r="A170" s="38"/>
      <c r="B170" s="179"/>
      <c r="C170" s="180" t="s">
        <v>259</v>
      </c>
      <c r="D170" s="180" t="s">
        <v>159</v>
      </c>
      <c r="E170" s="181" t="s">
        <v>939</v>
      </c>
      <c r="F170" s="182" t="s">
        <v>940</v>
      </c>
      <c r="G170" s="183" t="s">
        <v>929</v>
      </c>
      <c r="H170" s="184">
        <v>820.79999999999995</v>
      </c>
      <c r="I170" s="185"/>
      <c r="J170" s="186">
        <f>ROUND(I170*H170,2)</f>
        <v>0</v>
      </c>
      <c r="K170" s="182" t="s">
        <v>1</v>
      </c>
      <c r="L170" s="39"/>
      <c r="M170" s="187" t="s">
        <v>1</v>
      </c>
      <c r="N170" s="188" t="s">
        <v>38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157</v>
      </c>
      <c r="AT170" s="191" t="s">
        <v>159</v>
      </c>
      <c r="AU170" s="191" t="s">
        <v>82</v>
      </c>
      <c r="AY170" s="19" t="s">
        <v>156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80</v>
      </c>
      <c r="BK170" s="192">
        <f>ROUND(I170*H170,2)</f>
        <v>0</v>
      </c>
      <c r="BL170" s="19" t="s">
        <v>157</v>
      </c>
      <c r="BM170" s="191" t="s">
        <v>336</v>
      </c>
    </row>
    <row r="171" s="12" customFormat="1" ht="22.8" customHeight="1">
      <c r="A171" s="12"/>
      <c r="B171" s="166"/>
      <c r="C171" s="12"/>
      <c r="D171" s="167" t="s">
        <v>72</v>
      </c>
      <c r="E171" s="177" t="s">
        <v>176</v>
      </c>
      <c r="F171" s="177" t="s">
        <v>941</v>
      </c>
      <c r="G171" s="12"/>
      <c r="H171" s="12"/>
      <c r="I171" s="169"/>
      <c r="J171" s="178">
        <f>BK171</f>
        <v>0</v>
      </c>
      <c r="K171" s="12"/>
      <c r="L171" s="166"/>
      <c r="M171" s="171"/>
      <c r="N171" s="172"/>
      <c r="O171" s="172"/>
      <c r="P171" s="173">
        <f>SUM(P172:P179)</f>
        <v>0</v>
      </c>
      <c r="Q171" s="172"/>
      <c r="R171" s="173">
        <f>SUM(R172:R179)</f>
        <v>0</v>
      </c>
      <c r="S171" s="172"/>
      <c r="T171" s="174">
        <f>SUM(T172:T179)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7" t="s">
        <v>80</v>
      </c>
      <c r="AT171" s="175" t="s">
        <v>72</v>
      </c>
      <c r="AU171" s="175" t="s">
        <v>80</v>
      </c>
      <c r="AY171" s="167" t="s">
        <v>156</v>
      </c>
      <c r="BK171" s="176">
        <f>SUM(BK172:BK179)</f>
        <v>0</v>
      </c>
    </row>
    <row r="172" s="2" customFormat="1" ht="21.75" customHeight="1">
      <c r="A172" s="38"/>
      <c r="B172" s="179"/>
      <c r="C172" s="180" t="s">
        <v>8</v>
      </c>
      <c r="D172" s="180" t="s">
        <v>159</v>
      </c>
      <c r="E172" s="181" t="s">
        <v>942</v>
      </c>
      <c r="F172" s="182" t="s">
        <v>943</v>
      </c>
      <c r="G172" s="183" t="s">
        <v>162</v>
      </c>
      <c r="H172" s="184">
        <v>140</v>
      </c>
      <c r="I172" s="185"/>
      <c r="J172" s="186">
        <f>ROUND(I172*H172,2)</f>
        <v>0</v>
      </c>
      <c r="K172" s="182" t="s">
        <v>1</v>
      </c>
      <c r="L172" s="39"/>
      <c r="M172" s="187" t="s">
        <v>1</v>
      </c>
      <c r="N172" s="188" t="s">
        <v>38</v>
      </c>
      <c r="O172" s="77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1" t="s">
        <v>157</v>
      </c>
      <c r="AT172" s="191" t="s">
        <v>159</v>
      </c>
      <c r="AU172" s="191" t="s">
        <v>82</v>
      </c>
      <c r="AY172" s="19" t="s">
        <v>156</v>
      </c>
      <c r="BE172" s="192">
        <f>IF(N172="základní",J172,0)</f>
        <v>0</v>
      </c>
      <c r="BF172" s="192">
        <f>IF(N172="snížená",J172,0)</f>
        <v>0</v>
      </c>
      <c r="BG172" s="192">
        <f>IF(N172="zákl. přenesená",J172,0)</f>
        <v>0</v>
      </c>
      <c r="BH172" s="192">
        <f>IF(N172="sníž. přenesená",J172,0)</f>
        <v>0</v>
      </c>
      <c r="BI172" s="192">
        <f>IF(N172="nulová",J172,0)</f>
        <v>0</v>
      </c>
      <c r="BJ172" s="19" t="s">
        <v>80</v>
      </c>
      <c r="BK172" s="192">
        <f>ROUND(I172*H172,2)</f>
        <v>0</v>
      </c>
      <c r="BL172" s="19" t="s">
        <v>157</v>
      </c>
      <c r="BM172" s="191" t="s">
        <v>345</v>
      </c>
    </row>
    <row r="173" s="13" customFormat="1">
      <c r="A173" s="13"/>
      <c r="B173" s="193"/>
      <c r="C173" s="13"/>
      <c r="D173" s="194" t="s">
        <v>165</v>
      </c>
      <c r="E173" s="195" t="s">
        <v>1</v>
      </c>
      <c r="F173" s="196" t="s">
        <v>944</v>
      </c>
      <c r="G173" s="13"/>
      <c r="H173" s="195" t="s">
        <v>1</v>
      </c>
      <c r="I173" s="197"/>
      <c r="J173" s="13"/>
      <c r="K173" s="13"/>
      <c r="L173" s="193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5" t="s">
        <v>165</v>
      </c>
      <c r="AU173" s="195" t="s">
        <v>82</v>
      </c>
      <c r="AV173" s="13" t="s">
        <v>80</v>
      </c>
      <c r="AW173" s="13" t="s">
        <v>30</v>
      </c>
      <c r="AX173" s="13" t="s">
        <v>73</v>
      </c>
      <c r="AY173" s="195" t="s">
        <v>156</v>
      </c>
    </row>
    <row r="174" s="14" customFormat="1">
      <c r="A174" s="14"/>
      <c r="B174" s="201"/>
      <c r="C174" s="14"/>
      <c r="D174" s="194" t="s">
        <v>165</v>
      </c>
      <c r="E174" s="202" t="s">
        <v>1</v>
      </c>
      <c r="F174" s="203" t="s">
        <v>945</v>
      </c>
      <c r="G174" s="14"/>
      <c r="H174" s="204">
        <v>63</v>
      </c>
      <c r="I174" s="205"/>
      <c r="J174" s="14"/>
      <c r="K174" s="14"/>
      <c r="L174" s="201"/>
      <c r="M174" s="206"/>
      <c r="N174" s="207"/>
      <c r="O174" s="207"/>
      <c r="P174" s="207"/>
      <c r="Q174" s="207"/>
      <c r="R174" s="207"/>
      <c r="S174" s="207"/>
      <c r="T174" s="20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2" t="s">
        <v>165</v>
      </c>
      <c r="AU174" s="202" t="s">
        <v>82</v>
      </c>
      <c r="AV174" s="14" t="s">
        <v>82</v>
      </c>
      <c r="AW174" s="14" t="s">
        <v>30</v>
      </c>
      <c r="AX174" s="14" t="s">
        <v>73</v>
      </c>
      <c r="AY174" s="202" t="s">
        <v>156</v>
      </c>
    </row>
    <row r="175" s="13" customFormat="1">
      <c r="A175" s="13"/>
      <c r="B175" s="193"/>
      <c r="C175" s="13"/>
      <c r="D175" s="194" t="s">
        <v>165</v>
      </c>
      <c r="E175" s="195" t="s">
        <v>1</v>
      </c>
      <c r="F175" s="196" t="s">
        <v>946</v>
      </c>
      <c r="G175" s="13"/>
      <c r="H175" s="195" t="s">
        <v>1</v>
      </c>
      <c r="I175" s="197"/>
      <c r="J175" s="13"/>
      <c r="K175" s="13"/>
      <c r="L175" s="193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5" t="s">
        <v>165</v>
      </c>
      <c r="AU175" s="195" t="s">
        <v>82</v>
      </c>
      <c r="AV175" s="13" t="s">
        <v>80</v>
      </c>
      <c r="AW175" s="13" t="s">
        <v>30</v>
      </c>
      <c r="AX175" s="13" t="s">
        <v>73</v>
      </c>
      <c r="AY175" s="195" t="s">
        <v>156</v>
      </c>
    </row>
    <row r="176" s="14" customFormat="1">
      <c r="A176" s="14"/>
      <c r="B176" s="201"/>
      <c r="C176" s="14"/>
      <c r="D176" s="194" t="s">
        <v>165</v>
      </c>
      <c r="E176" s="202" t="s">
        <v>1</v>
      </c>
      <c r="F176" s="203" t="s">
        <v>947</v>
      </c>
      <c r="G176" s="14"/>
      <c r="H176" s="204">
        <v>35</v>
      </c>
      <c r="I176" s="205"/>
      <c r="J176" s="14"/>
      <c r="K176" s="14"/>
      <c r="L176" s="201"/>
      <c r="M176" s="206"/>
      <c r="N176" s="207"/>
      <c r="O176" s="207"/>
      <c r="P176" s="207"/>
      <c r="Q176" s="207"/>
      <c r="R176" s="207"/>
      <c r="S176" s="207"/>
      <c r="T176" s="20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2" t="s">
        <v>165</v>
      </c>
      <c r="AU176" s="202" t="s">
        <v>82</v>
      </c>
      <c r="AV176" s="14" t="s">
        <v>82</v>
      </c>
      <c r="AW176" s="14" t="s">
        <v>30</v>
      </c>
      <c r="AX176" s="14" t="s">
        <v>73</v>
      </c>
      <c r="AY176" s="202" t="s">
        <v>156</v>
      </c>
    </row>
    <row r="177" s="13" customFormat="1">
      <c r="A177" s="13"/>
      <c r="B177" s="193"/>
      <c r="C177" s="13"/>
      <c r="D177" s="194" t="s">
        <v>165</v>
      </c>
      <c r="E177" s="195" t="s">
        <v>1</v>
      </c>
      <c r="F177" s="196" t="s">
        <v>948</v>
      </c>
      <c r="G177" s="13"/>
      <c r="H177" s="195" t="s">
        <v>1</v>
      </c>
      <c r="I177" s="197"/>
      <c r="J177" s="13"/>
      <c r="K177" s="13"/>
      <c r="L177" s="193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5" t="s">
        <v>165</v>
      </c>
      <c r="AU177" s="195" t="s">
        <v>82</v>
      </c>
      <c r="AV177" s="13" t="s">
        <v>80</v>
      </c>
      <c r="AW177" s="13" t="s">
        <v>30</v>
      </c>
      <c r="AX177" s="13" t="s">
        <v>73</v>
      </c>
      <c r="AY177" s="195" t="s">
        <v>156</v>
      </c>
    </row>
    <row r="178" s="14" customFormat="1">
      <c r="A178" s="14"/>
      <c r="B178" s="201"/>
      <c r="C178" s="14"/>
      <c r="D178" s="194" t="s">
        <v>165</v>
      </c>
      <c r="E178" s="202" t="s">
        <v>1</v>
      </c>
      <c r="F178" s="203" t="s">
        <v>949</v>
      </c>
      <c r="G178" s="14"/>
      <c r="H178" s="204">
        <v>42</v>
      </c>
      <c r="I178" s="205"/>
      <c r="J178" s="14"/>
      <c r="K178" s="14"/>
      <c r="L178" s="201"/>
      <c r="M178" s="206"/>
      <c r="N178" s="207"/>
      <c r="O178" s="207"/>
      <c r="P178" s="207"/>
      <c r="Q178" s="207"/>
      <c r="R178" s="207"/>
      <c r="S178" s="207"/>
      <c r="T178" s="20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2" t="s">
        <v>165</v>
      </c>
      <c r="AU178" s="202" t="s">
        <v>82</v>
      </c>
      <c r="AV178" s="14" t="s">
        <v>82</v>
      </c>
      <c r="AW178" s="14" t="s">
        <v>30</v>
      </c>
      <c r="AX178" s="14" t="s">
        <v>73</v>
      </c>
      <c r="AY178" s="202" t="s">
        <v>156</v>
      </c>
    </row>
    <row r="179" s="15" customFormat="1">
      <c r="A179" s="15"/>
      <c r="B179" s="209"/>
      <c r="C179" s="15"/>
      <c r="D179" s="194" t="s">
        <v>165</v>
      </c>
      <c r="E179" s="210" t="s">
        <v>1</v>
      </c>
      <c r="F179" s="211" t="s">
        <v>190</v>
      </c>
      <c r="G179" s="15"/>
      <c r="H179" s="212">
        <v>140</v>
      </c>
      <c r="I179" s="213"/>
      <c r="J179" s="15"/>
      <c r="K179" s="15"/>
      <c r="L179" s="209"/>
      <c r="M179" s="214"/>
      <c r="N179" s="215"/>
      <c r="O179" s="215"/>
      <c r="P179" s="215"/>
      <c r="Q179" s="215"/>
      <c r="R179" s="215"/>
      <c r="S179" s="215"/>
      <c r="T179" s="21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10" t="s">
        <v>165</v>
      </c>
      <c r="AU179" s="210" t="s">
        <v>82</v>
      </c>
      <c r="AV179" s="15" t="s">
        <v>157</v>
      </c>
      <c r="AW179" s="15" t="s">
        <v>30</v>
      </c>
      <c r="AX179" s="15" t="s">
        <v>80</v>
      </c>
      <c r="AY179" s="210" t="s">
        <v>156</v>
      </c>
    </row>
    <row r="180" s="12" customFormat="1" ht="22.8" customHeight="1">
      <c r="A180" s="12"/>
      <c r="B180" s="166"/>
      <c r="C180" s="12"/>
      <c r="D180" s="167" t="s">
        <v>72</v>
      </c>
      <c r="E180" s="177" t="s">
        <v>157</v>
      </c>
      <c r="F180" s="177" t="s">
        <v>158</v>
      </c>
      <c r="G180" s="12"/>
      <c r="H180" s="12"/>
      <c r="I180" s="169"/>
      <c r="J180" s="178">
        <f>BK180</f>
        <v>0</v>
      </c>
      <c r="K180" s="12"/>
      <c r="L180" s="166"/>
      <c r="M180" s="171"/>
      <c r="N180" s="172"/>
      <c r="O180" s="172"/>
      <c r="P180" s="173">
        <f>SUM(P181:P184)</f>
        <v>0</v>
      </c>
      <c r="Q180" s="172"/>
      <c r="R180" s="173">
        <f>SUM(R181:R184)</f>
        <v>0</v>
      </c>
      <c r="S180" s="172"/>
      <c r="T180" s="174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7" t="s">
        <v>80</v>
      </c>
      <c r="AT180" s="175" t="s">
        <v>72</v>
      </c>
      <c r="AU180" s="175" t="s">
        <v>80</v>
      </c>
      <c r="AY180" s="167" t="s">
        <v>156</v>
      </c>
      <c r="BK180" s="176">
        <f>SUM(BK181:BK184)</f>
        <v>0</v>
      </c>
    </row>
    <row r="181" s="2" customFormat="1" ht="24.15" customHeight="1">
      <c r="A181" s="38"/>
      <c r="B181" s="179"/>
      <c r="C181" s="180" t="s">
        <v>268</v>
      </c>
      <c r="D181" s="180" t="s">
        <v>159</v>
      </c>
      <c r="E181" s="181" t="s">
        <v>950</v>
      </c>
      <c r="F181" s="182" t="s">
        <v>951</v>
      </c>
      <c r="G181" s="183" t="s">
        <v>334</v>
      </c>
      <c r="H181" s="184">
        <v>4</v>
      </c>
      <c r="I181" s="185"/>
      <c r="J181" s="186">
        <f>ROUND(I181*H181,2)</f>
        <v>0</v>
      </c>
      <c r="K181" s="182" t="s">
        <v>1</v>
      </c>
      <c r="L181" s="39"/>
      <c r="M181" s="187" t="s">
        <v>1</v>
      </c>
      <c r="N181" s="188" t="s">
        <v>38</v>
      </c>
      <c r="O181" s="77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157</v>
      </c>
      <c r="AT181" s="191" t="s">
        <v>159</v>
      </c>
      <c r="AU181" s="191" t="s">
        <v>82</v>
      </c>
      <c r="AY181" s="19" t="s">
        <v>156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80</v>
      </c>
      <c r="BK181" s="192">
        <f>ROUND(I181*H181,2)</f>
        <v>0</v>
      </c>
      <c r="BL181" s="19" t="s">
        <v>157</v>
      </c>
      <c r="BM181" s="191" t="s">
        <v>360</v>
      </c>
    </row>
    <row r="182" s="13" customFormat="1">
      <c r="A182" s="13"/>
      <c r="B182" s="193"/>
      <c r="C182" s="13"/>
      <c r="D182" s="194" t="s">
        <v>165</v>
      </c>
      <c r="E182" s="195" t="s">
        <v>1</v>
      </c>
      <c r="F182" s="196" t="s">
        <v>952</v>
      </c>
      <c r="G182" s="13"/>
      <c r="H182" s="195" t="s">
        <v>1</v>
      </c>
      <c r="I182" s="197"/>
      <c r="J182" s="13"/>
      <c r="K182" s="13"/>
      <c r="L182" s="193"/>
      <c r="M182" s="198"/>
      <c r="N182" s="199"/>
      <c r="O182" s="199"/>
      <c r="P182" s="199"/>
      <c r="Q182" s="199"/>
      <c r="R182" s="199"/>
      <c r="S182" s="199"/>
      <c r="T182" s="20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5" t="s">
        <v>165</v>
      </c>
      <c r="AU182" s="195" t="s">
        <v>82</v>
      </c>
      <c r="AV182" s="13" t="s">
        <v>80</v>
      </c>
      <c r="AW182" s="13" t="s">
        <v>30</v>
      </c>
      <c r="AX182" s="13" t="s">
        <v>73</v>
      </c>
      <c r="AY182" s="195" t="s">
        <v>156</v>
      </c>
    </row>
    <row r="183" s="14" customFormat="1">
      <c r="A183" s="14"/>
      <c r="B183" s="201"/>
      <c r="C183" s="14"/>
      <c r="D183" s="194" t="s">
        <v>165</v>
      </c>
      <c r="E183" s="202" t="s">
        <v>1</v>
      </c>
      <c r="F183" s="203" t="s">
        <v>157</v>
      </c>
      <c r="G183" s="14"/>
      <c r="H183" s="204">
        <v>4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165</v>
      </c>
      <c r="AU183" s="202" t="s">
        <v>82</v>
      </c>
      <c r="AV183" s="14" t="s">
        <v>82</v>
      </c>
      <c r="AW183" s="14" t="s">
        <v>30</v>
      </c>
      <c r="AX183" s="14" t="s">
        <v>73</v>
      </c>
      <c r="AY183" s="202" t="s">
        <v>156</v>
      </c>
    </row>
    <row r="184" s="15" customFormat="1">
      <c r="A184" s="15"/>
      <c r="B184" s="209"/>
      <c r="C184" s="15"/>
      <c r="D184" s="194" t="s">
        <v>165</v>
      </c>
      <c r="E184" s="210" t="s">
        <v>1</v>
      </c>
      <c r="F184" s="211" t="s">
        <v>190</v>
      </c>
      <c r="G184" s="15"/>
      <c r="H184" s="212">
        <v>4</v>
      </c>
      <c r="I184" s="213"/>
      <c r="J184" s="15"/>
      <c r="K184" s="15"/>
      <c r="L184" s="209"/>
      <c r="M184" s="214"/>
      <c r="N184" s="215"/>
      <c r="O184" s="215"/>
      <c r="P184" s="215"/>
      <c r="Q184" s="215"/>
      <c r="R184" s="215"/>
      <c r="S184" s="215"/>
      <c r="T184" s="21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0" t="s">
        <v>165</v>
      </c>
      <c r="AU184" s="210" t="s">
        <v>82</v>
      </c>
      <c r="AV184" s="15" t="s">
        <v>157</v>
      </c>
      <c r="AW184" s="15" t="s">
        <v>30</v>
      </c>
      <c r="AX184" s="15" t="s">
        <v>80</v>
      </c>
      <c r="AY184" s="210" t="s">
        <v>156</v>
      </c>
    </row>
    <row r="185" s="12" customFormat="1" ht="22.8" customHeight="1">
      <c r="A185" s="12"/>
      <c r="B185" s="166"/>
      <c r="C185" s="12"/>
      <c r="D185" s="167" t="s">
        <v>72</v>
      </c>
      <c r="E185" s="177" t="s">
        <v>174</v>
      </c>
      <c r="F185" s="177" t="s">
        <v>953</v>
      </c>
      <c r="G185" s="12"/>
      <c r="H185" s="12"/>
      <c r="I185" s="169"/>
      <c r="J185" s="178">
        <f>BK185</f>
        <v>0</v>
      </c>
      <c r="K185" s="12"/>
      <c r="L185" s="166"/>
      <c r="M185" s="171"/>
      <c r="N185" s="172"/>
      <c r="O185" s="172"/>
      <c r="P185" s="173">
        <f>SUM(P186:P189)</f>
        <v>0</v>
      </c>
      <c r="Q185" s="172"/>
      <c r="R185" s="173">
        <f>SUM(R186:R189)</f>
        <v>0</v>
      </c>
      <c r="S185" s="172"/>
      <c r="T185" s="174">
        <f>SUM(T186:T189)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7" t="s">
        <v>80</v>
      </c>
      <c r="AT185" s="175" t="s">
        <v>72</v>
      </c>
      <c r="AU185" s="175" t="s">
        <v>80</v>
      </c>
      <c r="AY185" s="167" t="s">
        <v>156</v>
      </c>
      <c r="BK185" s="176">
        <f>SUM(BK186:BK189)</f>
        <v>0</v>
      </c>
    </row>
    <row r="186" s="2" customFormat="1" ht="16.5" customHeight="1">
      <c r="A186" s="38"/>
      <c r="B186" s="179"/>
      <c r="C186" s="180" t="s">
        <v>272</v>
      </c>
      <c r="D186" s="180" t="s">
        <v>159</v>
      </c>
      <c r="E186" s="181" t="s">
        <v>954</v>
      </c>
      <c r="F186" s="182" t="s">
        <v>955</v>
      </c>
      <c r="G186" s="183" t="s">
        <v>334</v>
      </c>
      <c r="H186" s="184">
        <v>8</v>
      </c>
      <c r="I186" s="185"/>
      <c r="J186" s="186">
        <f>ROUND(I186*H186,2)</f>
        <v>0</v>
      </c>
      <c r="K186" s="182" t="s">
        <v>1</v>
      </c>
      <c r="L186" s="39"/>
      <c r="M186" s="187" t="s">
        <v>1</v>
      </c>
      <c r="N186" s="188" t="s">
        <v>38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157</v>
      </c>
      <c r="AT186" s="191" t="s">
        <v>159</v>
      </c>
      <c r="AU186" s="191" t="s">
        <v>82</v>
      </c>
      <c r="AY186" s="19" t="s">
        <v>156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80</v>
      </c>
      <c r="BK186" s="192">
        <f>ROUND(I186*H186,2)</f>
        <v>0</v>
      </c>
      <c r="BL186" s="19" t="s">
        <v>157</v>
      </c>
      <c r="BM186" s="191" t="s">
        <v>372</v>
      </c>
    </row>
    <row r="187" s="13" customFormat="1">
      <c r="A187" s="13"/>
      <c r="B187" s="193"/>
      <c r="C187" s="13"/>
      <c r="D187" s="194" t="s">
        <v>165</v>
      </c>
      <c r="E187" s="195" t="s">
        <v>1</v>
      </c>
      <c r="F187" s="196" t="s">
        <v>956</v>
      </c>
      <c r="G187" s="13"/>
      <c r="H187" s="195" t="s">
        <v>1</v>
      </c>
      <c r="I187" s="197"/>
      <c r="J187" s="13"/>
      <c r="K187" s="13"/>
      <c r="L187" s="193"/>
      <c r="M187" s="198"/>
      <c r="N187" s="199"/>
      <c r="O187" s="199"/>
      <c r="P187" s="199"/>
      <c r="Q187" s="199"/>
      <c r="R187" s="199"/>
      <c r="S187" s="199"/>
      <c r="T187" s="20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165</v>
      </c>
      <c r="AU187" s="195" t="s">
        <v>82</v>
      </c>
      <c r="AV187" s="13" t="s">
        <v>80</v>
      </c>
      <c r="AW187" s="13" t="s">
        <v>30</v>
      </c>
      <c r="AX187" s="13" t="s">
        <v>73</v>
      </c>
      <c r="AY187" s="195" t="s">
        <v>156</v>
      </c>
    </row>
    <row r="188" s="14" customFormat="1">
      <c r="A188" s="14"/>
      <c r="B188" s="201"/>
      <c r="C188" s="14"/>
      <c r="D188" s="194" t="s">
        <v>165</v>
      </c>
      <c r="E188" s="202" t="s">
        <v>1</v>
      </c>
      <c r="F188" s="203" t="s">
        <v>920</v>
      </c>
      <c r="G188" s="14"/>
      <c r="H188" s="204">
        <v>8</v>
      </c>
      <c r="I188" s="205"/>
      <c r="J188" s="14"/>
      <c r="K188" s="14"/>
      <c r="L188" s="201"/>
      <c r="M188" s="206"/>
      <c r="N188" s="207"/>
      <c r="O188" s="207"/>
      <c r="P188" s="207"/>
      <c r="Q188" s="207"/>
      <c r="R188" s="207"/>
      <c r="S188" s="207"/>
      <c r="T188" s="20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2" t="s">
        <v>165</v>
      </c>
      <c r="AU188" s="202" t="s">
        <v>82</v>
      </c>
      <c r="AV188" s="14" t="s">
        <v>82</v>
      </c>
      <c r="AW188" s="14" t="s">
        <v>30</v>
      </c>
      <c r="AX188" s="14" t="s">
        <v>73</v>
      </c>
      <c r="AY188" s="202" t="s">
        <v>156</v>
      </c>
    </row>
    <row r="189" s="15" customFormat="1">
      <c r="A189" s="15"/>
      <c r="B189" s="209"/>
      <c r="C189" s="15"/>
      <c r="D189" s="194" t="s">
        <v>165</v>
      </c>
      <c r="E189" s="210" t="s">
        <v>1</v>
      </c>
      <c r="F189" s="211" t="s">
        <v>190</v>
      </c>
      <c r="G189" s="15"/>
      <c r="H189" s="212">
        <v>8</v>
      </c>
      <c r="I189" s="213"/>
      <c r="J189" s="15"/>
      <c r="K189" s="15"/>
      <c r="L189" s="209"/>
      <c r="M189" s="214"/>
      <c r="N189" s="215"/>
      <c r="O189" s="215"/>
      <c r="P189" s="215"/>
      <c r="Q189" s="215"/>
      <c r="R189" s="215"/>
      <c r="S189" s="215"/>
      <c r="T189" s="21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0" t="s">
        <v>165</v>
      </c>
      <c r="AU189" s="210" t="s">
        <v>82</v>
      </c>
      <c r="AV189" s="15" t="s">
        <v>157</v>
      </c>
      <c r="AW189" s="15" t="s">
        <v>30</v>
      </c>
      <c r="AX189" s="15" t="s">
        <v>80</v>
      </c>
      <c r="AY189" s="210" t="s">
        <v>156</v>
      </c>
    </row>
    <row r="190" s="12" customFormat="1" ht="22.8" customHeight="1">
      <c r="A190" s="12"/>
      <c r="B190" s="166"/>
      <c r="C190" s="12"/>
      <c r="D190" s="167" t="s">
        <v>72</v>
      </c>
      <c r="E190" s="177" t="s">
        <v>713</v>
      </c>
      <c r="F190" s="177" t="s">
        <v>957</v>
      </c>
      <c r="G190" s="12"/>
      <c r="H190" s="12"/>
      <c r="I190" s="169"/>
      <c r="J190" s="178">
        <f>BK190</f>
        <v>0</v>
      </c>
      <c r="K190" s="12"/>
      <c r="L190" s="166"/>
      <c r="M190" s="171"/>
      <c r="N190" s="172"/>
      <c r="O190" s="172"/>
      <c r="P190" s="173">
        <f>SUM(P191:P207)</f>
        <v>0</v>
      </c>
      <c r="Q190" s="172"/>
      <c r="R190" s="173">
        <f>SUM(R191:R207)</f>
        <v>0</v>
      </c>
      <c r="S190" s="172"/>
      <c r="T190" s="174">
        <f>SUM(T191:T207)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7" t="s">
        <v>80</v>
      </c>
      <c r="AT190" s="175" t="s">
        <v>72</v>
      </c>
      <c r="AU190" s="175" t="s">
        <v>80</v>
      </c>
      <c r="AY190" s="167" t="s">
        <v>156</v>
      </c>
      <c r="BK190" s="176">
        <f>SUM(BK191:BK207)</f>
        <v>0</v>
      </c>
    </row>
    <row r="191" s="2" customFormat="1" ht="21.75" customHeight="1">
      <c r="A191" s="38"/>
      <c r="B191" s="179"/>
      <c r="C191" s="180" t="s">
        <v>276</v>
      </c>
      <c r="D191" s="180" t="s">
        <v>159</v>
      </c>
      <c r="E191" s="181" t="s">
        <v>958</v>
      </c>
      <c r="F191" s="182" t="s">
        <v>959</v>
      </c>
      <c r="G191" s="183" t="s">
        <v>334</v>
      </c>
      <c r="H191" s="184">
        <v>8</v>
      </c>
      <c r="I191" s="185"/>
      <c r="J191" s="186">
        <f>ROUND(I191*H191,2)</f>
        <v>0</v>
      </c>
      <c r="K191" s="182" t="s">
        <v>1</v>
      </c>
      <c r="L191" s="39"/>
      <c r="M191" s="187" t="s">
        <v>1</v>
      </c>
      <c r="N191" s="188" t="s">
        <v>38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157</v>
      </c>
      <c r="AT191" s="191" t="s">
        <v>159</v>
      </c>
      <c r="AU191" s="191" t="s">
        <v>82</v>
      </c>
      <c r="AY191" s="19" t="s">
        <v>156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80</v>
      </c>
      <c r="BK191" s="192">
        <f>ROUND(I191*H191,2)</f>
        <v>0</v>
      </c>
      <c r="BL191" s="19" t="s">
        <v>157</v>
      </c>
      <c r="BM191" s="191" t="s">
        <v>380</v>
      </c>
    </row>
    <row r="192" s="13" customFormat="1">
      <c r="A192" s="13"/>
      <c r="B192" s="193"/>
      <c r="C192" s="13"/>
      <c r="D192" s="194" t="s">
        <v>165</v>
      </c>
      <c r="E192" s="195" t="s">
        <v>1</v>
      </c>
      <c r="F192" s="196" t="s">
        <v>960</v>
      </c>
      <c r="G192" s="13"/>
      <c r="H192" s="195" t="s">
        <v>1</v>
      </c>
      <c r="I192" s="197"/>
      <c r="J192" s="13"/>
      <c r="K192" s="13"/>
      <c r="L192" s="193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165</v>
      </c>
      <c r="AU192" s="195" t="s">
        <v>82</v>
      </c>
      <c r="AV192" s="13" t="s">
        <v>80</v>
      </c>
      <c r="AW192" s="13" t="s">
        <v>30</v>
      </c>
      <c r="AX192" s="13" t="s">
        <v>73</v>
      </c>
      <c r="AY192" s="195" t="s">
        <v>156</v>
      </c>
    </row>
    <row r="193" s="14" customFormat="1">
      <c r="A193" s="14"/>
      <c r="B193" s="201"/>
      <c r="C193" s="14"/>
      <c r="D193" s="194" t="s">
        <v>165</v>
      </c>
      <c r="E193" s="202" t="s">
        <v>1</v>
      </c>
      <c r="F193" s="203" t="s">
        <v>920</v>
      </c>
      <c r="G193" s="14"/>
      <c r="H193" s="204">
        <v>8</v>
      </c>
      <c r="I193" s="205"/>
      <c r="J193" s="14"/>
      <c r="K193" s="14"/>
      <c r="L193" s="201"/>
      <c r="M193" s="206"/>
      <c r="N193" s="207"/>
      <c r="O193" s="207"/>
      <c r="P193" s="207"/>
      <c r="Q193" s="207"/>
      <c r="R193" s="207"/>
      <c r="S193" s="207"/>
      <c r="T193" s="20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2" t="s">
        <v>165</v>
      </c>
      <c r="AU193" s="202" t="s">
        <v>82</v>
      </c>
      <c r="AV193" s="14" t="s">
        <v>82</v>
      </c>
      <c r="AW193" s="14" t="s">
        <v>30</v>
      </c>
      <c r="AX193" s="14" t="s">
        <v>73</v>
      </c>
      <c r="AY193" s="202" t="s">
        <v>156</v>
      </c>
    </row>
    <row r="194" s="15" customFormat="1">
      <c r="A194" s="15"/>
      <c r="B194" s="209"/>
      <c r="C194" s="15"/>
      <c r="D194" s="194" t="s">
        <v>165</v>
      </c>
      <c r="E194" s="210" t="s">
        <v>1</v>
      </c>
      <c r="F194" s="211" t="s">
        <v>190</v>
      </c>
      <c r="G194" s="15"/>
      <c r="H194" s="212">
        <v>8</v>
      </c>
      <c r="I194" s="213"/>
      <c r="J194" s="15"/>
      <c r="K194" s="15"/>
      <c r="L194" s="209"/>
      <c r="M194" s="214"/>
      <c r="N194" s="215"/>
      <c r="O194" s="215"/>
      <c r="P194" s="215"/>
      <c r="Q194" s="215"/>
      <c r="R194" s="215"/>
      <c r="S194" s="215"/>
      <c r="T194" s="21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0" t="s">
        <v>165</v>
      </c>
      <c r="AU194" s="210" t="s">
        <v>82</v>
      </c>
      <c r="AV194" s="15" t="s">
        <v>157</v>
      </c>
      <c r="AW194" s="15" t="s">
        <v>30</v>
      </c>
      <c r="AX194" s="15" t="s">
        <v>80</v>
      </c>
      <c r="AY194" s="210" t="s">
        <v>156</v>
      </c>
    </row>
    <row r="195" s="2" customFormat="1" ht="21.75" customHeight="1">
      <c r="A195" s="38"/>
      <c r="B195" s="179"/>
      <c r="C195" s="180" t="s">
        <v>291</v>
      </c>
      <c r="D195" s="180" t="s">
        <v>159</v>
      </c>
      <c r="E195" s="181" t="s">
        <v>961</v>
      </c>
      <c r="F195" s="182" t="s">
        <v>962</v>
      </c>
      <c r="G195" s="183" t="s">
        <v>334</v>
      </c>
      <c r="H195" s="184">
        <v>4</v>
      </c>
      <c r="I195" s="185"/>
      <c r="J195" s="186">
        <f>ROUND(I195*H195,2)</f>
        <v>0</v>
      </c>
      <c r="K195" s="182" t="s">
        <v>1</v>
      </c>
      <c r="L195" s="39"/>
      <c r="M195" s="187" t="s">
        <v>1</v>
      </c>
      <c r="N195" s="188" t="s">
        <v>38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157</v>
      </c>
      <c r="AT195" s="191" t="s">
        <v>159</v>
      </c>
      <c r="AU195" s="191" t="s">
        <v>82</v>
      </c>
      <c r="AY195" s="19" t="s">
        <v>156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80</v>
      </c>
      <c r="BK195" s="192">
        <f>ROUND(I195*H195,2)</f>
        <v>0</v>
      </c>
      <c r="BL195" s="19" t="s">
        <v>157</v>
      </c>
      <c r="BM195" s="191" t="s">
        <v>388</v>
      </c>
    </row>
    <row r="196" s="13" customFormat="1">
      <c r="A196" s="13"/>
      <c r="B196" s="193"/>
      <c r="C196" s="13"/>
      <c r="D196" s="194" t="s">
        <v>165</v>
      </c>
      <c r="E196" s="195" t="s">
        <v>1</v>
      </c>
      <c r="F196" s="196" t="s">
        <v>963</v>
      </c>
      <c r="G196" s="13"/>
      <c r="H196" s="195" t="s">
        <v>1</v>
      </c>
      <c r="I196" s="197"/>
      <c r="J196" s="13"/>
      <c r="K196" s="13"/>
      <c r="L196" s="193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165</v>
      </c>
      <c r="AU196" s="195" t="s">
        <v>82</v>
      </c>
      <c r="AV196" s="13" t="s">
        <v>80</v>
      </c>
      <c r="AW196" s="13" t="s">
        <v>30</v>
      </c>
      <c r="AX196" s="13" t="s">
        <v>73</v>
      </c>
      <c r="AY196" s="195" t="s">
        <v>156</v>
      </c>
    </row>
    <row r="197" s="14" customFormat="1">
      <c r="A197" s="14"/>
      <c r="B197" s="201"/>
      <c r="C197" s="14"/>
      <c r="D197" s="194" t="s">
        <v>165</v>
      </c>
      <c r="E197" s="202" t="s">
        <v>1</v>
      </c>
      <c r="F197" s="203" t="s">
        <v>157</v>
      </c>
      <c r="G197" s="14"/>
      <c r="H197" s="204">
        <v>4</v>
      </c>
      <c r="I197" s="205"/>
      <c r="J197" s="14"/>
      <c r="K197" s="14"/>
      <c r="L197" s="201"/>
      <c r="M197" s="206"/>
      <c r="N197" s="207"/>
      <c r="O197" s="207"/>
      <c r="P197" s="207"/>
      <c r="Q197" s="207"/>
      <c r="R197" s="207"/>
      <c r="S197" s="207"/>
      <c r="T197" s="20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165</v>
      </c>
      <c r="AU197" s="202" t="s">
        <v>82</v>
      </c>
      <c r="AV197" s="14" t="s">
        <v>82</v>
      </c>
      <c r="AW197" s="14" t="s">
        <v>30</v>
      </c>
      <c r="AX197" s="14" t="s">
        <v>73</v>
      </c>
      <c r="AY197" s="202" t="s">
        <v>156</v>
      </c>
    </row>
    <row r="198" s="15" customFormat="1">
      <c r="A198" s="15"/>
      <c r="B198" s="209"/>
      <c r="C198" s="15"/>
      <c r="D198" s="194" t="s">
        <v>165</v>
      </c>
      <c r="E198" s="210" t="s">
        <v>1</v>
      </c>
      <c r="F198" s="211" t="s">
        <v>190</v>
      </c>
      <c r="G198" s="15"/>
      <c r="H198" s="212">
        <v>4</v>
      </c>
      <c r="I198" s="213"/>
      <c r="J198" s="15"/>
      <c r="K198" s="15"/>
      <c r="L198" s="209"/>
      <c r="M198" s="214"/>
      <c r="N198" s="215"/>
      <c r="O198" s="215"/>
      <c r="P198" s="215"/>
      <c r="Q198" s="215"/>
      <c r="R198" s="215"/>
      <c r="S198" s="215"/>
      <c r="T198" s="21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0" t="s">
        <v>165</v>
      </c>
      <c r="AU198" s="210" t="s">
        <v>82</v>
      </c>
      <c r="AV198" s="15" t="s">
        <v>157</v>
      </c>
      <c r="AW198" s="15" t="s">
        <v>30</v>
      </c>
      <c r="AX198" s="15" t="s">
        <v>80</v>
      </c>
      <c r="AY198" s="210" t="s">
        <v>156</v>
      </c>
    </row>
    <row r="199" s="2" customFormat="1" ht="16.5" customHeight="1">
      <c r="A199" s="38"/>
      <c r="B199" s="179"/>
      <c r="C199" s="180" t="s">
        <v>295</v>
      </c>
      <c r="D199" s="180" t="s">
        <v>159</v>
      </c>
      <c r="E199" s="181" t="s">
        <v>964</v>
      </c>
      <c r="F199" s="182" t="s">
        <v>965</v>
      </c>
      <c r="G199" s="183" t="s">
        <v>469</v>
      </c>
      <c r="H199" s="184">
        <v>0.64000000000000001</v>
      </c>
      <c r="I199" s="185"/>
      <c r="J199" s="186">
        <f>ROUND(I199*H199,2)</f>
        <v>0</v>
      </c>
      <c r="K199" s="182" t="s">
        <v>1</v>
      </c>
      <c r="L199" s="39"/>
      <c r="M199" s="187" t="s">
        <v>1</v>
      </c>
      <c r="N199" s="188" t="s">
        <v>38</v>
      </c>
      <c r="O199" s="77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1" t="s">
        <v>157</v>
      </c>
      <c r="AT199" s="191" t="s">
        <v>159</v>
      </c>
      <c r="AU199" s="191" t="s">
        <v>82</v>
      </c>
      <c r="AY199" s="19" t="s">
        <v>156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80</v>
      </c>
      <c r="BK199" s="192">
        <f>ROUND(I199*H199,2)</f>
        <v>0</v>
      </c>
      <c r="BL199" s="19" t="s">
        <v>157</v>
      </c>
      <c r="BM199" s="191" t="s">
        <v>396</v>
      </c>
    </row>
    <row r="200" s="2" customFormat="1" ht="21.75" customHeight="1">
      <c r="A200" s="38"/>
      <c r="B200" s="179"/>
      <c r="C200" s="180" t="s">
        <v>303</v>
      </c>
      <c r="D200" s="180" t="s">
        <v>159</v>
      </c>
      <c r="E200" s="181" t="s">
        <v>966</v>
      </c>
      <c r="F200" s="182" t="s">
        <v>967</v>
      </c>
      <c r="G200" s="183" t="s">
        <v>469</v>
      </c>
      <c r="H200" s="184">
        <v>0.64000000000000001</v>
      </c>
      <c r="I200" s="185"/>
      <c r="J200" s="186">
        <f>ROUND(I200*H200,2)</f>
        <v>0</v>
      </c>
      <c r="K200" s="182" t="s">
        <v>1</v>
      </c>
      <c r="L200" s="39"/>
      <c r="M200" s="187" t="s">
        <v>1</v>
      </c>
      <c r="N200" s="188" t="s">
        <v>38</v>
      </c>
      <c r="O200" s="77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1" t="s">
        <v>157</v>
      </c>
      <c r="AT200" s="191" t="s">
        <v>159</v>
      </c>
      <c r="AU200" s="191" t="s">
        <v>82</v>
      </c>
      <c r="AY200" s="19" t="s">
        <v>156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80</v>
      </c>
      <c r="BK200" s="192">
        <f>ROUND(I200*H200,2)</f>
        <v>0</v>
      </c>
      <c r="BL200" s="19" t="s">
        <v>157</v>
      </c>
      <c r="BM200" s="191" t="s">
        <v>406</v>
      </c>
    </row>
    <row r="201" s="2" customFormat="1" ht="21.75" customHeight="1">
      <c r="A201" s="38"/>
      <c r="B201" s="179"/>
      <c r="C201" s="180" t="s">
        <v>310</v>
      </c>
      <c r="D201" s="180" t="s">
        <v>159</v>
      </c>
      <c r="E201" s="181" t="s">
        <v>968</v>
      </c>
      <c r="F201" s="182" t="s">
        <v>969</v>
      </c>
      <c r="G201" s="183" t="s">
        <v>469</v>
      </c>
      <c r="H201" s="184">
        <v>2.5600000000000001</v>
      </c>
      <c r="I201" s="185"/>
      <c r="J201" s="186">
        <f>ROUND(I201*H201,2)</f>
        <v>0</v>
      </c>
      <c r="K201" s="182" t="s">
        <v>1</v>
      </c>
      <c r="L201" s="39"/>
      <c r="M201" s="187" t="s">
        <v>1</v>
      </c>
      <c r="N201" s="188" t="s">
        <v>38</v>
      </c>
      <c r="O201" s="77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1" t="s">
        <v>157</v>
      </c>
      <c r="AT201" s="191" t="s">
        <v>159</v>
      </c>
      <c r="AU201" s="191" t="s">
        <v>82</v>
      </c>
      <c r="AY201" s="19" t="s">
        <v>156</v>
      </c>
      <c r="BE201" s="192">
        <f>IF(N201="základní",J201,0)</f>
        <v>0</v>
      </c>
      <c r="BF201" s="192">
        <f>IF(N201="snížená",J201,0)</f>
        <v>0</v>
      </c>
      <c r="BG201" s="192">
        <f>IF(N201="zákl. přenesená",J201,0)</f>
        <v>0</v>
      </c>
      <c r="BH201" s="192">
        <f>IF(N201="sníž. přenesená",J201,0)</f>
        <v>0</v>
      </c>
      <c r="BI201" s="192">
        <f>IF(N201="nulová",J201,0)</f>
        <v>0</v>
      </c>
      <c r="BJ201" s="19" t="s">
        <v>80</v>
      </c>
      <c r="BK201" s="192">
        <f>ROUND(I201*H201,2)</f>
        <v>0</v>
      </c>
      <c r="BL201" s="19" t="s">
        <v>157</v>
      </c>
      <c r="BM201" s="191" t="s">
        <v>414</v>
      </c>
    </row>
    <row r="202" s="13" customFormat="1">
      <c r="A202" s="13"/>
      <c r="B202" s="193"/>
      <c r="C202" s="13"/>
      <c r="D202" s="194" t="s">
        <v>165</v>
      </c>
      <c r="E202" s="195" t="s">
        <v>1</v>
      </c>
      <c r="F202" s="196" t="s">
        <v>970</v>
      </c>
      <c r="G202" s="13"/>
      <c r="H202" s="195" t="s">
        <v>1</v>
      </c>
      <c r="I202" s="197"/>
      <c r="J202" s="13"/>
      <c r="K202" s="13"/>
      <c r="L202" s="193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165</v>
      </c>
      <c r="AU202" s="195" t="s">
        <v>82</v>
      </c>
      <c r="AV202" s="13" t="s">
        <v>80</v>
      </c>
      <c r="AW202" s="13" t="s">
        <v>30</v>
      </c>
      <c r="AX202" s="13" t="s">
        <v>73</v>
      </c>
      <c r="AY202" s="195" t="s">
        <v>156</v>
      </c>
    </row>
    <row r="203" s="14" customFormat="1">
      <c r="A203" s="14"/>
      <c r="B203" s="201"/>
      <c r="C203" s="14"/>
      <c r="D203" s="194" t="s">
        <v>165</v>
      </c>
      <c r="E203" s="202" t="s">
        <v>1</v>
      </c>
      <c r="F203" s="203" t="s">
        <v>971</v>
      </c>
      <c r="G203" s="14"/>
      <c r="H203" s="204">
        <v>2.5600000000000001</v>
      </c>
      <c r="I203" s="205"/>
      <c r="J203" s="14"/>
      <c r="K203" s="14"/>
      <c r="L203" s="201"/>
      <c r="M203" s="206"/>
      <c r="N203" s="207"/>
      <c r="O203" s="207"/>
      <c r="P203" s="207"/>
      <c r="Q203" s="207"/>
      <c r="R203" s="207"/>
      <c r="S203" s="207"/>
      <c r="T203" s="20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2" t="s">
        <v>165</v>
      </c>
      <c r="AU203" s="202" t="s">
        <v>82</v>
      </c>
      <c r="AV203" s="14" t="s">
        <v>82</v>
      </c>
      <c r="AW203" s="14" t="s">
        <v>30</v>
      </c>
      <c r="AX203" s="14" t="s">
        <v>73</v>
      </c>
      <c r="AY203" s="202" t="s">
        <v>156</v>
      </c>
    </row>
    <row r="204" s="15" customFormat="1">
      <c r="A204" s="15"/>
      <c r="B204" s="209"/>
      <c r="C204" s="15"/>
      <c r="D204" s="194" t="s">
        <v>165</v>
      </c>
      <c r="E204" s="210" t="s">
        <v>1</v>
      </c>
      <c r="F204" s="211" t="s">
        <v>190</v>
      </c>
      <c r="G204" s="15"/>
      <c r="H204" s="212">
        <v>2.5600000000000001</v>
      </c>
      <c r="I204" s="213"/>
      <c r="J204" s="15"/>
      <c r="K204" s="15"/>
      <c r="L204" s="209"/>
      <c r="M204" s="214"/>
      <c r="N204" s="215"/>
      <c r="O204" s="215"/>
      <c r="P204" s="215"/>
      <c r="Q204" s="215"/>
      <c r="R204" s="215"/>
      <c r="S204" s="215"/>
      <c r="T204" s="21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10" t="s">
        <v>165</v>
      </c>
      <c r="AU204" s="210" t="s">
        <v>82</v>
      </c>
      <c r="AV204" s="15" t="s">
        <v>157</v>
      </c>
      <c r="AW204" s="15" t="s">
        <v>30</v>
      </c>
      <c r="AX204" s="15" t="s">
        <v>80</v>
      </c>
      <c r="AY204" s="210" t="s">
        <v>156</v>
      </c>
    </row>
    <row r="205" s="2" customFormat="1" ht="16.5" customHeight="1">
      <c r="A205" s="38"/>
      <c r="B205" s="179"/>
      <c r="C205" s="180" t="s">
        <v>317</v>
      </c>
      <c r="D205" s="180" t="s">
        <v>159</v>
      </c>
      <c r="E205" s="181" t="s">
        <v>972</v>
      </c>
      <c r="F205" s="182" t="s">
        <v>973</v>
      </c>
      <c r="G205" s="183" t="s">
        <v>162</v>
      </c>
      <c r="H205" s="184">
        <v>24</v>
      </c>
      <c r="I205" s="185"/>
      <c r="J205" s="186">
        <f>ROUND(I205*H205,2)</f>
        <v>0</v>
      </c>
      <c r="K205" s="182" t="s">
        <v>1</v>
      </c>
      <c r="L205" s="39"/>
      <c r="M205" s="187" t="s">
        <v>1</v>
      </c>
      <c r="N205" s="188" t="s">
        <v>38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157</v>
      </c>
      <c r="AT205" s="191" t="s">
        <v>159</v>
      </c>
      <c r="AU205" s="191" t="s">
        <v>82</v>
      </c>
      <c r="AY205" s="19" t="s">
        <v>156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80</v>
      </c>
      <c r="BK205" s="192">
        <f>ROUND(I205*H205,2)</f>
        <v>0</v>
      </c>
      <c r="BL205" s="19" t="s">
        <v>157</v>
      </c>
      <c r="BM205" s="191" t="s">
        <v>424</v>
      </c>
    </row>
    <row r="206" s="14" customFormat="1">
      <c r="A206" s="14"/>
      <c r="B206" s="201"/>
      <c r="C206" s="14"/>
      <c r="D206" s="194" t="s">
        <v>165</v>
      </c>
      <c r="E206" s="202" t="s">
        <v>1</v>
      </c>
      <c r="F206" s="203" t="s">
        <v>974</v>
      </c>
      <c r="G206" s="14"/>
      <c r="H206" s="204">
        <v>24</v>
      </c>
      <c r="I206" s="205"/>
      <c r="J206" s="14"/>
      <c r="K206" s="14"/>
      <c r="L206" s="201"/>
      <c r="M206" s="206"/>
      <c r="N206" s="207"/>
      <c r="O206" s="207"/>
      <c r="P206" s="207"/>
      <c r="Q206" s="207"/>
      <c r="R206" s="207"/>
      <c r="S206" s="207"/>
      <c r="T206" s="20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2" t="s">
        <v>165</v>
      </c>
      <c r="AU206" s="202" t="s">
        <v>82</v>
      </c>
      <c r="AV206" s="14" t="s">
        <v>82</v>
      </c>
      <c r="AW206" s="14" t="s">
        <v>30</v>
      </c>
      <c r="AX206" s="14" t="s">
        <v>73</v>
      </c>
      <c r="AY206" s="202" t="s">
        <v>156</v>
      </c>
    </row>
    <row r="207" s="15" customFormat="1">
      <c r="A207" s="15"/>
      <c r="B207" s="209"/>
      <c r="C207" s="15"/>
      <c r="D207" s="194" t="s">
        <v>165</v>
      </c>
      <c r="E207" s="210" t="s">
        <v>1</v>
      </c>
      <c r="F207" s="211" t="s">
        <v>190</v>
      </c>
      <c r="G207" s="15"/>
      <c r="H207" s="212">
        <v>24</v>
      </c>
      <c r="I207" s="213"/>
      <c r="J207" s="15"/>
      <c r="K207" s="15"/>
      <c r="L207" s="209"/>
      <c r="M207" s="214"/>
      <c r="N207" s="215"/>
      <c r="O207" s="215"/>
      <c r="P207" s="215"/>
      <c r="Q207" s="215"/>
      <c r="R207" s="215"/>
      <c r="S207" s="215"/>
      <c r="T207" s="21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0" t="s">
        <v>165</v>
      </c>
      <c r="AU207" s="210" t="s">
        <v>82</v>
      </c>
      <c r="AV207" s="15" t="s">
        <v>157</v>
      </c>
      <c r="AW207" s="15" t="s">
        <v>30</v>
      </c>
      <c r="AX207" s="15" t="s">
        <v>80</v>
      </c>
      <c r="AY207" s="210" t="s">
        <v>156</v>
      </c>
    </row>
    <row r="208" s="12" customFormat="1" ht="22.8" customHeight="1">
      <c r="A208" s="12"/>
      <c r="B208" s="166"/>
      <c r="C208" s="12"/>
      <c r="D208" s="167" t="s">
        <v>72</v>
      </c>
      <c r="E208" s="177" t="s">
        <v>721</v>
      </c>
      <c r="F208" s="177" t="s">
        <v>975</v>
      </c>
      <c r="G208" s="12"/>
      <c r="H208" s="12"/>
      <c r="I208" s="169"/>
      <c r="J208" s="178">
        <f>BK208</f>
        <v>0</v>
      </c>
      <c r="K208" s="12"/>
      <c r="L208" s="166"/>
      <c r="M208" s="171"/>
      <c r="N208" s="172"/>
      <c r="O208" s="172"/>
      <c r="P208" s="173">
        <f>P209</f>
        <v>0</v>
      </c>
      <c r="Q208" s="172"/>
      <c r="R208" s="173">
        <f>R209</f>
        <v>0</v>
      </c>
      <c r="S208" s="172"/>
      <c r="T208" s="174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7" t="s">
        <v>80</v>
      </c>
      <c r="AT208" s="175" t="s">
        <v>72</v>
      </c>
      <c r="AU208" s="175" t="s">
        <v>80</v>
      </c>
      <c r="AY208" s="167" t="s">
        <v>156</v>
      </c>
      <c r="BK208" s="176">
        <f>BK209</f>
        <v>0</v>
      </c>
    </row>
    <row r="209" s="2" customFormat="1" ht="21.75" customHeight="1">
      <c r="A209" s="38"/>
      <c r="B209" s="179"/>
      <c r="C209" s="180" t="s">
        <v>7</v>
      </c>
      <c r="D209" s="180" t="s">
        <v>159</v>
      </c>
      <c r="E209" s="181" t="s">
        <v>976</v>
      </c>
      <c r="F209" s="182" t="s">
        <v>977</v>
      </c>
      <c r="G209" s="183" t="s">
        <v>469</v>
      </c>
      <c r="H209" s="184">
        <v>6.1669999999999998</v>
      </c>
      <c r="I209" s="185"/>
      <c r="J209" s="186">
        <f>ROUND(I209*H209,2)</f>
        <v>0</v>
      </c>
      <c r="K209" s="182" t="s">
        <v>1</v>
      </c>
      <c r="L209" s="39"/>
      <c r="M209" s="187" t="s">
        <v>1</v>
      </c>
      <c r="N209" s="188" t="s">
        <v>38</v>
      </c>
      <c r="O209" s="77"/>
      <c r="P209" s="189">
        <f>O209*H209</f>
        <v>0</v>
      </c>
      <c r="Q209" s="189">
        <v>0</v>
      </c>
      <c r="R209" s="189">
        <f>Q209*H209</f>
        <v>0</v>
      </c>
      <c r="S209" s="189">
        <v>0</v>
      </c>
      <c r="T209" s="19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1" t="s">
        <v>157</v>
      </c>
      <c r="AT209" s="191" t="s">
        <v>159</v>
      </c>
      <c r="AU209" s="191" t="s">
        <v>82</v>
      </c>
      <c r="AY209" s="19" t="s">
        <v>156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80</v>
      </c>
      <c r="BK209" s="192">
        <f>ROUND(I209*H209,2)</f>
        <v>0</v>
      </c>
      <c r="BL209" s="19" t="s">
        <v>157</v>
      </c>
      <c r="BM209" s="191" t="s">
        <v>432</v>
      </c>
    </row>
    <row r="210" s="12" customFormat="1" ht="25.92" customHeight="1">
      <c r="A210" s="12"/>
      <c r="B210" s="166"/>
      <c r="C210" s="12"/>
      <c r="D210" s="167" t="s">
        <v>72</v>
      </c>
      <c r="E210" s="168" t="s">
        <v>490</v>
      </c>
      <c r="F210" s="168" t="s">
        <v>491</v>
      </c>
      <c r="G210" s="12"/>
      <c r="H210" s="12"/>
      <c r="I210" s="169"/>
      <c r="J210" s="170">
        <f>BK210</f>
        <v>0</v>
      </c>
      <c r="K210" s="12"/>
      <c r="L210" s="166"/>
      <c r="M210" s="171"/>
      <c r="N210" s="172"/>
      <c r="O210" s="172"/>
      <c r="P210" s="173">
        <f>P211+P222</f>
        <v>0</v>
      </c>
      <c r="Q210" s="172"/>
      <c r="R210" s="173">
        <f>R211+R222</f>
        <v>0</v>
      </c>
      <c r="S210" s="172"/>
      <c r="T210" s="174">
        <f>T211+T222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7" t="s">
        <v>82</v>
      </c>
      <c r="AT210" s="175" t="s">
        <v>72</v>
      </c>
      <c r="AU210" s="175" t="s">
        <v>73</v>
      </c>
      <c r="AY210" s="167" t="s">
        <v>156</v>
      </c>
      <c r="BK210" s="176">
        <f>BK211+BK222</f>
        <v>0</v>
      </c>
    </row>
    <row r="211" s="12" customFormat="1" ht="22.8" customHeight="1">
      <c r="A211" s="12"/>
      <c r="B211" s="166"/>
      <c r="C211" s="12"/>
      <c r="D211" s="167" t="s">
        <v>72</v>
      </c>
      <c r="E211" s="177" t="s">
        <v>492</v>
      </c>
      <c r="F211" s="177" t="s">
        <v>493</v>
      </c>
      <c r="G211" s="12"/>
      <c r="H211" s="12"/>
      <c r="I211" s="169"/>
      <c r="J211" s="178">
        <f>BK211</f>
        <v>0</v>
      </c>
      <c r="K211" s="12"/>
      <c r="L211" s="166"/>
      <c r="M211" s="171"/>
      <c r="N211" s="172"/>
      <c r="O211" s="172"/>
      <c r="P211" s="173">
        <f>SUM(P212:P221)</f>
        <v>0</v>
      </c>
      <c r="Q211" s="172"/>
      <c r="R211" s="173">
        <f>SUM(R212:R221)</f>
        <v>0</v>
      </c>
      <c r="S211" s="172"/>
      <c r="T211" s="174">
        <f>SUM(T212:T221)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7" t="s">
        <v>82</v>
      </c>
      <c r="AT211" s="175" t="s">
        <v>72</v>
      </c>
      <c r="AU211" s="175" t="s">
        <v>80</v>
      </c>
      <c r="AY211" s="167" t="s">
        <v>156</v>
      </c>
      <c r="BK211" s="176">
        <f>SUM(BK212:BK221)</f>
        <v>0</v>
      </c>
    </row>
    <row r="212" s="2" customFormat="1" ht="16.5" customHeight="1">
      <c r="A212" s="38"/>
      <c r="B212" s="179"/>
      <c r="C212" s="180" t="s">
        <v>336</v>
      </c>
      <c r="D212" s="180" t="s">
        <v>159</v>
      </c>
      <c r="E212" s="181" t="s">
        <v>978</v>
      </c>
      <c r="F212" s="182" t="s">
        <v>979</v>
      </c>
      <c r="G212" s="183" t="s">
        <v>170</v>
      </c>
      <c r="H212" s="184">
        <v>36</v>
      </c>
      <c r="I212" s="185"/>
      <c r="J212" s="186">
        <f>ROUND(I212*H212,2)</f>
        <v>0</v>
      </c>
      <c r="K212" s="182" t="s">
        <v>1</v>
      </c>
      <c r="L212" s="39"/>
      <c r="M212" s="187" t="s">
        <v>1</v>
      </c>
      <c r="N212" s="188" t="s">
        <v>38</v>
      </c>
      <c r="O212" s="77"/>
      <c r="P212" s="189">
        <f>O212*H212</f>
        <v>0</v>
      </c>
      <c r="Q212" s="189">
        <v>0</v>
      </c>
      <c r="R212" s="189">
        <f>Q212*H212</f>
        <v>0</v>
      </c>
      <c r="S212" s="189">
        <v>0</v>
      </c>
      <c r="T212" s="19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1" t="s">
        <v>291</v>
      </c>
      <c r="AT212" s="191" t="s">
        <v>159</v>
      </c>
      <c r="AU212" s="191" t="s">
        <v>82</v>
      </c>
      <c r="AY212" s="19" t="s">
        <v>156</v>
      </c>
      <c r="BE212" s="192">
        <f>IF(N212="základní",J212,0)</f>
        <v>0</v>
      </c>
      <c r="BF212" s="192">
        <f>IF(N212="snížená",J212,0)</f>
        <v>0</v>
      </c>
      <c r="BG212" s="192">
        <f>IF(N212="zákl. přenesená",J212,0)</f>
        <v>0</v>
      </c>
      <c r="BH212" s="192">
        <f>IF(N212="sníž. přenesená",J212,0)</f>
        <v>0</v>
      </c>
      <c r="BI212" s="192">
        <f>IF(N212="nulová",J212,0)</f>
        <v>0</v>
      </c>
      <c r="BJ212" s="19" t="s">
        <v>80</v>
      </c>
      <c r="BK212" s="192">
        <f>ROUND(I212*H212,2)</f>
        <v>0</v>
      </c>
      <c r="BL212" s="19" t="s">
        <v>291</v>
      </c>
      <c r="BM212" s="191" t="s">
        <v>442</v>
      </c>
    </row>
    <row r="213" s="13" customFormat="1">
      <c r="A213" s="13"/>
      <c r="B213" s="193"/>
      <c r="C213" s="13"/>
      <c r="D213" s="194" t="s">
        <v>165</v>
      </c>
      <c r="E213" s="195" t="s">
        <v>1</v>
      </c>
      <c r="F213" s="196" t="s">
        <v>980</v>
      </c>
      <c r="G213" s="13"/>
      <c r="H213" s="195" t="s">
        <v>1</v>
      </c>
      <c r="I213" s="197"/>
      <c r="J213" s="13"/>
      <c r="K213" s="13"/>
      <c r="L213" s="193"/>
      <c r="M213" s="198"/>
      <c r="N213" s="199"/>
      <c r="O213" s="199"/>
      <c r="P213" s="199"/>
      <c r="Q213" s="199"/>
      <c r="R213" s="199"/>
      <c r="S213" s="199"/>
      <c r="T213" s="20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5" t="s">
        <v>165</v>
      </c>
      <c r="AU213" s="195" t="s">
        <v>82</v>
      </c>
      <c r="AV213" s="13" t="s">
        <v>80</v>
      </c>
      <c r="AW213" s="13" t="s">
        <v>30</v>
      </c>
      <c r="AX213" s="13" t="s">
        <v>73</v>
      </c>
      <c r="AY213" s="195" t="s">
        <v>156</v>
      </c>
    </row>
    <row r="214" s="14" customFormat="1">
      <c r="A214" s="14"/>
      <c r="B214" s="201"/>
      <c r="C214" s="14"/>
      <c r="D214" s="194" t="s">
        <v>165</v>
      </c>
      <c r="E214" s="202" t="s">
        <v>1</v>
      </c>
      <c r="F214" s="203" t="s">
        <v>981</v>
      </c>
      <c r="G214" s="14"/>
      <c r="H214" s="204">
        <v>36</v>
      </c>
      <c r="I214" s="205"/>
      <c r="J214" s="14"/>
      <c r="K214" s="14"/>
      <c r="L214" s="201"/>
      <c r="M214" s="206"/>
      <c r="N214" s="207"/>
      <c r="O214" s="207"/>
      <c r="P214" s="207"/>
      <c r="Q214" s="207"/>
      <c r="R214" s="207"/>
      <c r="S214" s="207"/>
      <c r="T214" s="20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2" t="s">
        <v>165</v>
      </c>
      <c r="AU214" s="202" t="s">
        <v>82</v>
      </c>
      <c r="AV214" s="14" t="s">
        <v>82</v>
      </c>
      <c r="AW214" s="14" t="s">
        <v>30</v>
      </c>
      <c r="AX214" s="14" t="s">
        <v>73</v>
      </c>
      <c r="AY214" s="202" t="s">
        <v>156</v>
      </c>
    </row>
    <row r="215" s="15" customFormat="1">
      <c r="A215" s="15"/>
      <c r="B215" s="209"/>
      <c r="C215" s="15"/>
      <c r="D215" s="194" t="s">
        <v>165</v>
      </c>
      <c r="E215" s="210" t="s">
        <v>1</v>
      </c>
      <c r="F215" s="211" t="s">
        <v>190</v>
      </c>
      <c r="G215" s="15"/>
      <c r="H215" s="212">
        <v>36</v>
      </c>
      <c r="I215" s="213"/>
      <c r="J215" s="15"/>
      <c r="K215" s="15"/>
      <c r="L215" s="209"/>
      <c r="M215" s="214"/>
      <c r="N215" s="215"/>
      <c r="O215" s="215"/>
      <c r="P215" s="215"/>
      <c r="Q215" s="215"/>
      <c r="R215" s="215"/>
      <c r="S215" s="215"/>
      <c r="T215" s="21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10" t="s">
        <v>165</v>
      </c>
      <c r="AU215" s="210" t="s">
        <v>82</v>
      </c>
      <c r="AV215" s="15" t="s">
        <v>157</v>
      </c>
      <c r="AW215" s="15" t="s">
        <v>30</v>
      </c>
      <c r="AX215" s="15" t="s">
        <v>80</v>
      </c>
      <c r="AY215" s="210" t="s">
        <v>156</v>
      </c>
    </row>
    <row r="216" s="2" customFormat="1" ht="24.15" customHeight="1">
      <c r="A216" s="38"/>
      <c r="B216" s="179"/>
      <c r="C216" s="180" t="s">
        <v>340</v>
      </c>
      <c r="D216" s="180" t="s">
        <v>159</v>
      </c>
      <c r="E216" s="181" t="s">
        <v>982</v>
      </c>
      <c r="F216" s="182" t="s">
        <v>983</v>
      </c>
      <c r="G216" s="183" t="s">
        <v>162</v>
      </c>
      <c r="H216" s="184">
        <v>7.25</v>
      </c>
      <c r="I216" s="185"/>
      <c r="J216" s="186">
        <f>ROUND(I216*H216,2)</f>
        <v>0</v>
      </c>
      <c r="K216" s="182" t="s">
        <v>1</v>
      </c>
      <c r="L216" s="39"/>
      <c r="M216" s="187" t="s">
        <v>1</v>
      </c>
      <c r="N216" s="188" t="s">
        <v>38</v>
      </c>
      <c r="O216" s="77"/>
      <c r="P216" s="189">
        <f>O216*H216</f>
        <v>0</v>
      </c>
      <c r="Q216" s="189">
        <v>0</v>
      </c>
      <c r="R216" s="189">
        <f>Q216*H216</f>
        <v>0</v>
      </c>
      <c r="S216" s="189">
        <v>0</v>
      </c>
      <c r="T216" s="19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1" t="s">
        <v>291</v>
      </c>
      <c r="AT216" s="191" t="s">
        <v>159</v>
      </c>
      <c r="AU216" s="191" t="s">
        <v>82</v>
      </c>
      <c r="AY216" s="19" t="s">
        <v>156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80</v>
      </c>
      <c r="BK216" s="192">
        <f>ROUND(I216*H216,2)</f>
        <v>0</v>
      </c>
      <c r="BL216" s="19" t="s">
        <v>291</v>
      </c>
      <c r="BM216" s="191" t="s">
        <v>450</v>
      </c>
    </row>
    <row r="217" s="13" customFormat="1">
      <c r="A217" s="13"/>
      <c r="B217" s="193"/>
      <c r="C217" s="13"/>
      <c r="D217" s="194" t="s">
        <v>165</v>
      </c>
      <c r="E217" s="195" t="s">
        <v>1</v>
      </c>
      <c r="F217" s="196" t="s">
        <v>984</v>
      </c>
      <c r="G217" s="13"/>
      <c r="H217" s="195" t="s">
        <v>1</v>
      </c>
      <c r="I217" s="197"/>
      <c r="J217" s="13"/>
      <c r="K217" s="13"/>
      <c r="L217" s="193"/>
      <c r="M217" s="198"/>
      <c r="N217" s="199"/>
      <c r="O217" s="199"/>
      <c r="P217" s="199"/>
      <c r="Q217" s="199"/>
      <c r="R217" s="199"/>
      <c r="S217" s="199"/>
      <c r="T217" s="20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5" t="s">
        <v>165</v>
      </c>
      <c r="AU217" s="195" t="s">
        <v>82</v>
      </c>
      <c r="AV217" s="13" t="s">
        <v>80</v>
      </c>
      <c r="AW217" s="13" t="s">
        <v>30</v>
      </c>
      <c r="AX217" s="13" t="s">
        <v>73</v>
      </c>
      <c r="AY217" s="195" t="s">
        <v>156</v>
      </c>
    </row>
    <row r="218" s="14" customFormat="1">
      <c r="A218" s="14"/>
      <c r="B218" s="201"/>
      <c r="C218" s="14"/>
      <c r="D218" s="194" t="s">
        <v>165</v>
      </c>
      <c r="E218" s="202" t="s">
        <v>1</v>
      </c>
      <c r="F218" s="203" t="s">
        <v>176</v>
      </c>
      <c r="G218" s="14"/>
      <c r="H218" s="204">
        <v>3</v>
      </c>
      <c r="I218" s="205"/>
      <c r="J218" s="14"/>
      <c r="K218" s="14"/>
      <c r="L218" s="201"/>
      <c r="M218" s="206"/>
      <c r="N218" s="207"/>
      <c r="O218" s="207"/>
      <c r="P218" s="207"/>
      <c r="Q218" s="207"/>
      <c r="R218" s="207"/>
      <c r="S218" s="207"/>
      <c r="T218" s="20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165</v>
      </c>
      <c r="AU218" s="202" t="s">
        <v>82</v>
      </c>
      <c r="AV218" s="14" t="s">
        <v>82</v>
      </c>
      <c r="AW218" s="14" t="s">
        <v>30</v>
      </c>
      <c r="AX218" s="14" t="s">
        <v>73</v>
      </c>
      <c r="AY218" s="202" t="s">
        <v>156</v>
      </c>
    </row>
    <row r="219" s="13" customFormat="1">
      <c r="A219" s="13"/>
      <c r="B219" s="193"/>
      <c r="C219" s="13"/>
      <c r="D219" s="194" t="s">
        <v>165</v>
      </c>
      <c r="E219" s="195" t="s">
        <v>1</v>
      </c>
      <c r="F219" s="196" t="s">
        <v>985</v>
      </c>
      <c r="G219" s="13"/>
      <c r="H219" s="195" t="s">
        <v>1</v>
      </c>
      <c r="I219" s="197"/>
      <c r="J219" s="13"/>
      <c r="K219" s="13"/>
      <c r="L219" s="193"/>
      <c r="M219" s="198"/>
      <c r="N219" s="199"/>
      <c r="O219" s="199"/>
      <c r="P219" s="199"/>
      <c r="Q219" s="199"/>
      <c r="R219" s="199"/>
      <c r="S219" s="199"/>
      <c r="T219" s="20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5" t="s">
        <v>165</v>
      </c>
      <c r="AU219" s="195" t="s">
        <v>82</v>
      </c>
      <c r="AV219" s="13" t="s">
        <v>80</v>
      </c>
      <c r="AW219" s="13" t="s">
        <v>30</v>
      </c>
      <c r="AX219" s="13" t="s">
        <v>73</v>
      </c>
      <c r="AY219" s="195" t="s">
        <v>156</v>
      </c>
    </row>
    <row r="220" s="14" customFormat="1">
      <c r="A220" s="14"/>
      <c r="B220" s="201"/>
      <c r="C220" s="14"/>
      <c r="D220" s="194" t="s">
        <v>165</v>
      </c>
      <c r="E220" s="202" t="s">
        <v>1</v>
      </c>
      <c r="F220" s="203" t="s">
        <v>986</v>
      </c>
      <c r="G220" s="14"/>
      <c r="H220" s="204">
        <v>4.25</v>
      </c>
      <c r="I220" s="205"/>
      <c r="J220" s="14"/>
      <c r="K220" s="14"/>
      <c r="L220" s="201"/>
      <c r="M220" s="206"/>
      <c r="N220" s="207"/>
      <c r="O220" s="207"/>
      <c r="P220" s="207"/>
      <c r="Q220" s="207"/>
      <c r="R220" s="207"/>
      <c r="S220" s="207"/>
      <c r="T220" s="20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2" t="s">
        <v>165</v>
      </c>
      <c r="AU220" s="202" t="s">
        <v>82</v>
      </c>
      <c r="AV220" s="14" t="s">
        <v>82</v>
      </c>
      <c r="AW220" s="14" t="s">
        <v>30</v>
      </c>
      <c r="AX220" s="14" t="s">
        <v>73</v>
      </c>
      <c r="AY220" s="202" t="s">
        <v>156</v>
      </c>
    </row>
    <row r="221" s="15" customFormat="1">
      <c r="A221" s="15"/>
      <c r="B221" s="209"/>
      <c r="C221" s="15"/>
      <c r="D221" s="194" t="s">
        <v>165</v>
      </c>
      <c r="E221" s="210" t="s">
        <v>1</v>
      </c>
      <c r="F221" s="211" t="s">
        <v>190</v>
      </c>
      <c r="G221" s="15"/>
      <c r="H221" s="212">
        <v>7.25</v>
      </c>
      <c r="I221" s="213"/>
      <c r="J221" s="15"/>
      <c r="K221" s="15"/>
      <c r="L221" s="209"/>
      <c r="M221" s="214"/>
      <c r="N221" s="215"/>
      <c r="O221" s="215"/>
      <c r="P221" s="215"/>
      <c r="Q221" s="215"/>
      <c r="R221" s="215"/>
      <c r="S221" s="215"/>
      <c r="T221" s="21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0" t="s">
        <v>165</v>
      </c>
      <c r="AU221" s="210" t="s">
        <v>82</v>
      </c>
      <c r="AV221" s="15" t="s">
        <v>157</v>
      </c>
      <c r="AW221" s="15" t="s">
        <v>30</v>
      </c>
      <c r="AX221" s="15" t="s">
        <v>80</v>
      </c>
      <c r="AY221" s="210" t="s">
        <v>156</v>
      </c>
    </row>
    <row r="222" s="12" customFormat="1" ht="22.8" customHeight="1">
      <c r="A222" s="12"/>
      <c r="B222" s="166"/>
      <c r="C222" s="12"/>
      <c r="D222" s="167" t="s">
        <v>72</v>
      </c>
      <c r="E222" s="177" t="s">
        <v>697</v>
      </c>
      <c r="F222" s="177" t="s">
        <v>698</v>
      </c>
      <c r="G222" s="12"/>
      <c r="H222" s="12"/>
      <c r="I222" s="169"/>
      <c r="J222" s="178">
        <f>BK222</f>
        <v>0</v>
      </c>
      <c r="K222" s="12"/>
      <c r="L222" s="166"/>
      <c r="M222" s="171"/>
      <c r="N222" s="172"/>
      <c r="O222" s="172"/>
      <c r="P222" s="173">
        <f>SUM(P223:P264)</f>
        <v>0</v>
      </c>
      <c r="Q222" s="172"/>
      <c r="R222" s="173">
        <f>SUM(R223:R264)</f>
        <v>0</v>
      </c>
      <c r="S222" s="172"/>
      <c r="T222" s="174">
        <f>SUM(T223:T264)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7" t="s">
        <v>82</v>
      </c>
      <c r="AT222" s="175" t="s">
        <v>72</v>
      </c>
      <c r="AU222" s="175" t="s">
        <v>80</v>
      </c>
      <c r="AY222" s="167" t="s">
        <v>156</v>
      </c>
      <c r="BK222" s="176">
        <f>SUM(BK223:BK264)</f>
        <v>0</v>
      </c>
    </row>
    <row r="223" s="2" customFormat="1" ht="21.75" customHeight="1">
      <c r="A223" s="38"/>
      <c r="B223" s="179"/>
      <c r="C223" s="180" t="s">
        <v>345</v>
      </c>
      <c r="D223" s="180" t="s">
        <v>159</v>
      </c>
      <c r="E223" s="181" t="s">
        <v>987</v>
      </c>
      <c r="F223" s="182" t="s">
        <v>988</v>
      </c>
      <c r="G223" s="183" t="s">
        <v>929</v>
      </c>
      <c r="H223" s="184">
        <v>171.37700000000001</v>
      </c>
      <c r="I223" s="185"/>
      <c r="J223" s="186">
        <f>ROUND(I223*H223,2)</f>
        <v>0</v>
      </c>
      <c r="K223" s="182" t="s">
        <v>1</v>
      </c>
      <c r="L223" s="39"/>
      <c r="M223" s="187" t="s">
        <v>1</v>
      </c>
      <c r="N223" s="188" t="s">
        <v>38</v>
      </c>
      <c r="O223" s="77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1" t="s">
        <v>291</v>
      </c>
      <c r="AT223" s="191" t="s">
        <v>159</v>
      </c>
      <c r="AU223" s="191" t="s">
        <v>82</v>
      </c>
      <c r="AY223" s="19" t="s">
        <v>156</v>
      </c>
      <c r="BE223" s="192">
        <f>IF(N223="základní",J223,0)</f>
        <v>0</v>
      </c>
      <c r="BF223" s="192">
        <f>IF(N223="snížená",J223,0)</f>
        <v>0</v>
      </c>
      <c r="BG223" s="192">
        <f>IF(N223="zákl. přenesená",J223,0)</f>
        <v>0</v>
      </c>
      <c r="BH223" s="192">
        <f>IF(N223="sníž. přenesená",J223,0)</f>
        <v>0</v>
      </c>
      <c r="BI223" s="192">
        <f>IF(N223="nulová",J223,0)</f>
        <v>0</v>
      </c>
      <c r="BJ223" s="19" t="s">
        <v>80</v>
      </c>
      <c r="BK223" s="192">
        <f>ROUND(I223*H223,2)</f>
        <v>0</v>
      </c>
      <c r="BL223" s="19" t="s">
        <v>291</v>
      </c>
      <c r="BM223" s="191" t="s">
        <v>466</v>
      </c>
    </row>
    <row r="224" s="13" customFormat="1">
      <c r="A224" s="13"/>
      <c r="B224" s="193"/>
      <c r="C224" s="13"/>
      <c r="D224" s="194" t="s">
        <v>165</v>
      </c>
      <c r="E224" s="195" t="s">
        <v>1</v>
      </c>
      <c r="F224" s="196" t="s">
        <v>930</v>
      </c>
      <c r="G224" s="13"/>
      <c r="H224" s="195" t="s">
        <v>1</v>
      </c>
      <c r="I224" s="197"/>
      <c r="J224" s="13"/>
      <c r="K224" s="13"/>
      <c r="L224" s="193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165</v>
      </c>
      <c r="AU224" s="195" t="s">
        <v>82</v>
      </c>
      <c r="AV224" s="13" t="s">
        <v>80</v>
      </c>
      <c r="AW224" s="13" t="s">
        <v>30</v>
      </c>
      <c r="AX224" s="13" t="s">
        <v>73</v>
      </c>
      <c r="AY224" s="195" t="s">
        <v>156</v>
      </c>
    </row>
    <row r="225" s="14" customFormat="1">
      <c r="A225" s="14"/>
      <c r="B225" s="201"/>
      <c r="C225" s="14"/>
      <c r="D225" s="194" t="s">
        <v>165</v>
      </c>
      <c r="E225" s="202" t="s">
        <v>1</v>
      </c>
      <c r="F225" s="203" t="s">
        <v>931</v>
      </c>
      <c r="G225" s="14"/>
      <c r="H225" s="204">
        <v>142.81399999999999</v>
      </c>
      <c r="I225" s="205"/>
      <c r="J225" s="14"/>
      <c r="K225" s="14"/>
      <c r="L225" s="201"/>
      <c r="M225" s="206"/>
      <c r="N225" s="207"/>
      <c r="O225" s="207"/>
      <c r="P225" s="207"/>
      <c r="Q225" s="207"/>
      <c r="R225" s="207"/>
      <c r="S225" s="207"/>
      <c r="T225" s="20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02" t="s">
        <v>165</v>
      </c>
      <c r="AU225" s="202" t="s">
        <v>82</v>
      </c>
      <c r="AV225" s="14" t="s">
        <v>82</v>
      </c>
      <c r="AW225" s="14" t="s">
        <v>30</v>
      </c>
      <c r="AX225" s="14" t="s">
        <v>73</v>
      </c>
      <c r="AY225" s="202" t="s">
        <v>156</v>
      </c>
    </row>
    <row r="226" s="13" customFormat="1">
      <c r="A226" s="13"/>
      <c r="B226" s="193"/>
      <c r="C226" s="13"/>
      <c r="D226" s="194" t="s">
        <v>165</v>
      </c>
      <c r="E226" s="195" t="s">
        <v>1</v>
      </c>
      <c r="F226" s="196" t="s">
        <v>932</v>
      </c>
      <c r="G226" s="13"/>
      <c r="H226" s="195" t="s">
        <v>1</v>
      </c>
      <c r="I226" s="197"/>
      <c r="J226" s="13"/>
      <c r="K226" s="13"/>
      <c r="L226" s="193"/>
      <c r="M226" s="198"/>
      <c r="N226" s="199"/>
      <c r="O226" s="199"/>
      <c r="P226" s="199"/>
      <c r="Q226" s="199"/>
      <c r="R226" s="199"/>
      <c r="S226" s="199"/>
      <c r="T226" s="20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5" t="s">
        <v>165</v>
      </c>
      <c r="AU226" s="195" t="s">
        <v>82</v>
      </c>
      <c r="AV226" s="13" t="s">
        <v>80</v>
      </c>
      <c r="AW226" s="13" t="s">
        <v>30</v>
      </c>
      <c r="AX226" s="13" t="s">
        <v>73</v>
      </c>
      <c r="AY226" s="195" t="s">
        <v>156</v>
      </c>
    </row>
    <row r="227" s="14" customFormat="1">
      <c r="A227" s="14"/>
      <c r="B227" s="201"/>
      <c r="C227" s="14"/>
      <c r="D227" s="194" t="s">
        <v>165</v>
      </c>
      <c r="E227" s="202" t="s">
        <v>1</v>
      </c>
      <c r="F227" s="203" t="s">
        <v>933</v>
      </c>
      <c r="G227" s="14"/>
      <c r="H227" s="204">
        <v>28.562999999999999</v>
      </c>
      <c r="I227" s="205"/>
      <c r="J227" s="14"/>
      <c r="K227" s="14"/>
      <c r="L227" s="201"/>
      <c r="M227" s="206"/>
      <c r="N227" s="207"/>
      <c r="O227" s="207"/>
      <c r="P227" s="207"/>
      <c r="Q227" s="207"/>
      <c r="R227" s="207"/>
      <c r="S227" s="207"/>
      <c r="T227" s="20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2" t="s">
        <v>165</v>
      </c>
      <c r="AU227" s="202" t="s">
        <v>82</v>
      </c>
      <c r="AV227" s="14" t="s">
        <v>82</v>
      </c>
      <c r="AW227" s="14" t="s">
        <v>30</v>
      </c>
      <c r="AX227" s="14" t="s">
        <v>73</v>
      </c>
      <c r="AY227" s="202" t="s">
        <v>156</v>
      </c>
    </row>
    <row r="228" s="15" customFormat="1">
      <c r="A228" s="15"/>
      <c r="B228" s="209"/>
      <c r="C228" s="15"/>
      <c r="D228" s="194" t="s">
        <v>165</v>
      </c>
      <c r="E228" s="210" t="s">
        <v>1</v>
      </c>
      <c r="F228" s="211" t="s">
        <v>190</v>
      </c>
      <c r="G228" s="15"/>
      <c r="H228" s="212">
        <v>171.37699999999998</v>
      </c>
      <c r="I228" s="213"/>
      <c r="J228" s="15"/>
      <c r="K228" s="15"/>
      <c r="L228" s="209"/>
      <c r="M228" s="214"/>
      <c r="N228" s="215"/>
      <c r="O228" s="215"/>
      <c r="P228" s="215"/>
      <c r="Q228" s="215"/>
      <c r="R228" s="215"/>
      <c r="S228" s="215"/>
      <c r="T228" s="21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10" t="s">
        <v>165</v>
      </c>
      <c r="AU228" s="210" t="s">
        <v>82</v>
      </c>
      <c r="AV228" s="15" t="s">
        <v>157</v>
      </c>
      <c r="AW228" s="15" t="s">
        <v>30</v>
      </c>
      <c r="AX228" s="15" t="s">
        <v>80</v>
      </c>
      <c r="AY228" s="210" t="s">
        <v>156</v>
      </c>
    </row>
    <row r="229" s="2" customFormat="1" ht="21.75" customHeight="1">
      <c r="A229" s="38"/>
      <c r="B229" s="179"/>
      <c r="C229" s="180" t="s">
        <v>352</v>
      </c>
      <c r="D229" s="180" t="s">
        <v>159</v>
      </c>
      <c r="E229" s="181" t="s">
        <v>989</v>
      </c>
      <c r="F229" s="182" t="s">
        <v>990</v>
      </c>
      <c r="G229" s="183" t="s">
        <v>469</v>
      </c>
      <c r="H229" s="184">
        <v>0.17199999999999999</v>
      </c>
      <c r="I229" s="185"/>
      <c r="J229" s="186">
        <f>ROUND(I229*H229,2)</f>
        <v>0</v>
      </c>
      <c r="K229" s="182" t="s">
        <v>1</v>
      </c>
      <c r="L229" s="39"/>
      <c r="M229" s="187" t="s">
        <v>1</v>
      </c>
      <c r="N229" s="188" t="s">
        <v>38</v>
      </c>
      <c r="O229" s="77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1" t="s">
        <v>291</v>
      </c>
      <c r="AT229" s="191" t="s">
        <v>159</v>
      </c>
      <c r="AU229" s="191" t="s">
        <v>82</v>
      </c>
      <c r="AY229" s="19" t="s">
        <v>156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80</v>
      </c>
      <c r="BK229" s="192">
        <f>ROUND(I229*H229,2)</f>
        <v>0</v>
      </c>
      <c r="BL229" s="19" t="s">
        <v>291</v>
      </c>
      <c r="BM229" s="191" t="s">
        <v>475</v>
      </c>
    </row>
    <row r="230" s="13" customFormat="1">
      <c r="A230" s="13"/>
      <c r="B230" s="193"/>
      <c r="C230" s="13"/>
      <c r="D230" s="194" t="s">
        <v>165</v>
      </c>
      <c r="E230" s="195" t="s">
        <v>1</v>
      </c>
      <c r="F230" s="196" t="s">
        <v>930</v>
      </c>
      <c r="G230" s="13"/>
      <c r="H230" s="195" t="s">
        <v>1</v>
      </c>
      <c r="I230" s="197"/>
      <c r="J230" s="13"/>
      <c r="K230" s="13"/>
      <c r="L230" s="193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165</v>
      </c>
      <c r="AU230" s="195" t="s">
        <v>82</v>
      </c>
      <c r="AV230" s="13" t="s">
        <v>80</v>
      </c>
      <c r="AW230" s="13" t="s">
        <v>30</v>
      </c>
      <c r="AX230" s="13" t="s">
        <v>73</v>
      </c>
      <c r="AY230" s="195" t="s">
        <v>156</v>
      </c>
    </row>
    <row r="231" s="14" customFormat="1">
      <c r="A231" s="14"/>
      <c r="B231" s="201"/>
      <c r="C231" s="14"/>
      <c r="D231" s="194" t="s">
        <v>165</v>
      </c>
      <c r="E231" s="202" t="s">
        <v>1</v>
      </c>
      <c r="F231" s="203" t="s">
        <v>991</v>
      </c>
      <c r="G231" s="14"/>
      <c r="H231" s="204">
        <v>0.14299999999999999</v>
      </c>
      <c r="I231" s="205"/>
      <c r="J231" s="14"/>
      <c r="K231" s="14"/>
      <c r="L231" s="201"/>
      <c r="M231" s="206"/>
      <c r="N231" s="207"/>
      <c r="O231" s="207"/>
      <c r="P231" s="207"/>
      <c r="Q231" s="207"/>
      <c r="R231" s="207"/>
      <c r="S231" s="207"/>
      <c r="T231" s="20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2" t="s">
        <v>165</v>
      </c>
      <c r="AU231" s="202" t="s">
        <v>82</v>
      </c>
      <c r="AV231" s="14" t="s">
        <v>82</v>
      </c>
      <c r="AW231" s="14" t="s">
        <v>30</v>
      </c>
      <c r="AX231" s="14" t="s">
        <v>73</v>
      </c>
      <c r="AY231" s="202" t="s">
        <v>156</v>
      </c>
    </row>
    <row r="232" s="13" customFormat="1">
      <c r="A232" s="13"/>
      <c r="B232" s="193"/>
      <c r="C232" s="13"/>
      <c r="D232" s="194" t="s">
        <v>165</v>
      </c>
      <c r="E232" s="195" t="s">
        <v>1</v>
      </c>
      <c r="F232" s="196" t="s">
        <v>932</v>
      </c>
      <c r="G232" s="13"/>
      <c r="H232" s="195" t="s">
        <v>1</v>
      </c>
      <c r="I232" s="197"/>
      <c r="J232" s="13"/>
      <c r="K232" s="13"/>
      <c r="L232" s="193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165</v>
      </c>
      <c r="AU232" s="195" t="s">
        <v>82</v>
      </c>
      <c r="AV232" s="13" t="s">
        <v>80</v>
      </c>
      <c r="AW232" s="13" t="s">
        <v>30</v>
      </c>
      <c r="AX232" s="13" t="s">
        <v>73</v>
      </c>
      <c r="AY232" s="195" t="s">
        <v>156</v>
      </c>
    </row>
    <row r="233" s="14" customFormat="1">
      <c r="A233" s="14"/>
      <c r="B233" s="201"/>
      <c r="C233" s="14"/>
      <c r="D233" s="194" t="s">
        <v>165</v>
      </c>
      <c r="E233" s="202" t="s">
        <v>1</v>
      </c>
      <c r="F233" s="203" t="s">
        <v>992</v>
      </c>
      <c r="G233" s="14"/>
      <c r="H233" s="204">
        <v>0.029000000000000001</v>
      </c>
      <c r="I233" s="205"/>
      <c r="J233" s="14"/>
      <c r="K233" s="14"/>
      <c r="L233" s="201"/>
      <c r="M233" s="206"/>
      <c r="N233" s="207"/>
      <c r="O233" s="207"/>
      <c r="P233" s="207"/>
      <c r="Q233" s="207"/>
      <c r="R233" s="207"/>
      <c r="S233" s="207"/>
      <c r="T233" s="20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2" t="s">
        <v>165</v>
      </c>
      <c r="AU233" s="202" t="s">
        <v>82</v>
      </c>
      <c r="AV233" s="14" t="s">
        <v>82</v>
      </c>
      <c r="AW233" s="14" t="s">
        <v>30</v>
      </c>
      <c r="AX233" s="14" t="s">
        <v>73</v>
      </c>
      <c r="AY233" s="202" t="s">
        <v>156</v>
      </c>
    </row>
    <row r="234" s="15" customFormat="1">
      <c r="A234" s="15"/>
      <c r="B234" s="209"/>
      <c r="C234" s="15"/>
      <c r="D234" s="194" t="s">
        <v>165</v>
      </c>
      <c r="E234" s="210" t="s">
        <v>1</v>
      </c>
      <c r="F234" s="211" t="s">
        <v>190</v>
      </c>
      <c r="G234" s="15"/>
      <c r="H234" s="212">
        <v>0.17199999999999999</v>
      </c>
      <c r="I234" s="213"/>
      <c r="J234" s="15"/>
      <c r="K234" s="15"/>
      <c r="L234" s="209"/>
      <c r="M234" s="214"/>
      <c r="N234" s="215"/>
      <c r="O234" s="215"/>
      <c r="P234" s="215"/>
      <c r="Q234" s="215"/>
      <c r="R234" s="215"/>
      <c r="S234" s="215"/>
      <c r="T234" s="21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10" t="s">
        <v>165</v>
      </c>
      <c r="AU234" s="210" t="s">
        <v>82</v>
      </c>
      <c r="AV234" s="15" t="s">
        <v>157</v>
      </c>
      <c r="AW234" s="15" t="s">
        <v>30</v>
      </c>
      <c r="AX234" s="15" t="s">
        <v>80</v>
      </c>
      <c r="AY234" s="210" t="s">
        <v>156</v>
      </c>
    </row>
    <row r="235" s="2" customFormat="1" ht="21.75" customHeight="1">
      <c r="A235" s="38"/>
      <c r="B235" s="179"/>
      <c r="C235" s="180" t="s">
        <v>360</v>
      </c>
      <c r="D235" s="180" t="s">
        <v>159</v>
      </c>
      <c r="E235" s="181" t="s">
        <v>993</v>
      </c>
      <c r="F235" s="182" t="s">
        <v>994</v>
      </c>
      <c r="G235" s="183" t="s">
        <v>929</v>
      </c>
      <c r="H235" s="184">
        <v>171.37700000000001</v>
      </c>
      <c r="I235" s="185"/>
      <c r="J235" s="186">
        <f>ROUND(I235*H235,2)</f>
        <v>0</v>
      </c>
      <c r="K235" s="182" t="s">
        <v>1</v>
      </c>
      <c r="L235" s="39"/>
      <c r="M235" s="187" t="s">
        <v>1</v>
      </c>
      <c r="N235" s="188" t="s">
        <v>38</v>
      </c>
      <c r="O235" s="77"/>
      <c r="P235" s="189">
        <f>O235*H235</f>
        <v>0</v>
      </c>
      <c r="Q235" s="189">
        <v>0</v>
      </c>
      <c r="R235" s="189">
        <f>Q235*H235</f>
        <v>0</v>
      </c>
      <c r="S235" s="189">
        <v>0</v>
      </c>
      <c r="T235" s="19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1" t="s">
        <v>291</v>
      </c>
      <c r="AT235" s="191" t="s">
        <v>159</v>
      </c>
      <c r="AU235" s="191" t="s">
        <v>82</v>
      </c>
      <c r="AY235" s="19" t="s">
        <v>156</v>
      </c>
      <c r="BE235" s="192">
        <f>IF(N235="základní",J235,0)</f>
        <v>0</v>
      </c>
      <c r="BF235" s="192">
        <f>IF(N235="snížená",J235,0)</f>
        <v>0</v>
      </c>
      <c r="BG235" s="192">
        <f>IF(N235="zákl. přenesená",J235,0)</f>
        <v>0</v>
      </c>
      <c r="BH235" s="192">
        <f>IF(N235="sníž. přenesená",J235,0)</f>
        <v>0</v>
      </c>
      <c r="BI235" s="192">
        <f>IF(N235="nulová",J235,0)</f>
        <v>0</v>
      </c>
      <c r="BJ235" s="19" t="s">
        <v>80</v>
      </c>
      <c r="BK235" s="192">
        <f>ROUND(I235*H235,2)</f>
        <v>0</v>
      </c>
      <c r="BL235" s="19" t="s">
        <v>291</v>
      </c>
      <c r="BM235" s="191" t="s">
        <v>486</v>
      </c>
    </row>
    <row r="236" s="13" customFormat="1">
      <c r="A236" s="13"/>
      <c r="B236" s="193"/>
      <c r="C236" s="13"/>
      <c r="D236" s="194" t="s">
        <v>165</v>
      </c>
      <c r="E236" s="195" t="s">
        <v>1</v>
      </c>
      <c r="F236" s="196" t="s">
        <v>930</v>
      </c>
      <c r="G236" s="13"/>
      <c r="H236" s="195" t="s">
        <v>1</v>
      </c>
      <c r="I236" s="197"/>
      <c r="J236" s="13"/>
      <c r="K236" s="13"/>
      <c r="L236" s="193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5" t="s">
        <v>165</v>
      </c>
      <c r="AU236" s="195" t="s">
        <v>82</v>
      </c>
      <c r="AV236" s="13" t="s">
        <v>80</v>
      </c>
      <c r="AW236" s="13" t="s">
        <v>30</v>
      </c>
      <c r="AX236" s="13" t="s">
        <v>73</v>
      </c>
      <c r="AY236" s="195" t="s">
        <v>156</v>
      </c>
    </row>
    <row r="237" s="14" customFormat="1">
      <c r="A237" s="14"/>
      <c r="B237" s="201"/>
      <c r="C237" s="14"/>
      <c r="D237" s="194" t="s">
        <v>165</v>
      </c>
      <c r="E237" s="202" t="s">
        <v>1</v>
      </c>
      <c r="F237" s="203" t="s">
        <v>931</v>
      </c>
      <c r="G237" s="14"/>
      <c r="H237" s="204">
        <v>142.81399999999999</v>
      </c>
      <c r="I237" s="205"/>
      <c r="J237" s="14"/>
      <c r="K237" s="14"/>
      <c r="L237" s="201"/>
      <c r="M237" s="206"/>
      <c r="N237" s="207"/>
      <c r="O237" s="207"/>
      <c r="P237" s="207"/>
      <c r="Q237" s="207"/>
      <c r="R237" s="207"/>
      <c r="S237" s="207"/>
      <c r="T237" s="20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2" t="s">
        <v>165</v>
      </c>
      <c r="AU237" s="202" t="s">
        <v>82</v>
      </c>
      <c r="AV237" s="14" t="s">
        <v>82</v>
      </c>
      <c r="AW237" s="14" t="s">
        <v>30</v>
      </c>
      <c r="AX237" s="14" t="s">
        <v>73</v>
      </c>
      <c r="AY237" s="202" t="s">
        <v>156</v>
      </c>
    </row>
    <row r="238" s="13" customFormat="1">
      <c r="A238" s="13"/>
      <c r="B238" s="193"/>
      <c r="C238" s="13"/>
      <c r="D238" s="194" t="s">
        <v>165</v>
      </c>
      <c r="E238" s="195" t="s">
        <v>1</v>
      </c>
      <c r="F238" s="196" t="s">
        <v>932</v>
      </c>
      <c r="G238" s="13"/>
      <c r="H238" s="195" t="s">
        <v>1</v>
      </c>
      <c r="I238" s="197"/>
      <c r="J238" s="13"/>
      <c r="K238" s="13"/>
      <c r="L238" s="193"/>
      <c r="M238" s="198"/>
      <c r="N238" s="199"/>
      <c r="O238" s="199"/>
      <c r="P238" s="199"/>
      <c r="Q238" s="199"/>
      <c r="R238" s="199"/>
      <c r="S238" s="199"/>
      <c r="T238" s="20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5" t="s">
        <v>165</v>
      </c>
      <c r="AU238" s="195" t="s">
        <v>82</v>
      </c>
      <c r="AV238" s="13" t="s">
        <v>80</v>
      </c>
      <c r="AW238" s="13" t="s">
        <v>30</v>
      </c>
      <c r="AX238" s="13" t="s">
        <v>73</v>
      </c>
      <c r="AY238" s="195" t="s">
        <v>156</v>
      </c>
    </row>
    <row r="239" s="14" customFormat="1">
      <c r="A239" s="14"/>
      <c r="B239" s="201"/>
      <c r="C239" s="14"/>
      <c r="D239" s="194" t="s">
        <v>165</v>
      </c>
      <c r="E239" s="202" t="s">
        <v>1</v>
      </c>
      <c r="F239" s="203" t="s">
        <v>933</v>
      </c>
      <c r="G239" s="14"/>
      <c r="H239" s="204">
        <v>28.562999999999999</v>
      </c>
      <c r="I239" s="205"/>
      <c r="J239" s="14"/>
      <c r="K239" s="14"/>
      <c r="L239" s="201"/>
      <c r="M239" s="206"/>
      <c r="N239" s="207"/>
      <c r="O239" s="207"/>
      <c r="P239" s="207"/>
      <c r="Q239" s="207"/>
      <c r="R239" s="207"/>
      <c r="S239" s="207"/>
      <c r="T239" s="20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2" t="s">
        <v>165</v>
      </c>
      <c r="AU239" s="202" t="s">
        <v>82</v>
      </c>
      <c r="AV239" s="14" t="s">
        <v>82</v>
      </c>
      <c r="AW239" s="14" t="s">
        <v>30</v>
      </c>
      <c r="AX239" s="14" t="s">
        <v>73</v>
      </c>
      <c r="AY239" s="202" t="s">
        <v>156</v>
      </c>
    </row>
    <row r="240" s="15" customFormat="1">
      <c r="A240" s="15"/>
      <c r="B240" s="209"/>
      <c r="C240" s="15"/>
      <c r="D240" s="194" t="s">
        <v>165</v>
      </c>
      <c r="E240" s="210" t="s">
        <v>1</v>
      </c>
      <c r="F240" s="211" t="s">
        <v>190</v>
      </c>
      <c r="G240" s="15"/>
      <c r="H240" s="212">
        <v>171.37699999999998</v>
      </c>
      <c r="I240" s="213"/>
      <c r="J240" s="15"/>
      <c r="K240" s="15"/>
      <c r="L240" s="209"/>
      <c r="M240" s="214"/>
      <c r="N240" s="215"/>
      <c r="O240" s="215"/>
      <c r="P240" s="215"/>
      <c r="Q240" s="215"/>
      <c r="R240" s="215"/>
      <c r="S240" s="215"/>
      <c r="T240" s="21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10" t="s">
        <v>165</v>
      </c>
      <c r="AU240" s="210" t="s">
        <v>82</v>
      </c>
      <c r="AV240" s="15" t="s">
        <v>157</v>
      </c>
      <c r="AW240" s="15" t="s">
        <v>30</v>
      </c>
      <c r="AX240" s="15" t="s">
        <v>80</v>
      </c>
      <c r="AY240" s="210" t="s">
        <v>156</v>
      </c>
    </row>
    <row r="241" s="2" customFormat="1" ht="21.75" customHeight="1">
      <c r="A241" s="38"/>
      <c r="B241" s="179"/>
      <c r="C241" s="180" t="s">
        <v>366</v>
      </c>
      <c r="D241" s="180" t="s">
        <v>159</v>
      </c>
      <c r="E241" s="181" t="s">
        <v>995</v>
      </c>
      <c r="F241" s="182" t="s">
        <v>996</v>
      </c>
      <c r="G241" s="183" t="s">
        <v>929</v>
      </c>
      <c r="H241" s="184">
        <v>820.79999999999995</v>
      </c>
      <c r="I241" s="185"/>
      <c r="J241" s="186">
        <f>ROUND(I241*H241,2)</f>
        <v>0</v>
      </c>
      <c r="K241" s="182" t="s">
        <v>1</v>
      </c>
      <c r="L241" s="39"/>
      <c r="M241" s="187" t="s">
        <v>1</v>
      </c>
      <c r="N241" s="188" t="s">
        <v>38</v>
      </c>
      <c r="O241" s="77"/>
      <c r="P241" s="189">
        <f>O241*H241</f>
        <v>0</v>
      </c>
      <c r="Q241" s="189">
        <v>0</v>
      </c>
      <c r="R241" s="189">
        <f>Q241*H241</f>
        <v>0</v>
      </c>
      <c r="S241" s="189">
        <v>0</v>
      </c>
      <c r="T241" s="19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1" t="s">
        <v>291</v>
      </c>
      <c r="AT241" s="191" t="s">
        <v>159</v>
      </c>
      <c r="AU241" s="191" t="s">
        <v>82</v>
      </c>
      <c r="AY241" s="19" t="s">
        <v>156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80</v>
      </c>
      <c r="BK241" s="192">
        <f>ROUND(I241*H241,2)</f>
        <v>0</v>
      </c>
      <c r="BL241" s="19" t="s">
        <v>291</v>
      </c>
      <c r="BM241" s="191" t="s">
        <v>500</v>
      </c>
    </row>
    <row r="242" s="13" customFormat="1">
      <c r="A242" s="13"/>
      <c r="B242" s="193"/>
      <c r="C242" s="13"/>
      <c r="D242" s="194" t="s">
        <v>165</v>
      </c>
      <c r="E242" s="195" t="s">
        <v>1</v>
      </c>
      <c r="F242" s="196" t="s">
        <v>936</v>
      </c>
      <c r="G242" s="13"/>
      <c r="H242" s="195" t="s">
        <v>1</v>
      </c>
      <c r="I242" s="197"/>
      <c r="J242" s="13"/>
      <c r="K242" s="13"/>
      <c r="L242" s="193"/>
      <c r="M242" s="198"/>
      <c r="N242" s="199"/>
      <c r="O242" s="199"/>
      <c r="P242" s="199"/>
      <c r="Q242" s="199"/>
      <c r="R242" s="199"/>
      <c r="S242" s="199"/>
      <c r="T242" s="20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5" t="s">
        <v>165</v>
      </c>
      <c r="AU242" s="195" t="s">
        <v>82</v>
      </c>
      <c r="AV242" s="13" t="s">
        <v>80</v>
      </c>
      <c r="AW242" s="13" t="s">
        <v>30</v>
      </c>
      <c r="AX242" s="13" t="s">
        <v>73</v>
      </c>
      <c r="AY242" s="195" t="s">
        <v>156</v>
      </c>
    </row>
    <row r="243" s="14" customFormat="1">
      <c r="A243" s="14"/>
      <c r="B243" s="201"/>
      <c r="C243" s="14"/>
      <c r="D243" s="194" t="s">
        <v>165</v>
      </c>
      <c r="E243" s="202" t="s">
        <v>1</v>
      </c>
      <c r="F243" s="203" t="s">
        <v>937</v>
      </c>
      <c r="G243" s="14"/>
      <c r="H243" s="204">
        <v>684</v>
      </c>
      <c r="I243" s="205"/>
      <c r="J243" s="14"/>
      <c r="K243" s="14"/>
      <c r="L243" s="201"/>
      <c r="M243" s="206"/>
      <c r="N243" s="207"/>
      <c r="O243" s="207"/>
      <c r="P243" s="207"/>
      <c r="Q243" s="207"/>
      <c r="R243" s="207"/>
      <c r="S243" s="207"/>
      <c r="T243" s="20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2" t="s">
        <v>165</v>
      </c>
      <c r="AU243" s="202" t="s">
        <v>82</v>
      </c>
      <c r="AV243" s="14" t="s">
        <v>82</v>
      </c>
      <c r="AW243" s="14" t="s">
        <v>30</v>
      </c>
      <c r="AX243" s="14" t="s">
        <v>73</v>
      </c>
      <c r="AY243" s="202" t="s">
        <v>156</v>
      </c>
    </row>
    <row r="244" s="13" customFormat="1">
      <c r="A244" s="13"/>
      <c r="B244" s="193"/>
      <c r="C244" s="13"/>
      <c r="D244" s="194" t="s">
        <v>165</v>
      </c>
      <c r="E244" s="195" t="s">
        <v>1</v>
      </c>
      <c r="F244" s="196" t="s">
        <v>932</v>
      </c>
      <c r="G244" s="13"/>
      <c r="H244" s="195" t="s">
        <v>1</v>
      </c>
      <c r="I244" s="197"/>
      <c r="J244" s="13"/>
      <c r="K244" s="13"/>
      <c r="L244" s="193"/>
      <c r="M244" s="198"/>
      <c r="N244" s="199"/>
      <c r="O244" s="199"/>
      <c r="P244" s="199"/>
      <c r="Q244" s="199"/>
      <c r="R244" s="199"/>
      <c r="S244" s="199"/>
      <c r="T244" s="20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5" t="s">
        <v>165</v>
      </c>
      <c r="AU244" s="195" t="s">
        <v>82</v>
      </c>
      <c r="AV244" s="13" t="s">
        <v>80</v>
      </c>
      <c r="AW244" s="13" t="s">
        <v>30</v>
      </c>
      <c r="AX244" s="13" t="s">
        <v>73</v>
      </c>
      <c r="AY244" s="195" t="s">
        <v>156</v>
      </c>
    </row>
    <row r="245" s="14" customFormat="1">
      <c r="A245" s="14"/>
      <c r="B245" s="201"/>
      <c r="C245" s="14"/>
      <c r="D245" s="194" t="s">
        <v>165</v>
      </c>
      <c r="E245" s="202" t="s">
        <v>1</v>
      </c>
      <c r="F245" s="203" t="s">
        <v>938</v>
      </c>
      <c r="G245" s="14"/>
      <c r="H245" s="204">
        <v>136.80000000000001</v>
      </c>
      <c r="I245" s="205"/>
      <c r="J245" s="14"/>
      <c r="K245" s="14"/>
      <c r="L245" s="201"/>
      <c r="M245" s="206"/>
      <c r="N245" s="207"/>
      <c r="O245" s="207"/>
      <c r="P245" s="207"/>
      <c r="Q245" s="207"/>
      <c r="R245" s="207"/>
      <c r="S245" s="207"/>
      <c r="T245" s="20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2" t="s">
        <v>165</v>
      </c>
      <c r="AU245" s="202" t="s">
        <v>82</v>
      </c>
      <c r="AV245" s="14" t="s">
        <v>82</v>
      </c>
      <c r="AW245" s="14" t="s">
        <v>30</v>
      </c>
      <c r="AX245" s="14" t="s">
        <v>73</v>
      </c>
      <c r="AY245" s="202" t="s">
        <v>156</v>
      </c>
    </row>
    <row r="246" s="15" customFormat="1">
      <c r="A246" s="15"/>
      <c r="B246" s="209"/>
      <c r="C246" s="15"/>
      <c r="D246" s="194" t="s">
        <v>165</v>
      </c>
      <c r="E246" s="210" t="s">
        <v>1</v>
      </c>
      <c r="F246" s="211" t="s">
        <v>190</v>
      </c>
      <c r="G246" s="15"/>
      <c r="H246" s="212">
        <v>820.79999999999995</v>
      </c>
      <c r="I246" s="213"/>
      <c r="J246" s="15"/>
      <c r="K246" s="15"/>
      <c r="L246" s="209"/>
      <c r="M246" s="214"/>
      <c r="N246" s="215"/>
      <c r="O246" s="215"/>
      <c r="P246" s="215"/>
      <c r="Q246" s="215"/>
      <c r="R246" s="215"/>
      <c r="S246" s="215"/>
      <c r="T246" s="21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10" t="s">
        <v>165</v>
      </c>
      <c r="AU246" s="210" t="s">
        <v>82</v>
      </c>
      <c r="AV246" s="15" t="s">
        <v>157</v>
      </c>
      <c r="AW246" s="15" t="s">
        <v>30</v>
      </c>
      <c r="AX246" s="15" t="s">
        <v>80</v>
      </c>
      <c r="AY246" s="210" t="s">
        <v>156</v>
      </c>
    </row>
    <row r="247" s="2" customFormat="1" ht="16.5" customHeight="1">
      <c r="A247" s="38"/>
      <c r="B247" s="179"/>
      <c r="C247" s="180" t="s">
        <v>372</v>
      </c>
      <c r="D247" s="180" t="s">
        <v>159</v>
      </c>
      <c r="E247" s="181" t="s">
        <v>997</v>
      </c>
      <c r="F247" s="182" t="s">
        <v>998</v>
      </c>
      <c r="G247" s="183" t="s">
        <v>469</v>
      </c>
      <c r="H247" s="184">
        <v>0.82099999999999995</v>
      </c>
      <c r="I247" s="185"/>
      <c r="J247" s="186">
        <f>ROUND(I247*H247,2)</f>
        <v>0</v>
      </c>
      <c r="K247" s="182" t="s">
        <v>1</v>
      </c>
      <c r="L247" s="39"/>
      <c r="M247" s="187" t="s">
        <v>1</v>
      </c>
      <c r="N247" s="188" t="s">
        <v>38</v>
      </c>
      <c r="O247" s="77"/>
      <c r="P247" s="189">
        <f>O247*H247</f>
        <v>0</v>
      </c>
      <c r="Q247" s="189">
        <v>0</v>
      </c>
      <c r="R247" s="189">
        <f>Q247*H247</f>
        <v>0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291</v>
      </c>
      <c r="AT247" s="191" t="s">
        <v>159</v>
      </c>
      <c r="AU247" s="191" t="s">
        <v>82</v>
      </c>
      <c r="AY247" s="19" t="s">
        <v>156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80</v>
      </c>
      <c r="BK247" s="192">
        <f>ROUND(I247*H247,2)</f>
        <v>0</v>
      </c>
      <c r="BL247" s="19" t="s">
        <v>291</v>
      </c>
      <c r="BM247" s="191" t="s">
        <v>513</v>
      </c>
    </row>
    <row r="248" s="13" customFormat="1">
      <c r="A248" s="13"/>
      <c r="B248" s="193"/>
      <c r="C248" s="13"/>
      <c r="D248" s="194" t="s">
        <v>165</v>
      </c>
      <c r="E248" s="195" t="s">
        <v>1</v>
      </c>
      <c r="F248" s="196" t="s">
        <v>936</v>
      </c>
      <c r="G248" s="13"/>
      <c r="H248" s="195" t="s">
        <v>1</v>
      </c>
      <c r="I248" s="197"/>
      <c r="J248" s="13"/>
      <c r="K248" s="13"/>
      <c r="L248" s="193"/>
      <c r="M248" s="198"/>
      <c r="N248" s="199"/>
      <c r="O248" s="199"/>
      <c r="P248" s="199"/>
      <c r="Q248" s="199"/>
      <c r="R248" s="199"/>
      <c r="S248" s="199"/>
      <c r="T248" s="20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5" t="s">
        <v>165</v>
      </c>
      <c r="AU248" s="195" t="s">
        <v>82</v>
      </c>
      <c r="AV248" s="13" t="s">
        <v>80</v>
      </c>
      <c r="AW248" s="13" t="s">
        <v>30</v>
      </c>
      <c r="AX248" s="13" t="s">
        <v>73</v>
      </c>
      <c r="AY248" s="195" t="s">
        <v>156</v>
      </c>
    </row>
    <row r="249" s="14" customFormat="1">
      <c r="A249" s="14"/>
      <c r="B249" s="201"/>
      <c r="C249" s="14"/>
      <c r="D249" s="194" t="s">
        <v>165</v>
      </c>
      <c r="E249" s="202" t="s">
        <v>1</v>
      </c>
      <c r="F249" s="203" t="s">
        <v>999</v>
      </c>
      <c r="G249" s="14"/>
      <c r="H249" s="204">
        <v>0.68400000000000005</v>
      </c>
      <c r="I249" s="205"/>
      <c r="J249" s="14"/>
      <c r="K249" s="14"/>
      <c r="L249" s="201"/>
      <c r="M249" s="206"/>
      <c r="N249" s="207"/>
      <c r="O249" s="207"/>
      <c r="P249" s="207"/>
      <c r="Q249" s="207"/>
      <c r="R249" s="207"/>
      <c r="S249" s="207"/>
      <c r="T249" s="20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02" t="s">
        <v>165</v>
      </c>
      <c r="AU249" s="202" t="s">
        <v>82</v>
      </c>
      <c r="AV249" s="14" t="s">
        <v>82</v>
      </c>
      <c r="AW249" s="14" t="s">
        <v>30</v>
      </c>
      <c r="AX249" s="14" t="s">
        <v>73</v>
      </c>
      <c r="AY249" s="202" t="s">
        <v>156</v>
      </c>
    </row>
    <row r="250" s="13" customFormat="1">
      <c r="A250" s="13"/>
      <c r="B250" s="193"/>
      <c r="C250" s="13"/>
      <c r="D250" s="194" t="s">
        <v>165</v>
      </c>
      <c r="E250" s="195" t="s">
        <v>1</v>
      </c>
      <c r="F250" s="196" t="s">
        <v>932</v>
      </c>
      <c r="G250" s="13"/>
      <c r="H250" s="195" t="s">
        <v>1</v>
      </c>
      <c r="I250" s="197"/>
      <c r="J250" s="13"/>
      <c r="K250" s="13"/>
      <c r="L250" s="193"/>
      <c r="M250" s="198"/>
      <c r="N250" s="199"/>
      <c r="O250" s="199"/>
      <c r="P250" s="199"/>
      <c r="Q250" s="199"/>
      <c r="R250" s="199"/>
      <c r="S250" s="199"/>
      <c r="T250" s="20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5" t="s">
        <v>165</v>
      </c>
      <c r="AU250" s="195" t="s">
        <v>82</v>
      </c>
      <c r="AV250" s="13" t="s">
        <v>80</v>
      </c>
      <c r="AW250" s="13" t="s">
        <v>30</v>
      </c>
      <c r="AX250" s="13" t="s">
        <v>73</v>
      </c>
      <c r="AY250" s="195" t="s">
        <v>156</v>
      </c>
    </row>
    <row r="251" s="14" customFormat="1">
      <c r="A251" s="14"/>
      <c r="B251" s="201"/>
      <c r="C251" s="14"/>
      <c r="D251" s="194" t="s">
        <v>165</v>
      </c>
      <c r="E251" s="202" t="s">
        <v>1</v>
      </c>
      <c r="F251" s="203" t="s">
        <v>1000</v>
      </c>
      <c r="G251" s="14"/>
      <c r="H251" s="204">
        <v>0.13700000000000001</v>
      </c>
      <c r="I251" s="205"/>
      <c r="J251" s="14"/>
      <c r="K251" s="14"/>
      <c r="L251" s="201"/>
      <c r="M251" s="206"/>
      <c r="N251" s="207"/>
      <c r="O251" s="207"/>
      <c r="P251" s="207"/>
      <c r="Q251" s="207"/>
      <c r="R251" s="207"/>
      <c r="S251" s="207"/>
      <c r="T251" s="20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2" t="s">
        <v>165</v>
      </c>
      <c r="AU251" s="202" t="s">
        <v>82</v>
      </c>
      <c r="AV251" s="14" t="s">
        <v>82</v>
      </c>
      <c r="AW251" s="14" t="s">
        <v>30</v>
      </c>
      <c r="AX251" s="14" t="s">
        <v>73</v>
      </c>
      <c r="AY251" s="202" t="s">
        <v>156</v>
      </c>
    </row>
    <row r="252" s="15" customFormat="1">
      <c r="A252" s="15"/>
      <c r="B252" s="209"/>
      <c r="C252" s="15"/>
      <c r="D252" s="194" t="s">
        <v>165</v>
      </c>
      <c r="E252" s="210" t="s">
        <v>1</v>
      </c>
      <c r="F252" s="211" t="s">
        <v>190</v>
      </c>
      <c r="G252" s="15"/>
      <c r="H252" s="212">
        <v>0.82100000000000006</v>
      </c>
      <c r="I252" s="213"/>
      <c r="J252" s="15"/>
      <c r="K252" s="15"/>
      <c r="L252" s="209"/>
      <c r="M252" s="214"/>
      <c r="N252" s="215"/>
      <c r="O252" s="215"/>
      <c r="P252" s="215"/>
      <c r="Q252" s="215"/>
      <c r="R252" s="215"/>
      <c r="S252" s="215"/>
      <c r="T252" s="21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10" t="s">
        <v>165</v>
      </c>
      <c r="AU252" s="210" t="s">
        <v>82</v>
      </c>
      <c r="AV252" s="15" t="s">
        <v>157</v>
      </c>
      <c r="AW252" s="15" t="s">
        <v>30</v>
      </c>
      <c r="AX252" s="15" t="s">
        <v>80</v>
      </c>
      <c r="AY252" s="210" t="s">
        <v>156</v>
      </c>
    </row>
    <row r="253" s="2" customFormat="1" ht="16.5" customHeight="1">
      <c r="A253" s="38"/>
      <c r="B253" s="179"/>
      <c r="C253" s="180" t="s">
        <v>376</v>
      </c>
      <c r="D253" s="180" t="s">
        <v>159</v>
      </c>
      <c r="E253" s="181" t="s">
        <v>1001</v>
      </c>
      <c r="F253" s="182" t="s">
        <v>1002</v>
      </c>
      <c r="G253" s="183" t="s">
        <v>334</v>
      </c>
      <c r="H253" s="184">
        <v>36</v>
      </c>
      <c r="I253" s="185"/>
      <c r="J253" s="186">
        <f>ROUND(I253*H253,2)</f>
        <v>0</v>
      </c>
      <c r="K253" s="182" t="s">
        <v>1</v>
      </c>
      <c r="L253" s="39"/>
      <c r="M253" s="187" t="s">
        <v>1</v>
      </c>
      <c r="N253" s="188" t="s">
        <v>38</v>
      </c>
      <c r="O253" s="77"/>
      <c r="P253" s="189">
        <f>O253*H253</f>
        <v>0</v>
      </c>
      <c r="Q253" s="189">
        <v>0</v>
      </c>
      <c r="R253" s="189">
        <f>Q253*H253</f>
        <v>0</v>
      </c>
      <c r="S253" s="189">
        <v>0</v>
      </c>
      <c r="T253" s="19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1" t="s">
        <v>291</v>
      </c>
      <c r="AT253" s="191" t="s">
        <v>159</v>
      </c>
      <c r="AU253" s="191" t="s">
        <v>82</v>
      </c>
      <c r="AY253" s="19" t="s">
        <v>156</v>
      </c>
      <c r="BE253" s="192">
        <f>IF(N253="základní",J253,0)</f>
        <v>0</v>
      </c>
      <c r="BF253" s="192">
        <f>IF(N253="snížená",J253,0)</f>
        <v>0</v>
      </c>
      <c r="BG253" s="192">
        <f>IF(N253="zákl. přenesená",J253,0)</f>
        <v>0</v>
      </c>
      <c r="BH253" s="192">
        <f>IF(N253="sníž. přenesená",J253,0)</f>
        <v>0</v>
      </c>
      <c r="BI253" s="192">
        <f>IF(N253="nulová",J253,0)</f>
        <v>0</v>
      </c>
      <c r="BJ253" s="19" t="s">
        <v>80</v>
      </c>
      <c r="BK253" s="192">
        <f>ROUND(I253*H253,2)</f>
        <v>0</v>
      </c>
      <c r="BL253" s="19" t="s">
        <v>291</v>
      </c>
      <c r="BM253" s="191" t="s">
        <v>526</v>
      </c>
    </row>
    <row r="254" s="13" customFormat="1">
      <c r="A254" s="13"/>
      <c r="B254" s="193"/>
      <c r="C254" s="13"/>
      <c r="D254" s="194" t="s">
        <v>165</v>
      </c>
      <c r="E254" s="195" t="s">
        <v>1</v>
      </c>
      <c r="F254" s="196" t="s">
        <v>1003</v>
      </c>
      <c r="G254" s="13"/>
      <c r="H254" s="195" t="s">
        <v>1</v>
      </c>
      <c r="I254" s="197"/>
      <c r="J254" s="13"/>
      <c r="K254" s="13"/>
      <c r="L254" s="193"/>
      <c r="M254" s="198"/>
      <c r="N254" s="199"/>
      <c r="O254" s="199"/>
      <c r="P254" s="199"/>
      <c r="Q254" s="199"/>
      <c r="R254" s="199"/>
      <c r="S254" s="199"/>
      <c r="T254" s="20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5" t="s">
        <v>165</v>
      </c>
      <c r="AU254" s="195" t="s">
        <v>82</v>
      </c>
      <c r="AV254" s="13" t="s">
        <v>80</v>
      </c>
      <c r="AW254" s="13" t="s">
        <v>30</v>
      </c>
      <c r="AX254" s="13" t="s">
        <v>73</v>
      </c>
      <c r="AY254" s="195" t="s">
        <v>156</v>
      </c>
    </row>
    <row r="255" s="14" customFormat="1">
      <c r="A255" s="14"/>
      <c r="B255" s="201"/>
      <c r="C255" s="14"/>
      <c r="D255" s="194" t="s">
        <v>165</v>
      </c>
      <c r="E255" s="202" t="s">
        <v>1</v>
      </c>
      <c r="F255" s="203" t="s">
        <v>1004</v>
      </c>
      <c r="G255" s="14"/>
      <c r="H255" s="204">
        <v>24</v>
      </c>
      <c r="I255" s="205"/>
      <c r="J255" s="14"/>
      <c r="K255" s="14"/>
      <c r="L255" s="201"/>
      <c r="M255" s="206"/>
      <c r="N255" s="207"/>
      <c r="O255" s="207"/>
      <c r="P255" s="207"/>
      <c r="Q255" s="207"/>
      <c r="R255" s="207"/>
      <c r="S255" s="207"/>
      <c r="T255" s="20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2" t="s">
        <v>165</v>
      </c>
      <c r="AU255" s="202" t="s">
        <v>82</v>
      </c>
      <c r="AV255" s="14" t="s">
        <v>82</v>
      </c>
      <c r="AW255" s="14" t="s">
        <v>30</v>
      </c>
      <c r="AX255" s="14" t="s">
        <v>73</v>
      </c>
      <c r="AY255" s="202" t="s">
        <v>156</v>
      </c>
    </row>
    <row r="256" s="13" customFormat="1">
      <c r="A256" s="13"/>
      <c r="B256" s="193"/>
      <c r="C256" s="13"/>
      <c r="D256" s="194" t="s">
        <v>165</v>
      </c>
      <c r="E256" s="195" t="s">
        <v>1</v>
      </c>
      <c r="F256" s="196" t="s">
        <v>1005</v>
      </c>
      <c r="G256" s="13"/>
      <c r="H256" s="195" t="s">
        <v>1</v>
      </c>
      <c r="I256" s="197"/>
      <c r="J256" s="13"/>
      <c r="K256" s="13"/>
      <c r="L256" s="193"/>
      <c r="M256" s="198"/>
      <c r="N256" s="199"/>
      <c r="O256" s="199"/>
      <c r="P256" s="199"/>
      <c r="Q256" s="199"/>
      <c r="R256" s="199"/>
      <c r="S256" s="199"/>
      <c r="T256" s="20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5" t="s">
        <v>165</v>
      </c>
      <c r="AU256" s="195" t="s">
        <v>82</v>
      </c>
      <c r="AV256" s="13" t="s">
        <v>80</v>
      </c>
      <c r="AW256" s="13" t="s">
        <v>30</v>
      </c>
      <c r="AX256" s="13" t="s">
        <v>73</v>
      </c>
      <c r="AY256" s="195" t="s">
        <v>156</v>
      </c>
    </row>
    <row r="257" s="14" customFormat="1">
      <c r="A257" s="14"/>
      <c r="B257" s="201"/>
      <c r="C257" s="14"/>
      <c r="D257" s="194" t="s">
        <v>165</v>
      </c>
      <c r="E257" s="202" t="s">
        <v>1</v>
      </c>
      <c r="F257" s="203" t="s">
        <v>1006</v>
      </c>
      <c r="G257" s="14"/>
      <c r="H257" s="204">
        <v>12</v>
      </c>
      <c r="I257" s="205"/>
      <c r="J257" s="14"/>
      <c r="K257" s="14"/>
      <c r="L257" s="201"/>
      <c r="M257" s="206"/>
      <c r="N257" s="207"/>
      <c r="O257" s="207"/>
      <c r="P257" s="207"/>
      <c r="Q257" s="207"/>
      <c r="R257" s="207"/>
      <c r="S257" s="207"/>
      <c r="T257" s="20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2" t="s">
        <v>165</v>
      </c>
      <c r="AU257" s="202" t="s">
        <v>82</v>
      </c>
      <c r="AV257" s="14" t="s">
        <v>82</v>
      </c>
      <c r="AW257" s="14" t="s">
        <v>30</v>
      </c>
      <c r="AX257" s="14" t="s">
        <v>73</v>
      </c>
      <c r="AY257" s="202" t="s">
        <v>156</v>
      </c>
    </row>
    <row r="258" s="15" customFormat="1">
      <c r="A258" s="15"/>
      <c r="B258" s="209"/>
      <c r="C258" s="15"/>
      <c r="D258" s="194" t="s">
        <v>165</v>
      </c>
      <c r="E258" s="210" t="s">
        <v>1</v>
      </c>
      <c r="F258" s="211" t="s">
        <v>190</v>
      </c>
      <c r="G258" s="15"/>
      <c r="H258" s="212">
        <v>36</v>
      </c>
      <c r="I258" s="213"/>
      <c r="J258" s="15"/>
      <c r="K258" s="15"/>
      <c r="L258" s="209"/>
      <c r="M258" s="214"/>
      <c r="N258" s="215"/>
      <c r="O258" s="215"/>
      <c r="P258" s="215"/>
      <c r="Q258" s="215"/>
      <c r="R258" s="215"/>
      <c r="S258" s="215"/>
      <c r="T258" s="21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0" t="s">
        <v>165</v>
      </c>
      <c r="AU258" s="210" t="s">
        <v>82</v>
      </c>
      <c r="AV258" s="15" t="s">
        <v>157</v>
      </c>
      <c r="AW258" s="15" t="s">
        <v>30</v>
      </c>
      <c r="AX258" s="15" t="s">
        <v>80</v>
      </c>
      <c r="AY258" s="210" t="s">
        <v>156</v>
      </c>
    </row>
    <row r="259" s="2" customFormat="1" ht="16.5" customHeight="1">
      <c r="A259" s="38"/>
      <c r="B259" s="179"/>
      <c r="C259" s="180" t="s">
        <v>380</v>
      </c>
      <c r="D259" s="180" t="s">
        <v>159</v>
      </c>
      <c r="E259" s="181" t="s">
        <v>1007</v>
      </c>
      <c r="F259" s="182" t="s">
        <v>1008</v>
      </c>
      <c r="G259" s="183" t="s">
        <v>929</v>
      </c>
      <c r="H259" s="184">
        <v>8.5860000000000003</v>
      </c>
      <c r="I259" s="185"/>
      <c r="J259" s="186">
        <f>ROUND(I259*H259,2)</f>
        <v>0</v>
      </c>
      <c r="K259" s="182" t="s">
        <v>1</v>
      </c>
      <c r="L259" s="39"/>
      <c r="M259" s="187" t="s">
        <v>1</v>
      </c>
      <c r="N259" s="188" t="s">
        <v>38</v>
      </c>
      <c r="O259" s="77"/>
      <c r="P259" s="189">
        <f>O259*H259</f>
        <v>0</v>
      </c>
      <c r="Q259" s="189">
        <v>0</v>
      </c>
      <c r="R259" s="189">
        <f>Q259*H259</f>
        <v>0</v>
      </c>
      <c r="S259" s="189">
        <v>0</v>
      </c>
      <c r="T259" s="19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1" t="s">
        <v>291</v>
      </c>
      <c r="AT259" s="191" t="s">
        <v>159</v>
      </c>
      <c r="AU259" s="191" t="s">
        <v>82</v>
      </c>
      <c r="AY259" s="19" t="s">
        <v>156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80</v>
      </c>
      <c r="BK259" s="192">
        <f>ROUND(I259*H259,2)</f>
        <v>0</v>
      </c>
      <c r="BL259" s="19" t="s">
        <v>291</v>
      </c>
      <c r="BM259" s="191" t="s">
        <v>539</v>
      </c>
    </row>
    <row r="260" s="13" customFormat="1">
      <c r="A260" s="13"/>
      <c r="B260" s="193"/>
      <c r="C260" s="13"/>
      <c r="D260" s="194" t="s">
        <v>165</v>
      </c>
      <c r="E260" s="195" t="s">
        <v>1</v>
      </c>
      <c r="F260" s="196" t="s">
        <v>1009</v>
      </c>
      <c r="G260" s="13"/>
      <c r="H260" s="195" t="s">
        <v>1</v>
      </c>
      <c r="I260" s="197"/>
      <c r="J260" s="13"/>
      <c r="K260" s="13"/>
      <c r="L260" s="193"/>
      <c r="M260" s="198"/>
      <c r="N260" s="199"/>
      <c r="O260" s="199"/>
      <c r="P260" s="199"/>
      <c r="Q260" s="199"/>
      <c r="R260" s="199"/>
      <c r="S260" s="199"/>
      <c r="T260" s="20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5" t="s">
        <v>165</v>
      </c>
      <c r="AU260" s="195" t="s">
        <v>82</v>
      </c>
      <c r="AV260" s="13" t="s">
        <v>80</v>
      </c>
      <c r="AW260" s="13" t="s">
        <v>30</v>
      </c>
      <c r="AX260" s="13" t="s">
        <v>73</v>
      </c>
      <c r="AY260" s="195" t="s">
        <v>156</v>
      </c>
    </row>
    <row r="261" s="14" customFormat="1">
      <c r="A261" s="14"/>
      <c r="B261" s="201"/>
      <c r="C261" s="14"/>
      <c r="D261" s="194" t="s">
        <v>165</v>
      </c>
      <c r="E261" s="202" t="s">
        <v>1</v>
      </c>
      <c r="F261" s="203" t="s">
        <v>1010</v>
      </c>
      <c r="G261" s="14"/>
      <c r="H261" s="204">
        <v>6.2320000000000002</v>
      </c>
      <c r="I261" s="205"/>
      <c r="J261" s="14"/>
      <c r="K261" s="14"/>
      <c r="L261" s="201"/>
      <c r="M261" s="206"/>
      <c r="N261" s="207"/>
      <c r="O261" s="207"/>
      <c r="P261" s="207"/>
      <c r="Q261" s="207"/>
      <c r="R261" s="207"/>
      <c r="S261" s="207"/>
      <c r="T261" s="20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2" t="s">
        <v>165</v>
      </c>
      <c r="AU261" s="202" t="s">
        <v>82</v>
      </c>
      <c r="AV261" s="14" t="s">
        <v>82</v>
      </c>
      <c r="AW261" s="14" t="s">
        <v>30</v>
      </c>
      <c r="AX261" s="14" t="s">
        <v>73</v>
      </c>
      <c r="AY261" s="202" t="s">
        <v>156</v>
      </c>
    </row>
    <row r="262" s="13" customFormat="1">
      <c r="A262" s="13"/>
      <c r="B262" s="193"/>
      <c r="C262" s="13"/>
      <c r="D262" s="194" t="s">
        <v>165</v>
      </c>
      <c r="E262" s="195" t="s">
        <v>1</v>
      </c>
      <c r="F262" s="196" t="s">
        <v>1011</v>
      </c>
      <c r="G262" s="13"/>
      <c r="H262" s="195" t="s">
        <v>1</v>
      </c>
      <c r="I262" s="197"/>
      <c r="J262" s="13"/>
      <c r="K262" s="13"/>
      <c r="L262" s="193"/>
      <c r="M262" s="198"/>
      <c r="N262" s="199"/>
      <c r="O262" s="199"/>
      <c r="P262" s="199"/>
      <c r="Q262" s="199"/>
      <c r="R262" s="199"/>
      <c r="S262" s="199"/>
      <c r="T262" s="20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5" t="s">
        <v>165</v>
      </c>
      <c r="AU262" s="195" t="s">
        <v>82</v>
      </c>
      <c r="AV262" s="13" t="s">
        <v>80</v>
      </c>
      <c r="AW262" s="13" t="s">
        <v>30</v>
      </c>
      <c r="AX262" s="13" t="s">
        <v>73</v>
      </c>
      <c r="AY262" s="195" t="s">
        <v>156</v>
      </c>
    </row>
    <row r="263" s="14" customFormat="1">
      <c r="A263" s="14"/>
      <c r="B263" s="201"/>
      <c r="C263" s="14"/>
      <c r="D263" s="194" t="s">
        <v>165</v>
      </c>
      <c r="E263" s="202" t="s">
        <v>1</v>
      </c>
      <c r="F263" s="203" t="s">
        <v>1012</v>
      </c>
      <c r="G263" s="14"/>
      <c r="H263" s="204">
        <v>2.3540000000000001</v>
      </c>
      <c r="I263" s="205"/>
      <c r="J263" s="14"/>
      <c r="K263" s="14"/>
      <c r="L263" s="201"/>
      <c r="M263" s="206"/>
      <c r="N263" s="207"/>
      <c r="O263" s="207"/>
      <c r="P263" s="207"/>
      <c r="Q263" s="207"/>
      <c r="R263" s="207"/>
      <c r="S263" s="207"/>
      <c r="T263" s="20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2" t="s">
        <v>165</v>
      </c>
      <c r="AU263" s="202" t="s">
        <v>82</v>
      </c>
      <c r="AV263" s="14" t="s">
        <v>82</v>
      </c>
      <c r="AW263" s="14" t="s">
        <v>30</v>
      </c>
      <c r="AX263" s="14" t="s">
        <v>73</v>
      </c>
      <c r="AY263" s="202" t="s">
        <v>156</v>
      </c>
    </row>
    <row r="264" s="15" customFormat="1">
      <c r="A264" s="15"/>
      <c r="B264" s="209"/>
      <c r="C264" s="15"/>
      <c r="D264" s="194" t="s">
        <v>165</v>
      </c>
      <c r="E264" s="210" t="s">
        <v>1</v>
      </c>
      <c r="F264" s="211" t="s">
        <v>190</v>
      </c>
      <c r="G264" s="15"/>
      <c r="H264" s="212">
        <v>8.5860000000000003</v>
      </c>
      <c r="I264" s="213"/>
      <c r="J264" s="15"/>
      <c r="K264" s="15"/>
      <c r="L264" s="209"/>
      <c r="M264" s="240"/>
      <c r="N264" s="241"/>
      <c r="O264" s="241"/>
      <c r="P264" s="241"/>
      <c r="Q264" s="241"/>
      <c r="R264" s="241"/>
      <c r="S264" s="241"/>
      <c r="T264" s="242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10" t="s">
        <v>165</v>
      </c>
      <c r="AU264" s="210" t="s">
        <v>82</v>
      </c>
      <c r="AV264" s="15" t="s">
        <v>157</v>
      </c>
      <c r="AW264" s="15" t="s">
        <v>30</v>
      </c>
      <c r="AX264" s="15" t="s">
        <v>80</v>
      </c>
      <c r="AY264" s="210" t="s">
        <v>156</v>
      </c>
    </row>
    <row r="265" s="2" customFormat="1" ht="6.96" customHeight="1">
      <c r="A265" s="38"/>
      <c r="B265" s="60"/>
      <c r="C265" s="61"/>
      <c r="D265" s="61"/>
      <c r="E265" s="61"/>
      <c r="F265" s="61"/>
      <c r="G265" s="61"/>
      <c r="H265" s="61"/>
      <c r="I265" s="61"/>
      <c r="J265" s="61"/>
      <c r="K265" s="61"/>
      <c r="L265" s="39"/>
      <c r="M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</row>
  </sheetData>
  <autoFilter ref="C129:K2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111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1013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ROUND(J122,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ROUND((SUM(BE122:BE125)),  2)</f>
        <v>0</v>
      </c>
      <c r="G35" s="38"/>
      <c r="H35" s="38"/>
      <c r="I35" s="136">
        <v>0.20999999999999999</v>
      </c>
      <c r="J35" s="135">
        <f>ROUND(((SUM(BE122:BE125))*I35),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ROUND((SUM(BF122:BF125)),  2)</f>
        <v>0</v>
      </c>
      <c r="G36" s="38"/>
      <c r="H36" s="38"/>
      <c r="I36" s="136">
        <v>0.12</v>
      </c>
      <c r="J36" s="135">
        <f>ROUND(((SUM(BF122:BF125))*I36),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ROUND((SUM(BG122:BG125)),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ROUND((SUM(BH122:BH125)),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ROUND((SUM(BI122:BI125)),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111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01.9 - Vedlejší ropzpočtové náklady - uznatelné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J122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1014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1015</v>
      </c>
      <c r="E100" s="154"/>
      <c r="F100" s="154"/>
      <c r="G100" s="154"/>
      <c r="H100" s="154"/>
      <c r="I100" s="154"/>
      <c r="J100" s="155">
        <f>J124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9" t="str">
        <f>E7</f>
        <v>Oprava radniční věže, Velké nám. 115/1, Kroměříž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110</v>
      </c>
      <c r="L111" s="22"/>
    </row>
    <row r="112" s="2" customFormat="1" ht="16.5" customHeight="1">
      <c r="A112" s="38"/>
      <c r="B112" s="39"/>
      <c r="C112" s="38"/>
      <c r="D112" s="38"/>
      <c r="E112" s="129" t="s">
        <v>111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112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E11</f>
        <v>01.9 - Vedlejší ropzpočtové náklady - uznatelné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F14</f>
        <v xml:space="preserve"> </v>
      </c>
      <c r="G116" s="38"/>
      <c r="H116" s="38"/>
      <c r="I116" s="32" t="s">
        <v>22</v>
      </c>
      <c r="J116" s="69" t="str">
        <f>IF(J14="","",J14)</f>
        <v>25. 8. 2025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38"/>
      <c r="E118" s="38"/>
      <c r="F118" s="27" t="str">
        <f>E17</f>
        <v xml:space="preserve"> </v>
      </c>
      <c r="G118" s="38"/>
      <c r="H118" s="38"/>
      <c r="I118" s="32" t="s">
        <v>29</v>
      </c>
      <c r="J118" s="36" t="str">
        <f>E23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38"/>
      <c r="E119" s="38"/>
      <c r="F119" s="27" t="str">
        <f>IF(E20="","",E20)</f>
        <v>Vyplň údaj</v>
      </c>
      <c r="G119" s="38"/>
      <c r="H119" s="38"/>
      <c r="I119" s="32" t="s">
        <v>31</v>
      </c>
      <c r="J119" s="36" t="str">
        <f>E26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56"/>
      <c r="B121" s="157"/>
      <c r="C121" s="158" t="s">
        <v>142</v>
      </c>
      <c r="D121" s="159" t="s">
        <v>58</v>
      </c>
      <c r="E121" s="159" t="s">
        <v>54</v>
      </c>
      <c r="F121" s="159" t="s">
        <v>55</v>
      </c>
      <c r="G121" s="159" t="s">
        <v>143</v>
      </c>
      <c r="H121" s="159" t="s">
        <v>144</v>
      </c>
      <c r="I121" s="159" t="s">
        <v>145</v>
      </c>
      <c r="J121" s="159" t="s">
        <v>116</v>
      </c>
      <c r="K121" s="160" t="s">
        <v>146</v>
      </c>
      <c r="L121" s="161"/>
      <c r="M121" s="86" t="s">
        <v>1</v>
      </c>
      <c r="N121" s="87" t="s">
        <v>37</v>
      </c>
      <c r="O121" s="87" t="s">
        <v>147</v>
      </c>
      <c r="P121" s="87" t="s">
        <v>148</v>
      </c>
      <c r="Q121" s="87" t="s">
        <v>149</v>
      </c>
      <c r="R121" s="87" t="s">
        <v>150</v>
      </c>
      <c r="S121" s="87" t="s">
        <v>151</v>
      </c>
      <c r="T121" s="88" t="s">
        <v>152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="2" customFormat="1" ht="22.8" customHeight="1">
      <c r="A122" s="38"/>
      <c r="B122" s="39"/>
      <c r="C122" s="93" t="s">
        <v>153</v>
      </c>
      <c r="D122" s="38"/>
      <c r="E122" s="38"/>
      <c r="F122" s="38"/>
      <c r="G122" s="38"/>
      <c r="H122" s="38"/>
      <c r="I122" s="38"/>
      <c r="J122" s="162">
        <f>BK122</f>
        <v>0</v>
      </c>
      <c r="K122" s="38"/>
      <c r="L122" s="39"/>
      <c r="M122" s="89"/>
      <c r="N122" s="73"/>
      <c r="O122" s="90"/>
      <c r="P122" s="163">
        <f>P123</f>
        <v>0</v>
      </c>
      <c r="Q122" s="90"/>
      <c r="R122" s="163">
        <f>R123</f>
        <v>0</v>
      </c>
      <c r="S122" s="90"/>
      <c r="T122" s="164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72</v>
      </c>
      <c r="AU122" s="19" t="s">
        <v>118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72</v>
      </c>
      <c r="E123" s="168" t="s">
        <v>1016</v>
      </c>
      <c r="F123" s="168" t="s">
        <v>1017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</f>
        <v>0</v>
      </c>
      <c r="Q123" s="172"/>
      <c r="R123" s="173">
        <f>R124</f>
        <v>0</v>
      </c>
      <c r="S123" s="172"/>
      <c r="T123" s="17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200</v>
      </c>
      <c r="AT123" s="175" t="s">
        <v>72</v>
      </c>
      <c r="AU123" s="175" t="s">
        <v>73</v>
      </c>
      <c r="AY123" s="167" t="s">
        <v>156</v>
      </c>
      <c r="BK123" s="176">
        <f>BK124</f>
        <v>0</v>
      </c>
    </row>
    <row r="124" s="12" customFormat="1" ht="22.8" customHeight="1">
      <c r="A124" s="12"/>
      <c r="B124" s="166"/>
      <c r="C124" s="12"/>
      <c r="D124" s="167" t="s">
        <v>72</v>
      </c>
      <c r="E124" s="177" t="s">
        <v>1018</v>
      </c>
      <c r="F124" s="177" t="s">
        <v>1019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P125</f>
        <v>0</v>
      </c>
      <c r="Q124" s="172"/>
      <c r="R124" s="173">
        <f>R125</f>
        <v>0</v>
      </c>
      <c r="S124" s="172"/>
      <c r="T124" s="174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200</v>
      </c>
      <c r="AT124" s="175" t="s">
        <v>72</v>
      </c>
      <c r="AU124" s="175" t="s">
        <v>80</v>
      </c>
      <c r="AY124" s="167" t="s">
        <v>156</v>
      </c>
      <c r="BK124" s="176">
        <f>BK125</f>
        <v>0</v>
      </c>
    </row>
    <row r="125" s="2" customFormat="1" ht="16.5" customHeight="1">
      <c r="A125" s="38"/>
      <c r="B125" s="179"/>
      <c r="C125" s="180" t="s">
        <v>176</v>
      </c>
      <c r="D125" s="180" t="s">
        <v>159</v>
      </c>
      <c r="E125" s="181" t="s">
        <v>1020</v>
      </c>
      <c r="F125" s="182" t="s">
        <v>1021</v>
      </c>
      <c r="G125" s="183" t="s">
        <v>1022</v>
      </c>
      <c r="H125" s="184">
        <v>1</v>
      </c>
      <c r="I125" s="185"/>
      <c r="J125" s="186">
        <f>ROUND(I125*H125,2)</f>
        <v>0</v>
      </c>
      <c r="K125" s="182" t="s">
        <v>163</v>
      </c>
      <c r="L125" s="39"/>
      <c r="M125" s="235" t="s">
        <v>1</v>
      </c>
      <c r="N125" s="236" t="s">
        <v>38</v>
      </c>
      <c r="O125" s="237"/>
      <c r="P125" s="238">
        <f>O125*H125</f>
        <v>0</v>
      </c>
      <c r="Q125" s="238">
        <v>0</v>
      </c>
      <c r="R125" s="238">
        <f>Q125*H125</f>
        <v>0</v>
      </c>
      <c r="S125" s="238">
        <v>0</v>
      </c>
      <c r="T125" s="23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1" t="s">
        <v>1023</v>
      </c>
      <c r="AT125" s="191" t="s">
        <v>159</v>
      </c>
      <c r="AU125" s="191" t="s">
        <v>82</v>
      </c>
      <c r="AY125" s="19" t="s">
        <v>156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80</v>
      </c>
      <c r="BK125" s="192">
        <f>ROUND(I125*H125,2)</f>
        <v>0</v>
      </c>
      <c r="BL125" s="19" t="s">
        <v>1023</v>
      </c>
      <c r="BM125" s="191" t="s">
        <v>1024</v>
      </c>
    </row>
    <row r="126" s="2" customFormat="1" ht="6.96" customHeight="1">
      <c r="A126" s="38"/>
      <c r="B126" s="60"/>
      <c r="C126" s="61"/>
      <c r="D126" s="61"/>
      <c r="E126" s="61"/>
      <c r="F126" s="61"/>
      <c r="G126" s="61"/>
      <c r="H126" s="61"/>
      <c r="I126" s="61"/>
      <c r="J126" s="61"/>
      <c r="K126" s="61"/>
      <c r="L126" s="39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1025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1026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ROUND((SUM(BE125:BE174)),  2)</f>
        <v>0</v>
      </c>
      <c r="G35" s="38"/>
      <c r="H35" s="38"/>
      <c r="I35" s="136">
        <v>0.20999999999999999</v>
      </c>
      <c r="J35" s="135">
        <f>ROUND(((SUM(BE125:BE174))*I35),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ROUND((SUM(BF125:BF174)),  2)</f>
        <v>0</v>
      </c>
      <c r="G36" s="38"/>
      <c r="H36" s="38"/>
      <c r="I36" s="136">
        <v>0.12</v>
      </c>
      <c r="J36" s="135">
        <f>ROUND(((SUM(BF125:BF174))*I36),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ROUND((SUM(BG125:BG174)),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ROUND((SUM(BH125:BH174)),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ROUND((SUM(BI125:BI174)),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1025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02.1 - Stavební část - neuznatelné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J125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119</v>
      </c>
      <c r="E99" s="150"/>
      <c r="F99" s="150"/>
      <c r="G99" s="150"/>
      <c r="H99" s="150"/>
      <c r="I99" s="150"/>
      <c r="J99" s="151">
        <f>J126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124</v>
      </c>
      <c r="E100" s="154"/>
      <c r="F100" s="154"/>
      <c r="G100" s="154"/>
      <c r="H100" s="154"/>
      <c r="I100" s="154"/>
      <c r="J100" s="155">
        <f>J130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1027</v>
      </c>
      <c r="E101" s="154"/>
      <c r="F101" s="154"/>
      <c r="G101" s="154"/>
      <c r="H101" s="154"/>
      <c r="I101" s="154"/>
      <c r="J101" s="155">
        <f>J143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8"/>
      <c r="C102" s="9"/>
      <c r="D102" s="149" t="s">
        <v>1028</v>
      </c>
      <c r="E102" s="150"/>
      <c r="F102" s="150"/>
      <c r="G102" s="150"/>
      <c r="H102" s="150"/>
      <c r="I102" s="150"/>
      <c r="J102" s="151">
        <f>J171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2"/>
      <c r="C103" s="10"/>
      <c r="D103" s="153" t="s">
        <v>1029</v>
      </c>
      <c r="E103" s="154"/>
      <c r="F103" s="154"/>
      <c r="G103" s="154"/>
      <c r="H103" s="154"/>
      <c r="I103" s="154"/>
      <c r="J103" s="155">
        <f>J172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141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9" t="str">
        <f>E7</f>
        <v>Oprava radniční věže, Velké nám. 115/1, Kroměříž</v>
      </c>
      <c r="F113" s="32"/>
      <c r="G113" s="32"/>
      <c r="H113" s="32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2"/>
      <c r="C114" s="32" t="s">
        <v>110</v>
      </c>
      <c r="L114" s="22"/>
    </row>
    <row r="115" s="2" customFormat="1" ht="16.5" customHeight="1">
      <c r="A115" s="38"/>
      <c r="B115" s="39"/>
      <c r="C115" s="38"/>
      <c r="D115" s="38"/>
      <c r="E115" s="129" t="s">
        <v>1025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112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67" t="str">
        <f>E11</f>
        <v>02.1 - Stavební část - neuznatelné</v>
      </c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38"/>
      <c r="E119" s="38"/>
      <c r="F119" s="27" t="str">
        <f>F14</f>
        <v xml:space="preserve"> </v>
      </c>
      <c r="G119" s="38"/>
      <c r="H119" s="38"/>
      <c r="I119" s="32" t="s">
        <v>22</v>
      </c>
      <c r="J119" s="69" t="str">
        <f>IF(J14="","",J14)</f>
        <v>25. 8. 2025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38"/>
      <c r="E121" s="38"/>
      <c r="F121" s="27" t="str">
        <f>E17</f>
        <v xml:space="preserve"> </v>
      </c>
      <c r="G121" s="38"/>
      <c r="H121" s="38"/>
      <c r="I121" s="32" t="s">
        <v>29</v>
      </c>
      <c r="J121" s="36" t="str">
        <f>E23</f>
        <v xml:space="preserve"> 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38"/>
      <c r="E122" s="38"/>
      <c r="F122" s="27" t="str">
        <f>IF(E20="","",E20)</f>
        <v>Vyplň údaj</v>
      </c>
      <c r="G122" s="38"/>
      <c r="H122" s="38"/>
      <c r="I122" s="32" t="s">
        <v>31</v>
      </c>
      <c r="J122" s="36" t="str">
        <f>E26</f>
        <v xml:space="preserve"> 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56"/>
      <c r="B124" s="157"/>
      <c r="C124" s="158" t="s">
        <v>142</v>
      </c>
      <c r="D124" s="159" t="s">
        <v>58</v>
      </c>
      <c r="E124" s="159" t="s">
        <v>54</v>
      </c>
      <c r="F124" s="159" t="s">
        <v>55</v>
      </c>
      <c r="G124" s="159" t="s">
        <v>143</v>
      </c>
      <c r="H124" s="159" t="s">
        <v>144</v>
      </c>
      <c r="I124" s="159" t="s">
        <v>145</v>
      </c>
      <c r="J124" s="159" t="s">
        <v>116</v>
      </c>
      <c r="K124" s="160" t="s">
        <v>146</v>
      </c>
      <c r="L124" s="161"/>
      <c r="M124" s="86" t="s">
        <v>1</v>
      </c>
      <c r="N124" s="87" t="s">
        <v>37</v>
      </c>
      <c r="O124" s="87" t="s">
        <v>147</v>
      </c>
      <c r="P124" s="87" t="s">
        <v>148</v>
      </c>
      <c r="Q124" s="87" t="s">
        <v>149</v>
      </c>
      <c r="R124" s="87" t="s">
        <v>150</v>
      </c>
      <c r="S124" s="87" t="s">
        <v>151</v>
      </c>
      <c r="T124" s="88" t="s">
        <v>152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="2" customFormat="1" ht="22.8" customHeight="1">
      <c r="A125" s="38"/>
      <c r="B125" s="39"/>
      <c r="C125" s="93" t="s">
        <v>153</v>
      </c>
      <c r="D125" s="38"/>
      <c r="E125" s="38"/>
      <c r="F125" s="38"/>
      <c r="G125" s="38"/>
      <c r="H125" s="38"/>
      <c r="I125" s="38"/>
      <c r="J125" s="162">
        <f>BK125</f>
        <v>0</v>
      </c>
      <c r="K125" s="38"/>
      <c r="L125" s="39"/>
      <c r="M125" s="89"/>
      <c r="N125" s="73"/>
      <c r="O125" s="90"/>
      <c r="P125" s="163">
        <f>P126+P171</f>
        <v>0</v>
      </c>
      <c r="Q125" s="90"/>
      <c r="R125" s="163">
        <f>R126+R171</f>
        <v>0.0020468000000000001</v>
      </c>
      <c r="S125" s="90"/>
      <c r="T125" s="164">
        <f>T126+T171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9" t="s">
        <v>72</v>
      </c>
      <c r="AU125" s="19" t="s">
        <v>118</v>
      </c>
      <c r="BK125" s="165">
        <f>BK126+BK171</f>
        <v>0</v>
      </c>
    </row>
    <row r="126" s="12" customFormat="1" ht="25.92" customHeight="1">
      <c r="A126" s="12"/>
      <c r="B126" s="166"/>
      <c r="C126" s="12"/>
      <c r="D126" s="167" t="s">
        <v>72</v>
      </c>
      <c r="E126" s="168" t="s">
        <v>154</v>
      </c>
      <c r="F126" s="168" t="s">
        <v>155</v>
      </c>
      <c r="G126" s="12"/>
      <c r="H126" s="12"/>
      <c r="I126" s="169"/>
      <c r="J126" s="170">
        <f>BK126</f>
        <v>0</v>
      </c>
      <c r="K126" s="12"/>
      <c r="L126" s="166"/>
      <c r="M126" s="171"/>
      <c r="N126" s="172"/>
      <c r="O126" s="172"/>
      <c r="P126" s="173">
        <f>P127+SUM(P128:P130)+P143</f>
        <v>0</v>
      </c>
      <c r="Q126" s="172"/>
      <c r="R126" s="173">
        <f>R127+SUM(R128:R130)+R143</f>
        <v>0.0020468000000000001</v>
      </c>
      <c r="S126" s="172"/>
      <c r="T126" s="174">
        <f>T127+SUM(T128:T130)+T143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80</v>
      </c>
      <c r="AT126" s="175" t="s">
        <v>72</v>
      </c>
      <c r="AU126" s="175" t="s">
        <v>73</v>
      </c>
      <c r="AY126" s="167" t="s">
        <v>156</v>
      </c>
      <c r="BK126" s="176">
        <f>BK127+SUM(BK128:BK130)+BK143</f>
        <v>0</v>
      </c>
    </row>
    <row r="127" s="2" customFormat="1" ht="44.25" customHeight="1">
      <c r="A127" s="38"/>
      <c r="B127" s="179"/>
      <c r="C127" s="180" t="s">
        <v>80</v>
      </c>
      <c r="D127" s="180" t="s">
        <v>159</v>
      </c>
      <c r="E127" s="181" t="s">
        <v>1030</v>
      </c>
      <c r="F127" s="182" t="s">
        <v>1031</v>
      </c>
      <c r="G127" s="183" t="s">
        <v>422</v>
      </c>
      <c r="H127" s="184">
        <v>1</v>
      </c>
      <c r="I127" s="185"/>
      <c r="J127" s="186">
        <f>ROUND(I127*H127,2)</f>
        <v>0</v>
      </c>
      <c r="K127" s="182" t="s">
        <v>1</v>
      </c>
      <c r="L127" s="39"/>
      <c r="M127" s="187" t="s">
        <v>1</v>
      </c>
      <c r="N127" s="188" t="s">
        <v>38</v>
      </c>
      <c r="O127" s="77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1" t="s">
        <v>157</v>
      </c>
      <c r="AT127" s="191" t="s">
        <v>159</v>
      </c>
      <c r="AU127" s="191" t="s">
        <v>80</v>
      </c>
      <c r="AY127" s="19" t="s">
        <v>156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80</v>
      </c>
      <c r="BK127" s="192">
        <f>ROUND(I127*H127,2)</f>
        <v>0</v>
      </c>
      <c r="BL127" s="19" t="s">
        <v>157</v>
      </c>
      <c r="BM127" s="191" t="s">
        <v>1032</v>
      </c>
    </row>
    <row r="128" s="2" customFormat="1" ht="37.8" customHeight="1">
      <c r="A128" s="38"/>
      <c r="B128" s="179"/>
      <c r="C128" s="180" t="s">
        <v>82</v>
      </c>
      <c r="D128" s="180" t="s">
        <v>159</v>
      </c>
      <c r="E128" s="181" t="s">
        <v>1033</v>
      </c>
      <c r="F128" s="182" t="s">
        <v>1034</v>
      </c>
      <c r="G128" s="183" t="s">
        <v>422</v>
      </c>
      <c r="H128" s="184">
        <v>1</v>
      </c>
      <c r="I128" s="185"/>
      <c r="J128" s="186">
        <f>ROUND(I128*H128,2)</f>
        <v>0</v>
      </c>
      <c r="K128" s="182" t="s">
        <v>1</v>
      </c>
      <c r="L128" s="39"/>
      <c r="M128" s="187" t="s">
        <v>1</v>
      </c>
      <c r="N128" s="188" t="s">
        <v>38</v>
      </c>
      <c r="O128" s="77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1" t="s">
        <v>157</v>
      </c>
      <c r="AT128" s="191" t="s">
        <v>159</v>
      </c>
      <c r="AU128" s="191" t="s">
        <v>80</v>
      </c>
      <c r="AY128" s="19" t="s">
        <v>156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80</v>
      </c>
      <c r="BK128" s="192">
        <f>ROUND(I128*H128,2)</f>
        <v>0</v>
      </c>
      <c r="BL128" s="19" t="s">
        <v>157</v>
      </c>
      <c r="BM128" s="191" t="s">
        <v>1035</v>
      </c>
    </row>
    <row r="129" s="2" customFormat="1" ht="37.8" customHeight="1">
      <c r="A129" s="38"/>
      <c r="B129" s="179"/>
      <c r="C129" s="180" t="s">
        <v>176</v>
      </c>
      <c r="D129" s="180" t="s">
        <v>159</v>
      </c>
      <c r="E129" s="181" t="s">
        <v>1036</v>
      </c>
      <c r="F129" s="182" t="s">
        <v>1037</v>
      </c>
      <c r="G129" s="183" t="s">
        <v>422</v>
      </c>
      <c r="H129" s="184">
        <v>1</v>
      </c>
      <c r="I129" s="185"/>
      <c r="J129" s="186">
        <f>ROUND(I129*H129,2)</f>
        <v>0</v>
      </c>
      <c r="K129" s="182" t="s">
        <v>1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157</v>
      </c>
      <c r="AT129" s="191" t="s">
        <v>159</v>
      </c>
      <c r="AU129" s="191" t="s">
        <v>80</v>
      </c>
      <c r="AY129" s="19" t="s">
        <v>156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80</v>
      </c>
      <c r="BK129" s="192">
        <f>ROUND(I129*H129,2)</f>
        <v>0</v>
      </c>
      <c r="BL129" s="19" t="s">
        <v>157</v>
      </c>
      <c r="BM129" s="191" t="s">
        <v>1038</v>
      </c>
    </row>
    <row r="130" s="12" customFormat="1" ht="22.8" customHeight="1">
      <c r="A130" s="12"/>
      <c r="B130" s="166"/>
      <c r="C130" s="12"/>
      <c r="D130" s="167" t="s">
        <v>72</v>
      </c>
      <c r="E130" s="177" t="s">
        <v>250</v>
      </c>
      <c r="F130" s="177" t="s">
        <v>316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SUM(P131:P142)</f>
        <v>0</v>
      </c>
      <c r="Q130" s="172"/>
      <c r="R130" s="173">
        <f>SUM(R131:R142)</f>
        <v>0.0020468000000000001</v>
      </c>
      <c r="S130" s="172"/>
      <c r="T130" s="174">
        <f>SUM(T131:T142)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80</v>
      </c>
      <c r="AT130" s="175" t="s">
        <v>72</v>
      </c>
      <c r="AU130" s="175" t="s">
        <v>80</v>
      </c>
      <c r="AY130" s="167" t="s">
        <v>156</v>
      </c>
      <c r="BK130" s="176">
        <f>SUM(BK131:BK142)</f>
        <v>0</v>
      </c>
    </row>
    <row r="131" s="2" customFormat="1" ht="24.15" customHeight="1">
      <c r="A131" s="38"/>
      <c r="B131" s="179"/>
      <c r="C131" s="180" t="s">
        <v>157</v>
      </c>
      <c r="D131" s="180" t="s">
        <v>159</v>
      </c>
      <c r="E131" s="181" t="s">
        <v>1039</v>
      </c>
      <c r="F131" s="182" t="s">
        <v>1040</v>
      </c>
      <c r="G131" s="183" t="s">
        <v>170</v>
      </c>
      <c r="H131" s="184">
        <v>51.170000000000002</v>
      </c>
      <c r="I131" s="185"/>
      <c r="J131" s="186">
        <f>ROUND(I131*H131,2)</f>
        <v>0</v>
      </c>
      <c r="K131" s="182" t="s">
        <v>163</v>
      </c>
      <c r="L131" s="39"/>
      <c r="M131" s="187" t="s">
        <v>1</v>
      </c>
      <c r="N131" s="188" t="s">
        <v>38</v>
      </c>
      <c r="O131" s="77"/>
      <c r="P131" s="189">
        <f>O131*H131</f>
        <v>0</v>
      </c>
      <c r="Q131" s="189">
        <v>4.0000000000000003E-05</v>
      </c>
      <c r="R131" s="189">
        <f>Q131*H131</f>
        <v>0.0020468000000000001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157</v>
      </c>
      <c r="AT131" s="191" t="s">
        <v>159</v>
      </c>
      <c r="AU131" s="191" t="s">
        <v>82</v>
      </c>
      <c r="AY131" s="19" t="s">
        <v>156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80</v>
      </c>
      <c r="BK131" s="192">
        <f>ROUND(I131*H131,2)</f>
        <v>0</v>
      </c>
      <c r="BL131" s="19" t="s">
        <v>157</v>
      </c>
      <c r="BM131" s="191" t="s">
        <v>1041</v>
      </c>
    </row>
    <row r="132" s="13" customFormat="1">
      <c r="A132" s="13"/>
      <c r="B132" s="193"/>
      <c r="C132" s="13"/>
      <c r="D132" s="194" t="s">
        <v>165</v>
      </c>
      <c r="E132" s="195" t="s">
        <v>1</v>
      </c>
      <c r="F132" s="196" t="s">
        <v>1042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165</v>
      </c>
      <c r="AU132" s="195" t="s">
        <v>82</v>
      </c>
      <c r="AV132" s="13" t="s">
        <v>80</v>
      </c>
      <c r="AW132" s="13" t="s">
        <v>30</v>
      </c>
      <c r="AX132" s="13" t="s">
        <v>73</v>
      </c>
      <c r="AY132" s="195" t="s">
        <v>156</v>
      </c>
    </row>
    <row r="133" s="14" customFormat="1">
      <c r="A133" s="14"/>
      <c r="B133" s="201"/>
      <c r="C133" s="14"/>
      <c r="D133" s="194" t="s">
        <v>165</v>
      </c>
      <c r="E133" s="202" t="s">
        <v>1</v>
      </c>
      <c r="F133" s="203" t="s">
        <v>1043</v>
      </c>
      <c r="G133" s="14"/>
      <c r="H133" s="204">
        <v>7.4400000000000004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165</v>
      </c>
      <c r="AU133" s="202" t="s">
        <v>82</v>
      </c>
      <c r="AV133" s="14" t="s">
        <v>82</v>
      </c>
      <c r="AW133" s="14" t="s">
        <v>30</v>
      </c>
      <c r="AX133" s="14" t="s">
        <v>73</v>
      </c>
      <c r="AY133" s="202" t="s">
        <v>156</v>
      </c>
    </row>
    <row r="134" s="13" customFormat="1">
      <c r="A134" s="13"/>
      <c r="B134" s="193"/>
      <c r="C134" s="13"/>
      <c r="D134" s="194" t="s">
        <v>165</v>
      </c>
      <c r="E134" s="195" t="s">
        <v>1</v>
      </c>
      <c r="F134" s="196" t="s">
        <v>1044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165</v>
      </c>
      <c r="AU134" s="195" t="s">
        <v>82</v>
      </c>
      <c r="AV134" s="13" t="s">
        <v>80</v>
      </c>
      <c r="AW134" s="13" t="s">
        <v>30</v>
      </c>
      <c r="AX134" s="13" t="s">
        <v>73</v>
      </c>
      <c r="AY134" s="195" t="s">
        <v>156</v>
      </c>
    </row>
    <row r="135" s="14" customFormat="1">
      <c r="A135" s="14"/>
      <c r="B135" s="201"/>
      <c r="C135" s="14"/>
      <c r="D135" s="194" t="s">
        <v>165</v>
      </c>
      <c r="E135" s="202" t="s">
        <v>1</v>
      </c>
      <c r="F135" s="203" t="s">
        <v>1045</v>
      </c>
      <c r="G135" s="14"/>
      <c r="H135" s="204">
        <v>15.119999999999999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165</v>
      </c>
      <c r="AU135" s="202" t="s">
        <v>82</v>
      </c>
      <c r="AV135" s="14" t="s">
        <v>82</v>
      </c>
      <c r="AW135" s="14" t="s">
        <v>30</v>
      </c>
      <c r="AX135" s="14" t="s">
        <v>73</v>
      </c>
      <c r="AY135" s="202" t="s">
        <v>156</v>
      </c>
    </row>
    <row r="136" s="13" customFormat="1">
      <c r="A136" s="13"/>
      <c r="B136" s="193"/>
      <c r="C136" s="13"/>
      <c r="D136" s="194" t="s">
        <v>165</v>
      </c>
      <c r="E136" s="195" t="s">
        <v>1</v>
      </c>
      <c r="F136" s="196" t="s">
        <v>1046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165</v>
      </c>
      <c r="AU136" s="195" t="s">
        <v>82</v>
      </c>
      <c r="AV136" s="13" t="s">
        <v>80</v>
      </c>
      <c r="AW136" s="13" t="s">
        <v>30</v>
      </c>
      <c r="AX136" s="13" t="s">
        <v>73</v>
      </c>
      <c r="AY136" s="195" t="s">
        <v>156</v>
      </c>
    </row>
    <row r="137" s="14" customFormat="1">
      <c r="A137" s="14"/>
      <c r="B137" s="201"/>
      <c r="C137" s="14"/>
      <c r="D137" s="194" t="s">
        <v>165</v>
      </c>
      <c r="E137" s="202" t="s">
        <v>1</v>
      </c>
      <c r="F137" s="203" t="s">
        <v>1047</v>
      </c>
      <c r="G137" s="14"/>
      <c r="H137" s="204">
        <v>12.119999999999999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165</v>
      </c>
      <c r="AU137" s="202" t="s">
        <v>82</v>
      </c>
      <c r="AV137" s="14" t="s">
        <v>82</v>
      </c>
      <c r="AW137" s="14" t="s">
        <v>30</v>
      </c>
      <c r="AX137" s="14" t="s">
        <v>73</v>
      </c>
      <c r="AY137" s="202" t="s">
        <v>156</v>
      </c>
    </row>
    <row r="138" s="13" customFormat="1">
      <c r="A138" s="13"/>
      <c r="B138" s="193"/>
      <c r="C138" s="13"/>
      <c r="D138" s="194" t="s">
        <v>165</v>
      </c>
      <c r="E138" s="195" t="s">
        <v>1</v>
      </c>
      <c r="F138" s="196" t="s">
        <v>460</v>
      </c>
      <c r="G138" s="13"/>
      <c r="H138" s="195" t="s">
        <v>1</v>
      </c>
      <c r="I138" s="197"/>
      <c r="J138" s="13"/>
      <c r="K138" s="13"/>
      <c r="L138" s="193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165</v>
      </c>
      <c r="AU138" s="195" t="s">
        <v>82</v>
      </c>
      <c r="AV138" s="13" t="s">
        <v>80</v>
      </c>
      <c r="AW138" s="13" t="s">
        <v>30</v>
      </c>
      <c r="AX138" s="13" t="s">
        <v>73</v>
      </c>
      <c r="AY138" s="195" t="s">
        <v>156</v>
      </c>
    </row>
    <row r="139" s="14" customFormat="1">
      <c r="A139" s="14"/>
      <c r="B139" s="201"/>
      <c r="C139" s="14"/>
      <c r="D139" s="194" t="s">
        <v>165</v>
      </c>
      <c r="E139" s="202" t="s">
        <v>1</v>
      </c>
      <c r="F139" s="203" t="s">
        <v>1048</v>
      </c>
      <c r="G139" s="14"/>
      <c r="H139" s="204">
        <v>12.9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165</v>
      </c>
      <c r="AU139" s="202" t="s">
        <v>82</v>
      </c>
      <c r="AV139" s="14" t="s">
        <v>82</v>
      </c>
      <c r="AW139" s="14" t="s">
        <v>30</v>
      </c>
      <c r="AX139" s="14" t="s">
        <v>73</v>
      </c>
      <c r="AY139" s="202" t="s">
        <v>156</v>
      </c>
    </row>
    <row r="140" s="13" customFormat="1">
      <c r="A140" s="13"/>
      <c r="B140" s="193"/>
      <c r="C140" s="13"/>
      <c r="D140" s="194" t="s">
        <v>165</v>
      </c>
      <c r="E140" s="195" t="s">
        <v>1</v>
      </c>
      <c r="F140" s="196" t="s">
        <v>1049</v>
      </c>
      <c r="G140" s="13"/>
      <c r="H140" s="195" t="s">
        <v>1</v>
      </c>
      <c r="I140" s="197"/>
      <c r="J140" s="13"/>
      <c r="K140" s="13"/>
      <c r="L140" s="193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5" t="s">
        <v>165</v>
      </c>
      <c r="AU140" s="195" t="s">
        <v>82</v>
      </c>
      <c r="AV140" s="13" t="s">
        <v>80</v>
      </c>
      <c r="AW140" s="13" t="s">
        <v>30</v>
      </c>
      <c r="AX140" s="13" t="s">
        <v>73</v>
      </c>
      <c r="AY140" s="195" t="s">
        <v>156</v>
      </c>
    </row>
    <row r="141" s="14" customFormat="1">
      <c r="A141" s="14"/>
      <c r="B141" s="201"/>
      <c r="C141" s="14"/>
      <c r="D141" s="194" t="s">
        <v>165</v>
      </c>
      <c r="E141" s="202" t="s">
        <v>1</v>
      </c>
      <c r="F141" s="203" t="s">
        <v>1050</v>
      </c>
      <c r="G141" s="14"/>
      <c r="H141" s="204">
        <v>3.5899999999999999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165</v>
      </c>
      <c r="AU141" s="202" t="s">
        <v>82</v>
      </c>
      <c r="AV141" s="14" t="s">
        <v>82</v>
      </c>
      <c r="AW141" s="14" t="s">
        <v>30</v>
      </c>
      <c r="AX141" s="14" t="s">
        <v>73</v>
      </c>
      <c r="AY141" s="202" t="s">
        <v>156</v>
      </c>
    </row>
    <row r="142" s="15" customFormat="1">
      <c r="A142" s="15"/>
      <c r="B142" s="209"/>
      <c r="C142" s="15"/>
      <c r="D142" s="194" t="s">
        <v>165</v>
      </c>
      <c r="E142" s="210" t="s">
        <v>1</v>
      </c>
      <c r="F142" s="211" t="s">
        <v>190</v>
      </c>
      <c r="G142" s="15"/>
      <c r="H142" s="212">
        <v>51.170000000000002</v>
      </c>
      <c r="I142" s="213"/>
      <c r="J142" s="15"/>
      <c r="K142" s="15"/>
      <c r="L142" s="209"/>
      <c r="M142" s="214"/>
      <c r="N142" s="215"/>
      <c r="O142" s="215"/>
      <c r="P142" s="215"/>
      <c r="Q142" s="215"/>
      <c r="R142" s="215"/>
      <c r="S142" s="215"/>
      <c r="T142" s="21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0" t="s">
        <v>165</v>
      </c>
      <c r="AU142" s="210" t="s">
        <v>82</v>
      </c>
      <c r="AV142" s="15" t="s">
        <v>157</v>
      </c>
      <c r="AW142" s="15" t="s">
        <v>30</v>
      </c>
      <c r="AX142" s="15" t="s">
        <v>80</v>
      </c>
      <c r="AY142" s="210" t="s">
        <v>156</v>
      </c>
    </row>
    <row r="143" s="12" customFormat="1" ht="22.8" customHeight="1">
      <c r="A143" s="12"/>
      <c r="B143" s="166"/>
      <c r="C143" s="12"/>
      <c r="D143" s="167" t="s">
        <v>72</v>
      </c>
      <c r="E143" s="177" t="s">
        <v>358</v>
      </c>
      <c r="F143" s="177" t="s">
        <v>1051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SUM(P144:P170)</f>
        <v>0</v>
      </c>
      <c r="Q143" s="172"/>
      <c r="R143" s="173">
        <f>SUM(R144:R170)</f>
        <v>0</v>
      </c>
      <c r="S143" s="172"/>
      <c r="T143" s="174">
        <f>SUM(T144:T170)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80</v>
      </c>
      <c r="AT143" s="175" t="s">
        <v>72</v>
      </c>
      <c r="AU143" s="175" t="s">
        <v>80</v>
      </c>
      <c r="AY143" s="167" t="s">
        <v>156</v>
      </c>
      <c r="BK143" s="176">
        <f>SUM(BK144:BK170)</f>
        <v>0</v>
      </c>
    </row>
    <row r="144" s="2" customFormat="1" ht="37.8" customHeight="1">
      <c r="A144" s="38"/>
      <c r="B144" s="179"/>
      <c r="C144" s="180" t="s">
        <v>200</v>
      </c>
      <c r="D144" s="180" t="s">
        <v>159</v>
      </c>
      <c r="E144" s="181" t="s">
        <v>1052</v>
      </c>
      <c r="F144" s="182" t="s">
        <v>1053</v>
      </c>
      <c r="G144" s="183" t="s">
        <v>170</v>
      </c>
      <c r="H144" s="184">
        <v>198000</v>
      </c>
      <c r="I144" s="185"/>
      <c r="J144" s="186">
        <f>ROUND(I144*H144,2)</f>
        <v>0</v>
      </c>
      <c r="K144" s="182" t="s">
        <v>163</v>
      </c>
      <c r="L144" s="39"/>
      <c r="M144" s="187" t="s">
        <v>1</v>
      </c>
      <c r="N144" s="188" t="s">
        <v>38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157</v>
      </c>
      <c r="AT144" s="191" t="s">
        <v>159</v>
      </c>
      <c r="AU144" s="191" t="s">
        <v>82</v>
      </c>
      <c r="AY144" s="19" t="s">
        <v>156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80</v>
      </c>
      <c r="BK144" s="192">
        <f>ROUND(I144*H144,2)</f>
        <v>0</v>
      </c>
      <c r="BL144" s="19" t="s">
        <v>157</v>
      </c>
      <c r="BM144" s="191" t="s">
        <v>1054</v>
      </c>
    </row>
    <row r="145" s="13" customFormat="1">
      <c r="A145" s="13"/>
      <c r="B145" s="193"/>
      <c r="C145" s="13"/>
      <c r="D145" s="194" t="s">
        <v>165</v>
      </c>
      <c r="E145" s="195" t="s">
        <v>1</v>
      </c>
      <c r="F145" s="196" t="s">
        <v>364</v>
      </c>
      <c r="G145" s="13"/>
      <c r="H145" s="195" t="s">
        <v>1</v>
      </c>
      <c r="I145" s="197"/>
      <c r="J145" s="13"/>
      <c r="K145" s="13"/>
      <c r="L145" s="193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165</v>
      </c>
      <c r="AU145" s="195" t="s">
        <v>82</v>
      </c>
      <c r="AV145" s="13" t="s">
        <v>80</v>
      </c>
      <c r="AW145" s="13" t="s">
        <v>30</v>
      </c>
      <c r="AX145" s="13" t="s">
        <v>73</v>
      </c>
      <c r="AY145" s="195" t="s">
        <v>156</v>
      </c>
    </row>
    <row r="146" s="14" customFormat="1">
      <c r="A146" s="14"/>
      <c r="B146" s="201"/>
      <c r="C146" s="14"/>
      <c r="D146" s="194" t="s">
        <v>165</v>
      </c>
      <c r="E146" s="202" t="s">
        <v>1</v>
      </c>
      <c r="F146" s="203" t="s">
        <v>1055</v>
      </c>
      <c r="G146" s="14"/>
      <c r="H146" s="204">
        <v>198000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165</v>
      </c>
      <c r="AU146" s="202" t="s">
        <v>82</v>
      </c>
      <c r="AV146" s="14" t="s">
        <v>82</v>
      </c>
      <c r="AW146" s="14" t="s">
        <v>30</v>
      </c>
      <c r="AX146" s="14" t="s">
        <v>80</v>
      </c>
      <c r="AY146" s="202" t="s">
        <v>156</v>
      </c>
    </row>
    <row r="147" s="2" customFormat="1" ht="37.8" customHeight="1">
      <c r="A147" s="38"/>
      <c r="B147" s="179"/>
      <c r="C147" s="180" t="s">
        <v>211</v>
      </c>
      <c r="D147" s="180" t="s">
        <v>159</v>
      </c>
      <c r="E147" s="181" t="s">
        <v>1056</v>
      </c>
      <c r="F147" s="182" t="s">
        <v>1057</v>
      </c>
      <c r="G147" s="183" t="s">
        <v>170</v>
      </c>
      <c r="H147" s="184">
        <v>205200</v>
      </c>
      <c r="I147" s="185"/>
      <c r="J147" s="186">
        <f>ROUND(I147*H147,2)</f>
        <v>0</v>
      </c>
      <c r="K147" s="182" t="s">
        <v>163</v>
      </c>
      <c r="L147" s="39"/>
      <c r="M147" s="187" t="s">
        <v>1</v>
      </c>
      <c r="N147" s="188" t="s">
        <v>38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157</v>
      </c>
      <c r="AT147" s="191" t="s">
        <v>159</v>
      </c>
      <c r="AU147" s="191" t="s">
        <v>82</v>
      </c>
      <c r="AY147" s="19" t="s">
        <v>156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80</v>
      </c>
      <c r="BK147" s="192">
        <f>ROUND(I147*H147,2)</f>
        <v>0</v>
      </c>
      <c r="BL147" s="19" t="s">
        <v>157</v>
      </c>
      <c r="BM147" s="191" t="s">
        <v>1058</v>
      </c>
    </row>
    <row r="148" s="13" customFormat="1">
      <c r="A148" s="13"/>
      <c r="B148" s="193"/>
      <c r="C148" s="13"/>
      <c r="D148" s="194" t="s">
        <v>165</v>
      </c>
      <c r="E148" s="195" t="s">
        <v>1</v>
      </c>
      <c r="F148" s="196" t="s">
        <v>370</v>
      </c>
      <c r="G148" s="13"/>
      <c r="H148" s="195" t="s">
        <v>1</v>
      </c>
      <c r="I148" s="197"/>
      <c r="J148" s="13"/>
      <c r="K148" s="13"/>
      <c r="L148" s="193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5" t="s">
        <v>165</v>
      </c>
      <c r="AU148" s="195" t="s">
        <v>82</v>
      </c>
      <c r="AV148" s="13" t="s">
        <v>80</v>
      </c>
      <c r="AW148" s="13" t="s">
        <v>30</v>
      </c>
      <c r="AX148" s="13" t="s">
        <v>73</v>
      </c>
      <c r="AY148" s="195" t="s">
        <v>156</v>
      </c>
    </row>
    <row r="149" s="14" customFormat="1">
      <c r="A149" s="14"/>
      <c r="B149" s="201"/>
      <c r="C149" s="14"/>
      <c r="D149" s="194" t="s">
        <v>165</v>
      </c>
      <c r="E149" s="202" t="s">
        <v>1</v>
      </c>
      <c r="F149" s="203" t="s">
        <v>1059</v>
      </c>
      <c r="G149" s="14"/>
      <c r="H149" s="204">
        <v>205200</v>
      </c>
      <c r="I149" s="205"/>
      <c r="J149" s="14"/>
      <c r="K149" s="14"/>
      <c r="L149" s="201"/>
      <c r="M149" s="206"/>
      <c r="N149" s="207"/>
      <c r="O149" s="207"/>
      <c r="P149" s="207"/>
      <c r="Q149" s="207"/>
      <c r="R149" s="207"/>
      <c r="S149" s="207"/>
      <c r="T149" s="20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2" t="s">
        <v>165</v>
      </c>
      <c r="AU149" s="202" t="s">
        <v>82</v>
      </c>
      <c r="AV149" s="14" t="s">
        <v>82</v>
      </c>
      <c r="AW149" s="14" t="s">
        <v>30</v>
      </c>
      <c r="AX149" s="14" t="s">
        <v>73</v>
      </c>
      <c r="AY149" s="202" t="s">
        <v>156</v>
      </c>
    </row>
    <row r="150" s="15" customFormat="1">
      <c r="A150" s="15"/>
      <c r="B150" s="209"/>
      <c r="C150" s="15"/>
      <c r="D150" s="194" t="s">
        <v>165</v>
      </c>
      <c r="E150" s="210" t="s">
        <v>1</v>
      </c>
      <c r="F150" s="211" t="s">
        <v>190</v>
      </c>
      <c r="G150" s="15"/>
      <c r="H150" s="212">
        <v>205200</v>
      </c>
      <c r="I150" s="213"/>
      <c r="J150" s="15"/>
      <c r="K150" s="15"/>
      <c r="L150" s="209"/>
      <c r="M150" s="214"/>
      <c r="N150" s="215"/>
      <c r="O150" s="215"/>
      <c r="P150" s="215"/>
      <c r="Q150" s="215"/>
      <c r="R150" s="215"/>
      <c r="S150" s="215"/>
      <c r="T150" s="21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0" t="s">
        <v>165</v>
      </c>
      <c r="AU150" s="210" t="s">
        <v>82</v>
      </c>
      <c r="AV150" s="15" t="s">
        <v>157</v>
      </c>
      <c r="AW150" s="15" t="s">
        <v>30</v>
      </c>
      <c r="AX150" s="15" t="s">
        <v>80</v>
      </c>
      <c r="AY150" s="210" t="s">
        <v>156</v>
      </c>
    </row>
    <row r="151" s="2" customFormat="1" ht="16.5" customHeight="1">
      <c r="A151" s="38"/>
      <c r="B151" s="179"/>
      <c r="C151" s="180" t="s">
        <v>217</v>
      </c>
      <c r="D151" s="180" t="s">
        <v>159</v>
      </c>
      <c r="E151" s="181" t="s">
        <v>1060</v>
      </c>
      <c r="F151" s="182" t="s">
        <v>1061</v>
      </c>
      <c r="G151" s="183" t="s">
        <v>170</v>
      </c>
      <c r="H151" s="184">
        <v>403200</v>
      </c>
      <c r="I151" s="185"/>
      <c r="J151" s="186">
        <f>ROUND(I151*H151,2)</f>
        <v>0</v>
      </c>
      <c r="K151" s="182" t="s">
        <v>163</v>
      </c>
      <c r="L151" s="39"/>
      <c r="M151" s="187" t="s">
        <v>1</v>
      </c>
      <c r="N151" s="188" t="s">
        <v>38</v>
      </c>
      <c r="O151" s="77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1" t="s">
        <v>157</v>
      </c>
      <c r="AT151" s="191" t="s">
        <v>159</v>
      </c>
      <c r="AU151" s="191" t="s">
        <v>82</v>
      </c>
      <c r="AY151" s="19" t="s">
        <v>156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80</v>
      </c>
      <c r="BK151" s="192">
        <f>ROUND(I151*H151,2)</f>
        <v>0</v>
      </c>
      <c r="BL151" s="19" t="s">
        <v>157</v>
      </c>
      <c r="BM151" s="191" t="s">
        <v>1062</v>
      </c>
    </row>
    <row r="152" s="13" customFormat="1">
      <c r="A152" s="13"/>
      <c r="B152" s="193"/>
      <c r="C152" s="13"/>
      <c r="D152" s="194" t="s">
        <v>165</v>
      </c>
      <c r="E152" s="195" t="s">
        <v>1</v>
      </c>
      <c r="F152" s="196" t="s">
        <v>364</v>
      </c>
      <c r="G152" s="13"/>
      <c r="H152" s="195" t="s">
        <v>1</v>
      </c>
      <c r="I152" s="197"/>
      <c r="J152" s="13"/>
      <c r="K152" s="13"/>
      <c r="L152" s="193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5" t="s">
        <v>165</v>
      </c>
      <c r="AU152" s="195" t="s">
        <v>82</v>
      </c>
      <c r="AV152" s="13" t="s">
        <v>80</v>
      </c>
      <c r="AW152" s="13" t="s">
        <v>30</v>
      </c>
      <c r="AX152" s="13" t="s">
        <v>73</v>
      </c>
      <c r="AY152" s="195" t="s">
        <v>156</v>
      </c>
    </row>
    <row r="153" s="14" customFormat="1">
      <c r="A153" s="14"/>
      <c r="B153" s="201"/>
      <c r="C153" s="14"/>
      <c r="D153" s="194" t="s">
        <v>165</v>
      </c>
      <c r="E153" s="202" t="s">
        <v>1</v>
      </c>
      <c r="F153" s="203" t="s">
        <v>1055</v>
      </c>
      <c r="G153" s="14"/>
      <c r="H153" s="204">
        <v>198000</v>
      </c>
      <c r="I153" s="205"/>
      <c r="J153" s="14"/>
      <c r="K153" s="14"/>
      <c r="L153" s="201"/>
      <c r="M153" s="206"/>
      <c r="N153" s="207"/>
      <c r="O153" s="207"/>
      <c r="P153" s="207"/>
      <c r="Q153" s="207"/>
      <c r="R153" s="207"/>
      <c r="S153" s="207"/>
      <c r="T153" s="20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165</v>
      </c>
      <c r="AU153" s="202" t="s">
        <v>82</v>
      </c>
      <c r="AV153" s="14" t="s">
        <v>82</v>
      </c>
      <c r="AW153" s="14" t="s">
        <v>30</v>
      </c>
      <c r="AX153" s="14" t="s">
        <v>73</v>
      </c>
      <c r="AY153" s="202" t="s">
        <v>156</v>
      </c>
    </row>
    <row r="154" s="13" customFormat="1">
      <c r="A154" s="13"/>
      <c r="B154" s="193"/>
      <c r="C154" s="13"/>
      <c r="D154" s="194" t="s">
        <v>165</v>
      </c>
      <c r="E154" s="195" t="s">
        <v>1</v>
      </c>
      <c r="F154" s="196" t="s">
        <v>370</v>
      </c>
      <c r="G154" s="13"/>
      <c r="H154" s="195" t="s">
        <v>1</v>
      </c>
      <c r="I154" s="197"/>
      <c r="J154" s="13"/>
      <c r="K154" s="13"/>
      <c r="L154" s="193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165</v>
      </c>
      <c r="AU154" s="195" t="s">
        <v>82</v>
      </c>
      <c r="AV154" s="13" t="s">
        <v>80</v>
      </c>
      <c r="AW154" s="13" t="s">
        <v>30</v>
      </c>
      <c r="AX154" s="13" t="s">
        <v>73</v>
      </c>
      <c r="AY154" s="195" t="s">
        <v>156</v>
      </c>
    </row>
    <row r="155" s="14" customFormat="1">
      <c r="A155" s="14"/>
      <c r="B155" s="201"/>
      <c r="C155" s="14"/>
      <c r="D155" s="194" t="s">
        <v>165</v>
      </c>
      <c r="E155" s="202" t="s">
        <v>1</v>
      </c>
      <c r="F155" s="203" t="s">
        <v>1059</v>
      </c>
      <c r="G155" s="14"/>
      <c r="H155" s="204">
        <v>205200</v>
      </c>
      <c r="I155" s="205"/>
      <c r="J155" s="14"/>
      <c r="K155" s="14"/>
      <c r="L155" s="201"/>
      <c r="M155" s="206"/>
      <c r="N155" s="207"/>
      <c r="O155" s="207"/>
      <c r="P155" s="207"/>
      <c r="Q155" s="207"/>
      <c r="R155" s="207"/>
      <c r="S155" s="207"/>
      <c r="T155" s="20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2" t="s">
        <v>165</v>
      </c>
      <c r="AU155" s="202" t="s">
        <v>82</v>
      </c>
      <c r="AV155" s="14" t="s">
        <v>82</v>
      </c>
      <c r="AW155" s="14" t="s">
        <v>30</v>
      </c>
      <c r="AX155" s="14" t="s">
        <v>73</v>
      </c>
      <c r="AY155" s="202" t="s">
        <v>156</v>
      </c>
    </row>
    <row r="156" s="15" customFormat="1">
      <c r="A156" s="15"/>
      <c r="B156" s="209"/>
      <c r="C156" s="15"/>
      <c r="D156" s="194" t="s">
        <v>165</v>
      </c>
      <c r="E156" s="210" t="s">
        <v>1</v>
      </c>
      <c r="F156" s="211" t="s">
        <v>190</v>
      </c>
      <c r="G156" s="15"/>
      <c r="H156" s="212">
        <v>403200</v>
      </c>
      <c r="I156" s="213"/>
      <c r="J156" s="15"/>
      <c r="K156" s="15"/>
      <c r="L156" s="209"/>
      <c r="M156" s="214"/>
      <c r="N156" s="215"/>
      <c r="O156" s="215"/>
      <c r="P156" s="215"/>
      <c r="Q156" s="215"/>
      <c r="R156" s="215"/>
      <c r="S156" s="215"/>
      <c r="T156" s="21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0" t="s">
        <v>165</v>
      </c>
      <c r="AU156" s="210" t="s">
        <v>82</v>
      </c>
      <c r="AV156" s="15" t="s">
        <v>157</v>
      </c>
      <c r="AW156" s="15" t="s">
        <v>30</v>
      </c>
      <c r="AX156" s="15" t="s">
        <v>80</v>
      </c>
      <c r="AY156" s="210" t="s">
        <v>156</v>
      </c>
    </row>
    <row r="157" s="2" customFormat="1" ht="16.5" customHeight="1">
      <c r="A157" s="38"/>
      <c r="B157" s="179"/>
      <c r="C157" s="180" t="s">
        <v>230</v>
      </c>
      <c r="D157" s="180" t="s">
        <v>159</v>
      </c>
      <c r="E157" s="181" t="s">
        <v>1063</v>
      </c>
      <c r="F157" s="182" t="s">
        <v>1064</v>
      </c>
      <c r="G157" s="183" t="s">
        <v>334</v>
      </c>
      <c r="H157" s="184">
        <v>2880</v>
      </c>
      <c r="I157" s="185"/>
      <c r="J157" s="186">
        <f>ROUND(I157*H157,2)</f>
        <v>0</v>
      </c>
      <c r="K157" s="182" t="s">
        <v>1</v>
      </c>
      <c r="L157" s="39"/>
      <c r="M157" s="187" t="s">
        <v>1</v>
      </c>
      <c r="N157" s="188" t="s">
        <v>38</v>
      </c>
      <c r="O157" s="77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1" t="s">
        <v>157</v>
      </c>
      <c r="AT157" s="191" t="s">
        <v>159</v>
      </c>
      <c r="AU157" s="191" t="s">
        <v>82</v>
      </c>
      <c r="AY157" s="19" t="s">
        <v>156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80</v>
      </c>
      <c r="BK157" s="192">
        <f>ROUND(I157*H157,2)</f>
        <v>0</v>
      </c>
      <c r="BL157" s="19" t="s">
        <v>157</v>
      </c>
      <c r="BM157" s="191" t="s">
        <v>1065</v>
      </c>
    </row>
    <row r="158" s="14" customFormat="1">
      <c r="A158" s="14"/>
      <c r="B158" s="201"/>
      <c r="C158" s="14"/>
      <c r="D158" s="194" t="s">
        <v>165</v>
      </c>
      <c r="E158" s="202" t="s">
        <v>1</v>
      </c>
      <c r="F158" s="203" t="s">
        <v>1066</v>
      </c>
      <c r="G158" s="14"/>
      <c r="H158" s="204">
        <v>2880</v>
      </c>
      <c r="I158" s="205"/>
      <c r="J158" s="14"/>
      <c r="K158" s="14"/>
      <c r="L158" s="201"/>
      <c r="M158" s="206"/>
      <c r="N158" s="207"/>
      <c r="O158" s="207"/>
      <c r="P158" s="207"/>
      <c r="Q158" s="207"/>
      <c r="R158" s="207"/>
      <c r="S158" s="207"/>
      <c r="T158" s="20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2" t="s">
        <v>165</v>
      </c>
      <c r="AU158" s="202" t="s">
        <v>82</v>
      </c>
      <c r="AV158" s="14" t="s">
        <v>82</v>
      </c>
      <c r="AW158" s="14" t="s">
        <v>30</v>
      </c>
      <c r="AX158" s="14" t="s">
        <v>80</v>
      </c>
      <c r="AY158" s="202" t="s">
        <v>156</v>
      </c>
    </row>
    <row r="159" s="2" customFormat="1" ht="21.75" customHeight="1">
      <c r="A159" s="38"/>
      <c r="B159" s="179"/>
      <c r="C159" s="180" t="s">
        <v>250</v>
      </c>
      <c r="D159" s="180" t="s">
        <v>159</v>
      </c>
      <c r="E159" s="181" t="s">
        <v>1067</v>
      </c>
      <c r="F159" s="182" t="s">
        <v>1068</v>
      </c>
      <c r="G159" s="183" t="s">
        <v>334</v>
      </c>
      <c r="H159" s="184">
        <v>3600</v>
      </c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157</v>
      </c>
      <c r="AT159" s="191" t="s">
        <v>159</v>
      </c>
      <c r="AU159" s="191" t="s">
        <v>82</v>
      </c>
      <c r="AY159" s="19" t="s">
        <v>156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80</v>
      </c>
      <c r="BK159" s="192">
        <f>ROUND(I159*H159,2)</f>
        <v>0</v>
      </c>
      <c r="BL159" s="19" t="s">
        <v>157</v>
      </c>
      <c r="BM159" s="191" t="s">
        <v>1069</v>
      </c>
    </row>
    <row r="160" s="14" customFormat="1">
      <c r="A160" s="14"/>
      <c r="B160" s="201"/>
      <c r="C160" s="14"/>
      <c r="D160" s="194" t="s">
        <v>165</v>
      </c>
      <c r="E160" s="202" t="s">
        <v>1</v>
      </c>
      <c r="F160" s="203" t="s">
        <v>1070</v>
      </c>
      <c r="G160" s="14"/>
      <c r="H160" s="204">
        <v>3600</v>
      </c>
      <c r="I160" s="205"/>
      <c r="J160" s="14"/>
      <c r="K160" s="14"/>
      <c r="L160" s="201"/>
      <c r="M160" s="206"/>
      <c r="N160" s="207"/>
      <c r="O160" s="207"/>
      <c r="P160" s="207"/>
      <c r="Q160" s="207"/>
      <c r="R160" s="207"/>
      <c r="S160" s="207"/>
      <c r="T160" s="20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165</v>
      </c>
      <c r="AU160" s="202" t="s">
        <v>82</v>
      </c>
      <c r="AV160" s="14" t="s">
        <v>82</v>
      </c>
      <c r="AW160" s="14" t="s">
        <v>30</v>
      </c>
      <c r="AX160" s="14" t="s">
        <v>80</v>
      </c>
      <c r="AY160" s="202" t="s">
        <v>156</v>
      </c>
    </row>
    <row r="161" s="2" customFormat="1" ht="16.5" customHeight="1">
      <c r="A161" s="38"/>
      <c r="B161" s="179"/>
      <c r="C161" s="180" t="s">
        <v>255</v>
      </c>
      <c r="D161" s="180" t="s">
        <v>159</v>
      </c>
      <c r="E161" s="181" t="s">
        <v>1071</v>
      </c>
      <c r="F161" s="182" t="s">
        <v>1072</v>
      </c>
      <c r="G161" s="183" t="s">
        <v>422</v>
      </c>
      <c r="H161" s="184">
        <v>1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157</v>
      </c>
      <c r="AT161" s="191" t="s">
        <v>159</v>
      </c>
      <c r="AU161" s="191" t="s">
        <v>82</v>
      </c>
      <c r="AY161" s="19" t="s">
        <v>156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80</v>
      </c>
      <c r="BK161" s="192">
        <f>ROUND(I161*H161,2)</f>
        <v>0</v>
      </c>
      <c r="BL161" s="19" t="s">
        <v>157</v>
      </c>
      <c r="BM161" s="191" t="s">
        <v>1073</v>
      </c>
    </row>
    <row r="162" s="2" customFormat="1" ht="16.5" customHeight="1">
      <c r="A162" s="38"/>
      <c r="B162" s="179"/>
      <c r="C162" s="180" t="s">
        <v>259</v>
      </c>
      <c r="D162" s="180" t="s">
        <v>159</v>
      </c>
      <c r="E162" s="181" t="s">
        <v>1074</v>
      </c>
      <c r="F162" s="182" t="s">
        <v>1075</v>
      </c>
      <c r="G162" s="183" t="s">
        <v>422</v>
      </c>
      <c r="H162" s="184">
        <v>1</v>
      </c>
      <c r="I162" s="185"/>
      <c r="J162" s="186">
        <f>ROUND(I162*H162,2)</f>
        <v>0</v>
      </c>
      <c r="K162" s="182" t="s">
        <v>1</v>
      </c>
      <c r="L162" s="39"/>
      <c r="M162" s="187" t="s">
        <v>1</v>
      </c>
      <c r="N162" s="188" t="s">
        <v>38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157</v>
      </c>
      <c r="AT162" s="191" t="s">
        <v>159</v>
      </c>
      <c r="AU162" s="191" t="s">
        <v>82</v>
      </c>
      <c r="AY162" s="19" t="s">
        <v>156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80</v>
      </c>
      <c r="BK162" s="192">
        <f>ROUND(I162*H162,2)</f>
        <v>0</v>
      </c>
      <c r="BL162" s="19" t="s">
        <v>157</v>
      </c>
      <c r="BM162" s="191" t="s">
        <v>1076</v>
      </c>
    </row>
    <row r="163" s="2" customFormat="1" ht="16.5" customHeight="1">
      <c r="A163" s="38"/>
      <c r="B163" s="179"/>
      <c r="C163" s="180" t="s">
        <v>8</v>
      </c>
      <c r="D163" s="180" t="s">
        <v>159</v>
      </c>
      <c r="E163" s="181" t="s">
        <v>1077</v>
      </c>
      <c r="F163" s="182" t="s">
        <v>1078</v>
      </c>
      <c r="G163" s="183" t="s">
        <v>170</v>
      </c>
      <c r="H163" s="184">
        <v>1120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38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157</v>
      </c>
      <c r="AT163" s="191" t="s">
        <v>159</v>
      </c>
      <c r="AU163" s="191" t="s">
        <v>82</v>
      </c>
      <c r="AY163" s="19" t="s">
        <v>156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80</v>
      </c>
      <c r="BK163" s="192">
        <f>ROUND(I163*H163,2)</f>
        <v>0</v>
      </c>
      <c r="BL163" s="19" t="s">
        <v>157</v>
      </c>
      <c r="BM163" s="191" t="s">
        <v>1079</v>
      </c>
    </row>
    <row r="164" s="14" customFormat="1">
      <c r="A164" s="14"/>
      <c r="B164" s="201"/>
      <c r="C164" s="14"/>
      <c r="D164" s="194" t="s">
        <v>165</v>
      </c>
      <c r="E164" s="202" t="s">
        <v>1</v>
      </c>
      <c r="F164" s="203" t="s">
        <v>1080</v>
      </c>
      <c r="G164" s="14"/>
      <c r="H164" s="204">
        <v>1120</v>
      </c>
      <c r="I164" s="205"/>
      <c r="J164" s="14"/>
      <c r="K164" s="14"/>
      <c r="L164" s="201"/>
      <c r="M164" s="206"/>
      <c r="N164" s="207"/>
      <c r="O164" s="207"/>
      <c r="P164" s="207"/>
      <c r="Q164" s="207"/>
      <c r="R164" s="207"/>
      <c r="S164" s="207"/>
      <c r="T164" s="20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2" t="s">
        <v>165</v>
      </c>
      <c r="AU164" s="202" t="s">
        <v>82</v>
      </c>
      <c r="AV164" s="14" t="s">
        <v>82</v>
      </c>
      <c r="AW164" s="14" t="s">
        <v>30</v>
      </c>
      <c r="AX164" s="14" t="s">
        <v>80</v>
      </c>
      <c r="AY164" s="202" t="s">
        <v>156</v>
      </c>
    </row>
    <row r="165" s="2" customFormat="1" ht="16.5" customHeight="1">
      <c r="A165" s="38"/>
      <c r="B165" s="179"/>
      <c r="C165" s="180" t="s">
        <v>268</v>
      </c>
      <c r="D165" s="180" t="s">
        <v>159</v>
      </c>
      <c r="E165" s="181" t="s">
        <v>1081</v>
      </c>
      <c r="F165" s="182" t="s">
        <v>1082</v>
      </c>
      <c r="G165" s="183" t="s">
        <v>334</v>
      </c>
      <c r="H165" s="184">
        <v>1</v>
      </c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38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157</v>
      </c>
      <c r="AT165" s="191" t="s">
        <v>159</v>
      </c>
      <c r="AU165" s="191" t="s">
        <v>82</v>
      </c>
      <c r="AY165" s="19" t="s">
        <v>156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80</v>
      </c>
      <c r="BK165" s="192">
        <f>ROUND(I165*H165,2)</f>
        <v>0</v>
      </c>
      <c r="BL165" s="19" t="s">
        <v>157</v>
      </c>
      <c r="BM165" s="191" t="s">
        <v>1083</v>
      </c>
    </row>
    <row r="166" s="2" customFormat="1" ht="16.5" customHeight="1">
      <c r="A166" s="38"/>
      <c r="B166" s="179"/>
      <c r="C166" s="180" t="s">
        <v>272</v>
      </c>
      <c r="D166" s="180" t="s">
        <v>159</v>
      </c>
      <c r="E166" s="181" t="s">
        <v>1084</v>
      </c>
      <c r="F166" s="182" t="s">
        <v>1085</v>
      </c>
      <c r="G166" s="183" t="s">
        <v>170</v>
      </c>
      <c r="H166" s="184">
        <v>550</v>
      </c>
      <c r="I166" s="185"/>
      <c r="J166" s="186">
        <f>ROUND(I166*H166,2)</f>
        <v>0</v>
      </c>
      <c r="K166" s="182" t="s">
        <v>1</v>
      </c>
      <c r="L166" s="39"/>
      <c r="M166" s="187" t="s">
        <v>1</v>
      </c>
      <c r="N166" s="188" t="s">
        <v>38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157</v>
      </c>
      <c r="AT166" s="191" t="s">
        <v>159</v>
      </c>
      <c r="AU166" s="191" t="s">
        <v>82</v>
      </c>
      <c r="AY166" s="19" t="s">
        <v>156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80</v>
      </c>
      <c r="BK166" s="192">
        <f>ROUND(I166*H166,2)</f>
        <v>0</v>
      </c>
      <c r="BL166" s="19" t="s">
        <v>157</v>
      </c>
      <c r="BM166" s="191" t="s">
        <v>1086</v>
      </c>
    </row>
    <row r="167" s="2" customFormat="1" ht="24.15" customHeight="1">
      <c r="A167" s="38"/>
      <c r="B167" s="179"/>
      <c r="C167" s="180" t="s">
        <v>276</v>
      </c>
      <c r="D167" s="180" t="s">
        <v>159</v>
      </c>
      <c r="E167" s="181" t="s">
        <v>1087</v>
      </c>
      <c r="F167" s="182" t="s">
        <v>1088</v>
      </c>
      <c r="G167" s="183" t="s">
        <v>170</v>
      </c>
      <c r="H167" s="184">
        <v>570</v>
      </c>
      <c r="I167" s="185"/>
      <c r="J167" s="186">
        <f>ROUND(I167*H167,2)</f>
        <v>0</v>
      </c>
      <c r="K167" s="182" t="s">
        <v>1</v>
      </c>
      <c r="L167" s="39"/>
      <c r="M167" s="187" t="s">
        <v>1</v>
      </c>
      <c r="N167" s="188" t="s">
        <v>38</v>
      </c>
      <c r="O167" s="77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157</v>
      </c>
      <c r="AT167" s="191" t="s">
        <v>159</v>
      </c>
      <c r="AU167" s="191" t="s">
        <v>82</v>
      </c>
      <c r="AY167" s="19" t="s">
        <v>156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80</v>
      </c>
      <c r="BK167" s="192">
        <f>ROUND(I167*H167,2)</f>
        <v>0</v>
      </c>
      <c r="BL167" s="19" t="s">
        <v>157</v>
      </c>
      <c r="BM167" s="191" t="s">
        <v>1089</v>
      </c>
    </row>
    <row r="168" s="2" customFormat="1" ht="16.5" customHeight="1">
      <c r="A168" s="38"/>
      <c r="B168" s="179"/>
      <c r="C168" s="180" t="s">
        <v>291</v>
      </c>
      <c r="D168" s="180" t="s">
        <v>159</v>
      </c>
      <c r="E168" s="181" t="s">
        <v>1090</v>
      </c>
      <c r="F168" s="182" t="s">
        <v>1091</v>
      </c>
      <c r="G168" s="183" t="s">
        <v>634</v>
      </c>
      <c r="H168" s="184">
        <v>50</v>
      </c>
      <c r="I168" s="185"/>
      <c r="J168" s="186">
        <f>ROUND(I168*H168,2)</f>
        <v>0</v>
      </c>
      <c r="K168" s="182" t="s">
        <v>163</v>
      </c>
      <c r="L168" s="39"/>
      <c r="M168" s="187" t="s">
        <v>1</v>
      </c>
      <c r="N168" s="188" t="s">
        <v>38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157</v>
      </c>
      <c r="AT168" s="191" t="s">
        <v>159</v>
      </c>
      <c r="AU168" s="191" t="s">
        <v>82</v>
      </c>
      <c r="AY168" s="19" t="s">
        <v>156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80</v>
      </c>
      <c r="BK168" s="192">
        <f>ROUND(I168*H168,2)</f>
        <v>0</v>
      </c>
      <c r="BL168" s="19" t="s">
        <v>157</v>
      </c>
      <c r="BM168" s="191" t="s">
        <v>1092</v>
      </c>
    </row>
    <row r="169" s="13" customFormat="1">
      <c r="A169" s="13"/>
      <c r="B169" s="193"/>
      <c r="C169" s="13"/>
      <c r="D169" s="194" t="s">
        <v>165</v>
      </c>
      <c r="E169" s="195" t="s">
        <v>1</v>
      </c>
      <c r="F169" s="196" t="s">
        <v>1093</v>
      </c>
      <c r="G169" s="13"/>
      <c r="H169" s="195" t="s">
        <v>1</v>
      </c>
      <c r="I169" s="197"/>
      <c r="J169" s="13"/>
      <c r="K169" s="13"/>
      <c r="L169" s="193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5" t="s">
        <v>165</v>
      </c>
      <c r="AU169" s="195" t="s">
        <v>82</v>
      </c>
      <c r="AV169" s="13" t="s">
        <v>80</v>
      </c>
      <c r="AW169" s="13" t="s">
        <v>30</v>
      </c>
      <c r="AX169" s="13" t="s">
        <v>73</v>
      </c>
      <c r="AY169" s="195" t="s">
        <v>156</v>
      </c>
    </row>
    <row r="170" s="14" customFormat="1">
      <c r="A170" s="14"/>
      <c r="B170" s="201"/>
      <c r="C170" s="14"/>
      <c r="D170" s="194" t="s">
        <v>165</v>
      </c>
      <c r="E170" s="202" t="s">
        <v>1</v>
      </c>
      <c r="F170" s="203" t="s">
        <v>475</v>
      </c>
      <c r="G170" s="14"/>
      <c r="H170" s="204">
        <v>50</v>
      </c>
      <c r="I170" s="205"/>
      <c r="J170" s="14"/>
      <c r="K170" s="14"/>
      <c r="L170" s="201"/>
      <c r="M170" s="206"/>
      <c r="N170" s="207"/>
      <c r="O170" s="207"/>
      <c r="P170" s="207"/>
      <c r="Q170" s="207"/>
      <c r="R170" s="207"/>
      <c r="S170" s="207"/>
      <c r="T170" s="20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2" t="s">
        <v>165</v>
      </c>
      <c r="AU170" s="202" t="s">
        <v>82</v>
      </c>
      <c r="AV170" s="14" t="s">
        <v>82</v>
      </c>
      <c r="AW170" s="14" t="s">
        <v>30</v>
      </c>
      <c r="AX170" s="14" t="s">
        <v>80</v>
      </c>
      <c r="AY170" s="202" t="s">
        <v>156</v>
      </c>
    </row>
    <row r="171" s="12" customFormat="1" ht="25.92" customHeight="1">
      <c r="A171" s="12"/>
      <c r="B171" s="166"/>
      <c r="C171" s="12"/>
      <c r="D171" s="167" t="s">
        <v>72</v>
      </c>
      <c r="E171" s="168" t="s">
        <v>518</v>
      </c>
      <c r="F171" s="168" t="s">
        <v>1094</v>
      </c>
      <c r="G171" s="12"/>
      <c r="H171" s="12"/>
      <c r="I171" s="169"/>
      <c r="J171" s="170">
        <f>BK171</f>
        <v>0</v>
      </c>
      <c r="K171" s="12"/>
      <c r="L171" s="166"/>
      <c r="M171" s="171"/>
      <c r="N171" s="172"/>
      <c r="O171" s="172"/>
      <c r="P171" s="173">
        <f>P172</f>
        <v>0</v>
      </c>
      <c r="Q171" s="172"/>
      <c r="R171" s="173">
        <f>R172</f>
        <v>0</v>
      </c>
      <c r="S171" s="172"/>
      <c r="T171" s="174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7" t="s">
        <v>176</v>
      </c>
      <c r="AT171" s="175" t="s">
        <v>72</v>
      </c>
      <c r="AU171" s="175" t="s">
        <v>73</v>
      </c>
      <c r="AY171" s="167" t="s">
        <v>156</v>
      </c>
      <c r="BK171" s="176">
        <f>BK172</f>
        <v>0</v>
      </c>
    </row>
    <row r="172" s="12" customFormat="1" ht="22.8" customHeight="1">
      <c r="A172" s="12"/>
      <c r="B172" s="166"/>
      <c r="C172" s="12"/>
      <c r="D172" s="167" t="s">
        <v>72</v>
      </c>
      <c r="E172" s="177" t="s">
        <v>1095</v>
      </c>
      <c r="F172" s="177" t="s">
        <v>1096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SUM(P173:P174)</f>
        <v>0</v>
      </c>
      <c r="Q172" s="172"/>
      <c r="R172" s="173">
        <f>SUM(R173:R174)</f>
        <v>0</v>
      </c>
      <c r="S172" s="172"/>
      <c r="T172" s="174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176</v>
      </c>
      <c r="AT172" s="175" t="s">
        <v>72</v>
      </c>
      <c r="AU172" s="175" t="s">
        <v>80</v>
      </c>
      <c r="AY172" s="167" t="s">
        <v>156</v>
      </c>
      <c r="BK172" s="176">
        <f>SUM(BK173:BK174)</f>
        <v>0</v>
      </c>
    </row>
    <row r="173" s="2" customFormat="1" ht="21.75" customHeight="1">
      <c r="A173" s="38"/>
      <c r="B173" s="179"/>
      <c r="C173" s="180" t="s">
        <v>295</v>
      </c>
      <c r="D173" s="180" t="s">
        <v>159</v>
      </c>
      <c r="E173" s="181" t="s">
        <v>1097</v>
      </c>
      <c r="F173" s="182" t="s">
        <v>1098</v>
      </c>
      <c r="G173" s="183" t="s">
        <v>334</v>
      </c>
      <c r="H173" s="184">
        <v>1</v>
      </c>
      <c r="I173" s="185"/>
      <c r="J173" s="186">
        <f>ROUND(I173*H173,2)</f>
        <v>0</v>
      </c>
      <c r="K173" s="182" t="s">
        <v>1</v>
      </c>
      <c r="L173" s="39"/>
      <c r="M173" s="187" t="s">
        <v>1</v>
      </c>
      <c r="N173" s="188" t="s">
        <v>38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558</v>
      </c>
      <c r="AT173" s="191" t="s">
        <v>159</v>
      </c>
      <c r="AU173" s="191" t="s">
        <v>82</v>
      </c>
      <c r="AY173" s="19" t="s">
        <v>156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80</v>
      </c>
      <c r="BK173" s="192">
        <f>ROUND(I173*H173,2)</f>
        <v>0</v>
      </c>
      <c r="BL173" s="19" t="s">
        <v>558</v>
      </c>
      <c r="BM173" s="191" t="s">
        <v>1099</v>
      </c>
    </row>
    <row r="174" s="2" customFormat="1" ht="24.15" customHeight="1">
      <c r="A174" s="38"/>
      <c r="B174" s="179"/>
      <c r="C174" s="225" t="s">
        <v>303</v>
      </c>
      <c r="D174" s="225" t="s">
        <v>518</v>
      </c>
      <c r="E174" s="226" t="s">
        <v>1100</v>
      </c>
      <c r="F174" s="227" t="s">
        <v>1101</v>
      </c>
      <c r="G174" s="228" t="s">
        <v>334</v>
      </c>
      <c r="H174" s="229">
        <v>1</v>
      </c>
      <c r="I174" s="230"/>
      <c r="J174" s="231">
        <f>ROUND(I174*H174,2)</f>
        <v>0</v>
      </c>
      <c r="K174" s="227" t="s">
        <v>1</v>
      </c>
      <c r="L174" s="232"/>
      <c r="M174" s="243" t="s">
        <v>1</v>
      </c>
      <c r="N174" s="244" t="s">
        <v>38</v>
      </c>
      <c r="O174" s="237"/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1102</v>
      </c>
      <c r="AT174" s="191" t="s">
        <v>518</v>
      </c>
      <c r="AU174" s="191" t="s">
        <v>82</v>
      </c>
      <c r="AY174" s="19" t="s">
        <v>156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80</v>
      </c>
      <c r="BK174" s="192">
        <f>ROUND(I174*H174,2)</f>
        <v>0</v>
      </c>
      <c r="BL174" s="19" t="s">
        <v>558</v>
      </c>
      <c r="BM174" s="191" t="s">
        <v>1103</v>
      </c>
    </row>
    <row r="175" s="2" customFormat="1" ht="6.96" customHeight="1">
      <c r="A175" s="38"/>
      <c r="B175" s="60"/>
      <c r="C175" s="61"/>
      <c r="D175" s="61"/>
      <c r="E175" s="61"/>
      <c r="F175" s="61"/>
      <c r="G175" s="61"/>
      <c r="H175" s="61"/>
      <c r="I175" s="61"/>
      <c r="J175" s="61"/>
      <c r="K175" s="61"/>
      <c r="L175" s="39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autoFilter ref="C124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1025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1104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ROUND(J128,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ROUND((SUM(BE128:BE192)),  2)</f>
        <v>0</v>
      </c>
      <c r="G35" s="38"/>
      <c r="H35" s="38"/>
      <c r="I35" s="136">
        <v>0.20999999999999999</v>
      </c>
      <c r="J35" s="135">
        <f>ROUND(((SUM(BE128:BE192))*I35),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ROUND((SUM(BF128:BF192)),  2)</f>
        <v>0</v>
      </c>
      <c r="G36" s="38"/>
      <c r="H36" s="38"/>
      <c r="I36" s="136">
        <v>0.12</v>
      </c>
      <c r="J36" s="135">
        <f>ROUND(((SUM(BF128:BF192))*I36),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ROUND((SUM(BG128:BG192)),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ROUND((SUM(BH128:BH192)),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ROUND((SUM(BI128:BI192)),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1025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02.2 - Elektroinstalace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J128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1028</v>
      </c>
      <c r="E99" s="150"/>
      <c r="F99" s="150"/>
      <c r="G99" s="150"/>
      <c r="H99" s="150"/>
      <c r="I99" s="150"/>
      <c r="J99" s="151">
        <f>J129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1105</v>
      </c>
      <c r="E100" s="154"/>
      <c r="F100" s="154"/>
      <c r="G100" s="154"/>
      <c r="H100" s="154"/>
      <c r="I100" s="154"/>
      <c r="J100" s="155">
        <f>J130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1106</v>
      </c>
      <c r="E101" s="154"/>
      <c r="F101" s="154"/>
      <c r="G101" s="154"/>
      <c r="H101" s="154"/>
      <c r="I101" s="154"/>
      <c r="J101" s="155">
        <f>J152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1107</v>
      </c>
      <c r="E102" s="154"/>
      <c r="F102" s="154"/>
      <c r="G102" s="154"/>
      <c r="H102" s="154"/>
      <c r="I102" s="154"/>
      <c r="J102" s="155">
        <f>J157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1108</v>
      </c>
      <c r="E103" s="154"/>
      <c r="F103" s="154"/>
      <c r="G103" s="154"/>
      <c r="H103" s="154"/>
      <c r="I103" s="154"/>
      <c r="J103" s="155">
        <f>J166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1109</v>
      </c>
      <c r="E104" s="154"/>
      <c r="F104" s="154"/>
      <c r="G104" s="154"/>
      <c r="H104" s="154"/>
      <c r="I104" s="154"/>
      <c r="J104" s="155">
        <f>J172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1110</v>
      </c>
      <c r="E105" s="154"/>
      <c r="F105" s="154"/>
      <c r="G105" s="154"/>
      <c r="H105" s="154"/>
      <c r="I105" s="154"/>
      <c r="J105" s="155">
        <f>J184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1111</v>
      </c>
      <c r="E106" s="154"/>
      <c r="F106" s="154"/>
      <c r="G106" s="154"/>
      <c r="H106" s="154"/>
      <c r="I106" s="154"/>
      <c r="J106" s="155">
        <f>J189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141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129" t="str">
        <f>E7</f>
        <v>Oprava radniční věže, Velké nám. 115/1, Kroměříž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2"/>
      <c r="C117" s="32" t="s">
        <v>110</v>
      </c>
      <c r="L117" s="22"/>
    </row>
    <row r="118" s="2" customFormat="1" ht="16.5" customHeight="1">
      <c r="A118" s="38"/>
      <c r="B118" s="39"/>
      <c r="C118" s="38"/>
      <c r="D118" s="38"/>
      <c r="E118" s="129" t="s">
        <v>1025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112</v>
      </c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38"/>
      <c r="D120" s="38"/>
      <c r="E120" s="67" t="str">
        <f>E11</f>
        <v>02.2 - Elektroinstalace</v>
      </c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38"/>
      <c r="E122" s="38"/>
      <c r="F122" s="27" t="str">
        <f>F14</f>
        <v xml:space="preserve"> </v>
      </c>
      <c r="G122" s="38"/>
      <c r="H122" s="38"/>
      <c r="I122" s="32" t="s">
        <v>22</v>
      </c>
      <c r="J122" s="69" t="str">
        <f>IF(J14="","",J14)</f>
        <v>25. 8. 2025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38"/>
      <c r="E124" s="38"/>
      <c r="F124" s="27" t="str">
        <f>E17</f>
        <v xml:space="preserve"> </v>
      </c>
      <c r="G124" s="38"/>
      <c r="H124" s="38"/>
      <c r="I124" s="32" t="s">
        <v>29</v>
      </c>
      <c r="J124" s="36" t="str">
        <f>E23</f>
        <v xml:space="preserve"> 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38"/>
      <c r="E125" s="38"/>
      <c r="F125" s="27" t="str">
        <f>IF(E20="","",E20)</f>
        <v>Vyplň údaj</v>
      </c>
      <c r="G125" s="38"/>
      <c r="H125" s="38"/>
      <c r="I125" s="32" t="s">
        <v>31</v>
      </c>
      <c r="J125" s="36" t="str">
        <f>E26</f>
        <v xml:space="preserve"> 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56"/>
      <c r="B127" s="157"/>
      <c r="C127" s="158" t="s">
        <v>142</v>
      </c>
      <c r="D127" s="159" t="s">
        <v>58</v>
      </c>
      <c r="E127" s="159" t="s">
        <v>54</v>
      </c>
      <c r="F127" s="159" t="s">
        <v>55</v>
      </c>
      <c r="G127" s="159" t="s">
        <v>143</v>
      </c>
      <c r="H127" s="159" t="s">
        <v>144</v>
      </c>
      <c r="I127" s="159" t="s">
        <v>145</v>
      </c>
      <c r="J127" s="159" t="s">
        <v>116</v>
      </c>
      <c r="K127" s="160" t="s">
        <v>146</v>
      </c>
      <c r="L127" s="161"/>
      <c r="M127" s="86" t="s">
        <v>1</v>
      </c>
      <c r="N127" s="87" t="s">
        <v>37</v>
      </c>
      <c r="O127" s="87" t="s">
        <v>147</v>
      </c>
      <c r="P127" s="87" t="s">
        <v>148</v>
      </c>
      <c r="Q127" s="87" t="s">
        <v>149</v>
      </c>
      <c r="R127" s="87" t="s">
        <v>150</v>
      </c>
      <c r="S127" s="87" t="s">
        <v>151</v>
      </c>
      <c r="T127" s="88" t="s">
        <v>152</v>
      </c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="2" customFormat="1" ht="22.8" customHeight="1">
      <c r="A128" s="38"/>
      <c r="B128" s="39"/>
      <c r="C128" s="93" t="s">
        <v>153</v>
      </c>
      <c r="D128" s="38"/>
      <c r="E128" s="38"/>
      <c r="F128" s="38"/>
      <c r="G128" s="38"/>
      <c r="H128" s="38"/>
      <c r="I128" s="38"/>
      <c r="J128" s="162">
        <f>BK128</f>
        <v>0</v>
      </c>
      <c r="K128" s="38"/>
      <c r="L128" s="39"/>
      <c r="M128" s="89"/>
      <c r="N128" s="73"/>
      <c r="O128" s="90"/>
      <c r="P128" s="163">
        <f>P129</f>
        <v>0</v>
      </c>
      <c r="Q128" s="90"/>
      <c r="R128" s="163">
        <f>R129</f>
        <v>0</v>
      </c>
      <c r="S128" s="90"/>
      <c r="T128" s="164">
        <f>T129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72</v>
      </c>
      <c r="AU128" s="19" t="s">
        <v>118</v>
      </c>
      <c r="BK128" s="165">
        <f>BK129</f>
        <v>0</v>
      </c>
    </row>
    <row r="129" s="12" customFormat="1" ht="25.92" customHeight="1">
      <c r="A129" s="12"/>
      <c r="B129" s="166"/>
      <c r="C129" s="12"/>
      <c r="D129" s="167" t="s">
        <v>72</v>
      </c>
      <c r="E129" s="168" t="s">
        <v>518</v>
      </c>
      <c r="F129" s="168" t="s">
        <v>1094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P130+P152+P157+P166+P172+P184+P189</f>
        <v>0</v>
      </c>
      <c r="Q129" s="172"/>
      <c r="R129" s="173">
        <f>R130+R152+R157+R166+R172+R184+R189</f>
        <v>0</v>
      </c>
      <c r="S129" s="172"/>
      <c r="T129" s="174">
        <f>T130+T152+T157+T166+T172+T184+T189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176</v>
      </c>
      <c r="AT129" s="175" t="s">
        <v>72</v>
      </c>
      <c r="AU129" s="175" t="s">
        <v>73</v>
      </c>
      <c r="AY129" s="167" t="s">
        <v>156</v>
      </c>
      <c r="BK129" s="176">
        <f>BK130+BK152+BK157+BK166+BK172+BK184+BK189</f>
        <v>0</v>
      </c>
    </row>
    <row r="130" s="12" customFormat="1" ht="22.8" customHeight="1">
      <c r="A130" s="12"/>
      <c r="B130" s="166"/>
      <c r="C130" s="12"/>
      <c r="D130" s="167" t="s">
        <v>72</v>
      </c>
      <c r="E130" s="177" t="s">
        <v>729</v>
      </c>
      <c r="F130" s="177" t="s">
        <v>1112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SUM(P131:P151)</f>
        <v>0</v>
      </c>
      <c r="Q130" s="172"/>
      <c r="R130" s="173">
        <f>SUM(R131:R151)</f>
        <v>0</v>
      </c>
      <c r="S130" s="172"/>
      <c r="T130" s="174">
        <f>SUM(T131:T151)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176</v>
      </c>
      <c r="AT130" s="175" t="s">
        <v>72</v>
      </c>
      <c r="AU130" s="175" t="s">
        <v>80</v>
      </c>
      <c r="AY130" s="167" t="s">
        <v>156</v>
      </c>
      <c r="BK130" s="176">
        <f>SUM(BK131:BK151)</f>
        <v>0</v>
      </c>
    </row>
    <row r="131" s="2" customFormat="1" ht="24.15" customHeight="1">
      <c r="A131" s="38"/>
      <c r="B131" s="179"/>
      <c r="C131" s="225" t="s">
        <v>80</v>
      </c>
      <c r="D131" s="225" t="s">
        <v>518</v>
      </c>
      <c r="E131" s="226" t="s">
        <v>1113</v>
      </c>
      <c r="F131" s="227" t="s">
        <v>1114</v>
      </c>
      <c r="G131" s="228" t="s">
        <v>1115</v>
      </c>
      <c r="H131" s="229">
        <v>1</v>
      </c>
      <c r="I131" s="230"/>
      <c r="J131" s="231">
        <f>ROUND(I131*H131,2)</f>
        <v>0</v>
      </c>
      <c r="K131" s="227" t="s">
        <v>1</v>
      </c>
      <c r="L131" s="232"/>
      <c r="M131" s="233" t="s">
        <v>1</v>
      </c>
      <c r="N131" s="234" t="s">
        <v>38</v>
      </c>
      <c r="O131" s="77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1" t="s">
        <v>1102</v>
      </c>
      <c r="AT131" s="191" t="s">
        <v>518</v>
      </c>
      <c r="AU131" s="191" t="s">
        <v>82</v>
      </c>
      <c r="AY131" s="19" t="s">
        <v>156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80</v>
      </c>
      <c r="BK131" s="192">
        <f>ROUND(I131*H131,2)</f>
        <v>0</v>
      </c>
      <c r="BL131" s="19" t="s">
        <v>558</v>
      </c>
      <c r="BM131" s="191" t="s">
        <v>1116</v>
      </c>
    </row>
    <row r="132" s="13" customFormat="1">
      <c r="A132" s="13"/>
      <c r="B132" s="193"/>
      <c r="C132" s="13"/>
      <c r="D132" s="194" t="s">
        <v>165</v>
      </c>
      <c r="E132" s="195" t="s">
        <v>1</v>
      </c>
      <c r="F132" s="196" t="s">
        <v>1117</v>
      </c>
      <c r="G132" s="13"/>
      <c r="H132" s="195" t="s">
        <v>1</v>
      </c>
      <c r="I132" s="197"/>
      <c r="J132" s="13"/>
      <c r="K132" s="13"/>
      <c r="L132" s="193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5" t="s">
        <v>165</v>
      </c>
      <c r="AU132" s="195" t="s">
        <v>82</v>
      </c>
      <c r="AV132" s="13" t="s">
        <v>80</v>
      </c>
      <c r="AW132" s="13" t="s">
        <v>30</v>
      </c>
      <c r="AX132" s="13" t="s">
        <v>73</v>
      </c>
      <c r="AY132" s="195" t="s">
        <v>156</v>
      </c>
    </row>
    <row r="133" s="13" customFormat="1">
      <c r="A133" s="13"/>
      <c r="B133" s="193"/>
      <c r="C133" s="13"/>
      <c r="D133" s="194" t="s">
        <v>165</v>
      </c>
      <c r="E133" s="195" t="s">
        <v>1</v>
      </c>
      <c r="F133" s="196" t="s">
        <v>1118</v>
      </c>
      <c r="G133" s="13"/>
      <c r="H133" s="195" t="s">
        <v>1</v>
      </c>
      <c r="I133" s="197"/>
      <c r="J133" s="13"/>
      <c r="K133" s="13"/>
      <c r="L133" s="193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165</v>
      </c>
      <c r="AU133" s="195" t="s">
        <v>82</v>
      </c>
      <c r="AV133" s="13" t="s">
        <v>80</v>
      </c>
      <c r="AW133" s="13" t="s">
        <v>30</v>
      </c>
      <c r="AX133" s="13" t="s">
        <v>73</v>
      </c>
      <c r="AY133" s="195" t="s">
        <v>156</v>
      </c>
    </row>
    <row r="134" s="13" customFormat="1">
      <c r="A134" s="13"/>
      <c r="B134" s="193"/>
      <c r="C134" s="13"/>
      <c r="D134" s="194" t="s">
        <v>165</v>
      </c>
      <c r="E134" s="195" t="s">
        <v>1</v>
      </c>
      <c r="F134" s="196" t="s">
        <v>1119</v>
      </c>
      <c r="G134" s="13"/>
      <c r="H134" s="195" t="s">
        <v>1</v>
      </c>
      <c r="I134" s="197"/>
      <c r="J134" s="13"/>
      <c r="K134" s="13"/>
      <c r="L134" s="193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165</v>
      </c>
      <c r="AU134" s="195" t="s">
        <v>82</v>
      </c>
      <c r="AV134" s="13" t="s">
        <v>80</v>
      </c>
      <c r="AW134" s="13" t="s">
        <v>30</v>
      </c>
      <c r="AX134" s="13" t="s">
        <v>73</v>
      </c>
      <c r="AY134" s="195" t="s">
        <v>156</v>
      </c>
    </row>
    <row r="135" s="13" customFormat="1">
      <c r="A135" s="13"/>
      <c r="B135" s="193"/>
      <c r="C135" s="13"/>
      <c r="D135" s="194" t="s">
        <v>165</v>
      </c>
      <c r="E135" s="195" t="s">
        <v>1</v>
      </c>
      <c r="F135" s="196" t="s">
        <v>1120</v>
      </c>
      <c r="G135" s="13"/>
      <c r="H135" s="195" t="s">
        <v>1</v>
      </c>
      <c r="I135" s="197"/>
      <c r="J135" s="13"/>
      <c r="K135" s="13"/>
      <c r="L135" s="193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165</v>
      </c>
      <c r="AU135" s="195" t="s">
        <v>82</v>
      </c>
      <c r="AV135" s="13" t="s">
        <v>80</v>
      </c>
      <c r="AW135" s="13" t="s">
        <v>30</v>
      </c>
      <c r="AX135" s="13" t="s">
        <v>73</v>
      </c>
      <c r="AY135" s="195" t="s">
        <v>156</v>
      </c>
    </row>
    <row r="136" s="13" customFormat="1">
      <c r="A136" s="13"/>
      <c r="B136" s="193"/>
      <c r="C136" s="13"/>
      <c r="D136" s="194" t="s">
        <v>165</v>
      </c>
      <c r="E136" s="195" t="s">
        <v>1</v>
      </c>
      <c r="F136" s="196" t="s">
        <v>1121</v>
      </c>
      <c r="G136" s="13"/>
      <c r="H136" s="195" t="s">
        <v>1</v>
      </c>
      <c r="I136" s="197"/>
      <c r="J136" s="13"/>
      <c r="K136" s="13"/>
      <c r="L136" s="193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165</v>
      </c>
      <c r="AU136" s="195" t="s">
        <v>82</v>
      </c>
      <c r="AV136" s="13" t="s">
        <v>80</v>
      </c>
      <c r="AW136" s="13" t="s">
        <v>30</v>
      </c>
      <c r="AX136" s="13" t="s">
        <v>73</v>
      </c>
      <c r="AY136" s="195" t="s">
        <v>156</v>
      </c>
    </row>
    <row r="137" s="13" customFormat="1">
      <c r="A137" s="13"/>
      <c r="B137" s="193"/>
      <c r="C137" s="13"/>
      <c r="D137" s="194" t="s">
        <v>165</v>
      </c>
      <c r="E137" s="195" t="s">
        <v>1</v>
      </c>
      <c r="F137" s="196" t="s">
        <v>1122</v>
      </c>
      <c r="G137" s="13"/>
      <c r="H137" s="195" t="s">
        <v>1</v>
      </c>
      <c r="I137" s="197"/>
      <c r="J137" s="13"/>
      <c r="K137" s="13"/>
      <c r="L137" s="193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5" t="s">
        <v>165</v>
      </c>
      <c r="AU137" s="195" t="s">
        <v>82</v>
      </c>
      <c r="AV137" s="13" t="s">
        <v>80</v>
      </c>
      <c r="AW137" s="13" t="s">
        <v>30</v>
      </c>
      <c r="AX137" s="13" t="s">
        <v>73</v>
      </c>
      <c r="AY137" s="195" t="s">
        <v>156</v>
      </c>
    </row>
    <row r="138" s="13" customFormat="1">
      <c r="A138" s="13"/>
      <c r="B138" s="193"/>
      <c r="C138" s="13"/>
      <c r="D138" s="194" t="s">
        <v>165</v>
      </c>
      <c r="E138" s="195" t="s">
        <v>1</v>
      </c>
      <c r="F138" s="196" t="s">
        <v>1123</v>
      </c>
      <c r="G138" s="13"/>
      <c r="H138" s="195" t="s">
        <v>1</v>
      </c>
      <c r="I138" s="197"/>
      <c r="J138" s="13"/>
      <c r="K138" s="13"/>
      <c r="L138" s="193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165</v>
      </c>
      <c r="AU138" s="195" t="s">
        <v>82</v>
      </c>
      <c r="AV138" s="13" t="s">
        <v>80</v>
      </c>
      <c r="AW138" s="13" t="s">
        <v>30</v>
      </c>
      <c r="AX138" s="13" t="s">
        <v>73</v>
      </c>
      <c r="AY138" s="195" t="s">
        <v>156</v>
      </c>
    </row>
    <row r="139" s="14" customFormat="1">
      <c r="A139" s="14"/>
      <c r="B139" s="201"/>
      <c r="C139" s="14"/>
      <c r="D139" s="194" t="s">
        <v>165</v>
      </c>
      <c r="E139" s="202" t="s">
        <v>1</v>
      </c>
      <c r="F139" s="203" t="s">
        <v>80</v>
      </c>
      <c r="G139" s="14"/>
      <c r="H139" s="204">
        <v>1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165</v>
      </c>
      <c r="AU139" s="202" t="s">
        <v>82</v>
      </c>
      <c r="AV139" s="14" t="s">
        <v>82</v>
      </c>
      <c r="AW139" s="14" t="s">
        <v>30</v>
      </c>
      <c r="AX139" s="14" t="s">
        <v>73</v>
      </c>
      <c r="AY139" s="202" t="s">
        <v>156</v>
      </c>
    </row>
    <row r="140" s="15" customFormat="1">
      <c r="A140" s="15"/>
      <c r="B140" s="209"/>
      <c r="C140" s="15"/>
      <c r="D140" s="194" t="s">
        <v>165</v>
      </c>
      <c r="E140" s="210" t="s">
        <v>1</v>
      </c>
      <c r="F140" s="211" t="s">
        <v>190</v>
      </c>
      <c r="G140" s="15"/>
      <c r="H140" s="212">
        <v>1</v>
      </c>
      <c r="I140" s="213"/>
      <c r="J140" s="15"/>
      <c r="K140" s="15"/>
      <c r="L140" s="209"/>
      <c r="M140" s="214"/>
      <c r="N140" s="215"/>
      <c r="O140" s="215"/>
      <c r="P140" s="215"/>
      <c r="Q140" s="215"/>
      <c r="R140" s="215"/>
      <c r="S140" s="215"/>
      <c r="T140" s="21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0" t="s">
        <v>165</v>
      </c>
      <c r="AU140" s="210" t="s">
        <v>82</v>
      </c>
      <c r="AV140" s="15" t="s">
        <v>157</v>
      </c>
      <c r="AW140" s="15" t="s">
        <v>30</v>
      </c>
      <c r="AX140" s="15" t="s">
        <v>80</v>
      </c>
      <c r="AY140" s="210" t="s">
        <v>156</v>
      </c>
    </row>
    <row r="141" s="2" customFormat="1" ht="49.05" customHeight="1">
      <c r="A141" s="38"/>
      <c r="B141" s="179"/>
      <c r="C141" s="225" t="s">
        <v>82</v>
      </c>
      <c r="D141" s="225" t="s">
        <v>518</v>
      </c>
      <c r="E141" s="226" t="s">
        <v>1124</v>
      </c>
      <c r="F141" s="227" t="s">
        <v>1125</v>
      </c>
      <c r="G141" s="228" t="s">
        <v>334</v>
      </c>
      <c r="H141" s="229">
        <v>1</v>
      </c>
      <c r="I141" s="230"/>
      <c r="J141" s="231">
        <f>ROUND(I141*H141,2)</f>
        <v>0</v>
      </c>
      <c r="K141" s="227" t="s">
        <v>1</v>
      </c>
      <c r="L141" s="232"/>
      <c r="M141" s="233" t="s">
        <v>1</v>
      </c>
      <c r="N141" s="234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1102</v>
      </c>
      <c r="AT141" s="191" t="s">
        <v>518</v>
      </c>
      <c r="AU141" s="191" t="s">
        <v>82</v>
      </c>
      <c r="AY141" s="19" t="s">
        <v>156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80</v>
      </c>
      <c r="BK141" s="192">
        <f>ROUND(I141*H141,2)</f>
        <v>0</v>
      </c>
      <c r="BL141" s="19" t="s">
        <v>558</v>
      </c>
      <c r="BM141" s="191" t="s">
        <v>1126</v>
      </c>
    </row>
    <row r="142" s="14" customFormat="1">
      <c r="A142" s="14"/>
      <c r="B142" s="201"/>
      <c r="C142" s="14"/>
      <c r="D142" s="194" t="s">
        <v>165</v>
      </c>
      <c r="E142" s="202" t="s">
        <v>1</v>
      </c>
      <c r="F142" s="203" t="s">
        <v>80</v>
      </c>
      <c r="G142" s="14"/>
      <c r="H142" s="204">
        <v>1</v>
      </c>
      <c r="I142" s="205"/>
      <c r="J142" s="14"/>
      <c r="K142" s="14"/>
      <c r="L142" s="201"/>
      <c r="M142" s="206"/>
      <c r="N142" s="207"/>
      <c r="O142" s="207"/>
      <c r="P142" s="207"/>
      <c r="Q142" s="207"/>
      <c r="R142" s="207"/>
      <c r="S142" s="207"/>
      <c r="T142" s="20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2" t="s">
        <v>165</v>
      </c>
      <c r="AU142" s="202" t="s">
        <v>82</v>
      </c>
      <c r="AV142" s="14" t="s">
        <v>82</v>
      </c>
      <c r="AW142" s="14" t="s">
        <v>30</v>
      </c>
      <c r="AX142" s="14" t="s">
        <v>73</v>
      </c>
      <c r="AY142" s="202" t="s">
        <v>156</v>
      </c>
    </row>
    <row r="143" s="15" customFormat="1">
      <c r="A143" s="15"/>
      <c r="B143" s="209"/>
      <c r="C143" s="15"/>
      <c r="D143" s="194" t="s">
        <v>165</v>
      </c>
      <c r="E143" s="210" t="s">
        <v>1</v>
      </c>
      <c r="F143" s="211" t="s">
        <v>190</v>
      </c>
      <c r="G143" s="15"/>
      <c r="H143" s="212">
        <v>1</v>
      </c>
      <c r="I143" s="213"/>
      <c r="J143" s="15"/>
      <c r="K143" s="15"/>
      <c r="L143" s="209"/>
      <c r="M143" s="214"/>
      <c r="N143" s="215"/>
      <c r="O143" s="215"/>
      <c r="P143" s="215"/>
      <c r="Q143" s="215"/>
      <c r="R143" s="215"/>
      <c r="S143" s="215"/>
      <c r="T143" s="21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10" t="s">
        <v>165</v>
      </c>
      <c r="AU143" s="210" t="s">
        <v>82</v>
      </c>
      <c r="AV143" s="15" t="s">
        <v>157</v>
      </c>
      <c r="AW143" s="15" t="s">
        <v>30</v>
      </c>
      <c r="AX143" s="15" t="s">
        <v>80</v>
      </c>
      <c r="AY143" s="210" t="s">
        <v>156</v>
      </c>
    </row>
    <row r="144" s="2" customFormat="1" ht="55.5" customHeight="1">
      <c r="A144" s="38"/>
      <c r="B144" s="179"/>
      <c r="C144" s="225" t="s">
        <v>176</v>
      </c>
      <c r="D144" s="225" t="s">
        <v>518</v>
      </c>
      <c r="E144" s="226" t="s">
        <v>1127</v>
      </c>
      <c r="F144" s="227" t="s">
        <v>1128</v>
      </c>
      <c r="G144" s="228" t="s">
        <v>334</v>
      </c>
      <c r="H144" s="229">
        <v>2</v>
      </c>
      <c r="I144" s="230"/>
      <c r="J144" s="231">
        <f>ROUND(I144*H144,2)</f>
        <v>0</v>
      </c>
      <c r="K144" s="227" t="s">
        <v>1</v>
      </c>
      <c r="L144" s="232"/>
      <c r="M144" s="233" t="s">
        <v>1</v>
      </c>
      <c r="N144" s="234" t="s">
        <v>38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1102</v>
      </c>
      <c r="AT144" s="191" t="s">
        <v>518</v>
      </c>
      <c r="AU144" s="191" t="s">
        <v>82</v>
      </c>
      <c r="AY144" s="19" t="s">
        <v>156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80</v>
      </c>
      <c r="BK144" s="192">
        <f>ROUND(I144*H144,2)</f>
        <v>0</v>
      </c>
      <c r="BL144" s="19" t="s">
        <v>558</v>
      </c>
      <c r="BM144" s="191" t="s">
        <v>1129</v>
      </c>
    </row>
    <row r="145" s="2" customFormat="1" ht="49.05" customHeight="1">
      <c r="A145" s="38"/>
      <c r="B145" s="179"/>
      <c r="C145" s="225" t="s">
        <v>157</v>
      </c>
      <c r="D145" s="225" t="s">
        <v>518</v>
      </c>
      <c r="E145" s="226" t="s">
        <v>1130</v>
      </c>
      <c r="F145" s="227" t="s">
        <v>1131</v>
      </c>
      <c r="G145" s="228" t="s">
        <v>334</v>
      </c>
      <c r="H145" s="229">
        <v>1</v>
      </c>
      <c r="I145" s="230"/>
      <c r="J145" s="231">
        <f>ROUND(I145*H145,2)</f>
        <v>0</v>
      </c>
      <c r="K145" s="227" t="s">
        <v>1</v>
      </c>
      <c r="L145" s="232"/>
      <c r="M145" s="233" t="s">
        <v>1</v>
      </c>
      <c r="N145" s="234" t="s">
        <v>38</v>
      </c>
      <c r="O145" s="77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1" t="s">
        <v>1102</v>
      </c>
      <c r="AT145" s="191" t="s">
        <v>518</v>
      </c>
      <c r="AU145" s="191" t="s">
        <v>82</v>
      </c>
      <c r="AY145" s="19" t="s">
        <v>156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80</v>
      </c>
      <c r="BK145" s="192">
        <f>ROUND(I145*H145,2)</f>
        <v>0</v>
      </c>
      <c r="BL145" s="19" t="s">
        <v>558</v>
      </c>
      <c r="BM145" s="191" t="s">
        <v>1132</v>
      </c>
    </row>
    <row r="146" s="14" customFormat="1">
      <c r="A146" s="14"/>
      <c r="B146" s="201"/>
      <c r="C146" s="14"/>
      <c r="D146" s="194" t="s">
        <v>165</v>
      </c>
      <c r="E146" s="202" t="s">
        <v>1</v>
      </c>
      <c r="F146" s="203" t="s">
        <v>80</v>
      </c>
      <c r="G146" s="14"/>
      <c r="H146" s="204">
        <v>1</v>
      </c>
      <c r="I146" s="205"/>
      <c r="J146" s="14"/>
      <c r="K146" s="14"/>
      <c r="L146" s="201"/>
      <c r="M146" s="206"/>
      <c r="N146" s="207"/>
      <c r="O146" s="207"/>
      <c r="P146" s="207"/>
      <c r="Q146" s="207"/>
      <c r="R146" s="207"/>
      <c r="S146" s="207"/>
      <c r="T146" s="20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165</v>
      </c>
      <c r="AU146" s="202" t="s">
        <v>82</v>
      </c>
      <c r="AV146" s="14" t="s">
        <v>82</v>
      </c>
      <c r="AW146" s="14" t="s">
        <v>30</v>
      </c>
      <c r="AX146" s="14" t="s">
        <v>73</v>
      </c>
      <c r="AY146" s="202" t="s">
        <v>156</v>
      </c>
    </row>
    <row r="147" s="15" customFormat="1">
      <c r="A147" s="15"/>
      <c r="B147" s="209"/>
      <c r="C147" s="15"/>
      <c r="D147" s="194" t="s">
        <v>165</v>
      </c>
      <c r="E147" s="210" t="s">
        <v>1</v>
      </c>
      <c r="F147" s="211" t="s">
        <v>190</v>
      </c>
      <c r="G147" s="15"/>
      <c r="H147" s="212">
        <v>1</v>
      </c>
      <c r="I147" s="213"/>
      <c r="J147" s="15"/>
      <c r="K147" s="15"/>
      <c r="L147" s="209"/>
      <c r="M147" s="214"/>
      <c r="N147" s="215"/>
      <c r="O147" s="215"/>
      <c r="P147" s="215"/>
      <c r="Q147" s="215"/>
      <c r="R147" s="215"/>
      <c r="S147" s="215"/>
      <c r="T147" s="21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10" t="s">
        <v>165</v>
      </c>
      <c r="AU147" s="210" t="s">
        <v>82</v>
      </c>
      <c r="AV147" s="15" t="s">
        <v>157</v>
      </c>
      <c r="AW147" s="15" t="s">
        <v>30</v>
      </c>
      <c r="AX147" s="15" t="s">
        <v>80</v>
      </c>
      <c r="AY147" s="210" t="s">
        <v>156</v>
      </c>
    </row>
    <row r="148" s="2" customFormat="1" ht="55.5" customHeight="1">
      <c r="A148" s="38"/>
      <c r="B148" s="179"/>
      <c r="C148" s="225" t="s">
        <v>200</v>
      </c>
      <c r="D148" s="225" t="s">
        <v>518</v>
      </c>
      <c r="E148" s="226" t="s">
        <v>1133</v>
      </c>
      <c r="F148" s="227" t="s">
        <v>1134</v>
      </c>
      <c r="G148" s="228" t="s">
        <v>334</v>
      </c>
      <c r="H148" s="229">
        <v>1</v>
      </c>
      <c r="I148" s="230"/>
      <c r="J148" s="231">
        <f>ROUND(I148*H148,2)</f>
        <v>0</v>
      </c>
      <c r="K148" s="227" t="s">
        <v>1</v>
      </c>
      <c r="L148" s="232"/>
      <c r="M148" s="233" t="s">
        <v>1</v>
      </c>
      <c r="N148" s="234" t="s">
        <v>38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</v>
      </c>
      <c r="T148" s="19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1102</v>
      </c>
      <c r="AT148" s="191" t="s">
        <v>518</v>
      </c>
      <c r="AU148" s="191" t="s">
        <v>82</v>
      </c>
      <c r="AY148" s="19" t="s">
        <v>156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80</v>
      </c>
      <c r="BK148" s="192">
        <f>ROUND(I148*H148,2)</f>
        <v>0</v>
      </c>
      <c r="BL148" s="19" t="s">
        <v>558</v>
      </c>
      <c r="BM148" s="191" t="s">
        <v>1135</v>
      </c>
    </row>
    <row r="149" s="13" customFormat="1">
      <c r="A149" s="13"/>
      <c r="B149" s="193"/>
      <c r="C149" s="13"/>
      <c r="D149" s="194" t="s">
        <v>165</v>
      </c>
      <c r="E149" s="195" t="s">
        <v>1</v>
      </c>
      <c r="F149" s="196" t="s">
        <v>1136</v>
      </c>
      <c r="G149" s="13"/>
      <c r="H149" s="195" t="s">
        <v>1</v>
      </c>
      <c r="I149" s="197"/>
      <c r="J149" s="13"/>
      <c r="K149" s="13"/>
      <c r="L149" s="193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5" t="s">
        <v>165</v>
      </c>
      <c r="AU149" s="195" t="s">
        <v>82</v>
      </c>
      <c r="AV149" s="13" t="s">
        <v>80</v>
      </c>
      <c r="AW149" s="13" t="s">
        <v>30</v>
      </c>
      <c r="AX149" s="13" t="s">
        <v>73</v>
      </c>
      <c r="AY149" s="195" t="s">
        <v>156</v>
      </c>
    </row>
    <row r="150" s="14" customFormat="1">
      <c r="A150" s="14"/>
      <c r="B150" s="201"/>
      <c r="C150" s="14"/>
      <c r="D150" s="194" t="s">
        <v>165</v>
      </c>
      <c r="E150" s="202" t="s">
        <v>1</v>
      </c>
      <c r="F150" s="203" t="s">
        <v>80</v>
      </c>
      <c r="G150" s="14"/>
      <c r="H150" s="204">
        <v>1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165</v>
      </c>
      <c r="AU150" s="202" t="s">
        <v>82</v>
      </c>
      <c r="AV150" s="14" t="s">
        <v>82</v>
      </c>
      <c r="AW150" s="14" t="s">
        <v>30</v>
      </c>
      <c r="AX150" s="14" t="s">
        <v>73</v>
      </c>
      <c r="AY150" s="202" t="s">
        <v>156</v>
      </c>
    </row>
    <row r="151" s="15" customFormat="1">
      <c r="A151" s="15"/>
      <c r="B151" s="209"/>
      <c r="C151" s="15"/>
      <c r="D151" s="194" t="s">
        <v>165</v>
      </c>
      <c r="E151" s="210" t="s">
        <v>1</v>
      </c>
      <c r="F151" s="211" t="s">
        <v>190</v>
      </c>
      <c r="G151" s="15"/>
      <c r="H151" s="212">
        <v>1</v>
      </c>
      <c r="I151" s="213"/>
      <c r="J151" s="15"/>
      <c r="K151" s="15"/>
      <c r="L151" s="209"/>
      <c r="M151" s="214"/>
      <c r="N151" s="215"/>
      <c r="O151" s="215"/>
      <c r="P151" s="215"/>
      <c r="Q151" s="215"/>
      <c r="R151" s="215"/>
      <c r="S151" s="215"/>
      <c r="T151" s="21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0" t="s">
        <v>165</v>
      </c>
      <c r="AU151" s="210" t="s">
        <v>82</v>
      </c>
      <c r="AV151" s="15" t="s">
        <v>157</v>
      </c>
      <c r="AW151" s="15" t="s">
        <v>30</v>
      </c>
      <c r="AX151" s="15" t="s">
        <v>80</v>
      </c>
      <c r="AY151" s="210" t="s">
        <v>156</v>
      </c>
    </row>
    <row r="152" s="12" customFormat="1" ht="22.8" customHeight="1">
      <c r="A152" s="12"/>
      <c r="B152" s="166"/>
      <c r="C152" s="12"/>
      <c r="D152" s="167" t="s">
        <v>72</v>
      </c>
      <c r="E152" s="177" t="s">
        <v>1137</v>
      </c>
      <c r="F152" s="177" t="s">
        <v>1138</v>
      </c>
      <c r="G152" s="12"/>
      <c r="H152" s="12"/>
      <c r="I152" s="169"/>
      <c r="J152" s="178">
        <f>BK152</f>
        <v>0</v>
      </c>
      <c r="K152" s="12"/>
      <c r="L152" s="166"/>
      <c r="M152" s="171"/>
      <c r="N152" s="172"/>
      <c r="O152" s="172"/>
      <c r="P152" s="173">
        <f>SUM(P153:P156)</f>
        <v>0</v>
      </c>
      <c r="Q152" s="172"/>
      <c r="R152" s="173">
        <f>SUM(R153:R156)</f>
        <v>0</v>
      </c>
      <c r="S152" s="172"/>
      <c r="T152" s="174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7" t="s">
        <v>176</v>
      </c>
      <c r="AT152" s="175" t="s">
        <v>72</v>
      </c>
      <c r="AU152" s="175" t="s">
        <v>80</v>
      </c>
      <c r="AY152" s="167" t="s">
        <v>156</v>
      </c>
      <c r="BK152" s="176">
        <f>SUM(BK153:BK156)</f>
        <v>0</v>
      </c>
    </row>
    <row r="153" s="2" customFormat="1" ht="37.8" customHeight="1">
      <c r="A153" s="38"/>
      <c r="B153" s="179"/>
      <c r="C153" s="225" t="s">
        <v>211</v>
      </c>
      <c r="D153" s="225" t="s">
        <v>518</v>
      </c>
      <c r="E153" s="226" t="s">
        <v>1139</v>
      </c>
      <c r="F153" s="227" t="s">
        <v>1140</v>
      </c>
      <c r="G153" s="228" t="s">
        <v>1141</v>
      </c>
      <c r="H153" s="229">
        <v>8</v>
      </c>
      <c r="I153" s="230"/>
      <c r="J153" s="231">
        <f>ROUND(I153*H153,2)</f>
        <v>0</v>
      </c>
      <c r="K153" s="227" t="s">
        <v>1</v>
      </c>
      <c r="L153" s="232"/>
      <c r="M153" s="233" t="s">
        <v>1</v>
      </c>
      <c r="N153" s="234" t="s">
        <v>38</v>
      </c>
      <c r="O153" s="77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1" t="s">
        <v>1102</v>
      </c>
      <c r="AT153" s="191" t="s">
        <v>518</v>
      </c>
      <c r="AU153" s="191" t="s">
        <v>82</v>
      </c>
      <c r="AY153" s="19" t="s">
        <v>156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9" t="s">
        <v>80</v>
      </c>
      <c r="BK153" s="192">
        <f>ROUND(I153*H153,2)</f>
        <v>0</v>
      </c>
      <c r="BL153" s="19" t="s">
        <v>558</v>
      </c>
      <c r="BM153" s="191" t="s">
        <v>1142</v>
      </c>
    </row>
    <row r="154" s="2" customFormat="1" ht="16.5" customHeight="1">
      <c r="A154" s="38"/>
      <c r="B154" s="179"/>
      <c r="C154" s="225" t="s">
        <v>217</v>
      </c>
      <c r="D154" s="225" t="s">
        <v>518</v>
      </c>
      <c r="E154" s="226" t="s">
        <v>1143</v>
      </c>
      <c r="F154" s="227" t="s">
        <v>1144</v>
      </c>
      <c r="G154" s="228" t="s">
        <v>162</v>
      </c>
      <c r="H154" s="229">
        <v>80</v>
      </c>
      <c r="I154" s="230"/>
      <c r="J154" s="231">
        <f>ROUND(I154*H154,2)</f>
        <v>0</v>
      </c>
      <c r="K154" s="227" t="s">
        <v>1</v>
      </c>
      <c r="L154" s="232"/>
      <c r="M154" s="233" t="s">
        <v>1</v>
      </c>
      <c r="N154" s="234" t="s">
        <v>38</v>
      </c>
      <c r="O154" s="77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1" t="s">
        <v>1102</v>
      </c>
      <c r="AT154" s="191" t="s">
        <v>518</v>
      </c>
      <c r="AU154" s="191" t="s">
        <v>82</v>
      </c>
      <c r="AY154" s="19" t="s">
        <v>156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9" t="s">
        <v>80</v>
      </c>
      <c r="BK154" s="192">
        <f>ROUND(I154*H154,2)</f>
        <v>0</v>
      </c>
      <c r="BL154" s="19" t="s">
        <v>558</v>
      </c>
      <c r="BM154" s="191" t="s">
        <v>1145</v>
      </c>
    </row>
    <row r="155" s="2" customFormat="1" ht="33" customHeight="1">
      <c r="A155" s="38"/>
      <c r="B155" s="179"/>
      <c r="C155" s="225" t="s">
        <v>230</v>
      </c>
      <c r="D155" s="225" t="s">
        <v>518</v>
      </c>
      <c r="E155" s="226" t="s">
        <v>1146</v>
      </c>
      <c r="F155" s="227" t="s">
        <v>1147</v>
      </c>
      <c r="G155" s="228" t="s">
        <v>1141</v>
      </c>
      <c r="H155" s="229">
        <v>8</v>
      </c>
      <c r="I155" s="230"/>
      <c r="J155" s="231">
        <f>ROUND(I155*H155,2)</f>
        <v>0</v>
      </c>
      <c r="K155" s="227" t="s">
        <v>1</v>
      </c>
      <c r="L155" s="232"/>
      <c r="M155" s="233" t="s">
        <v>1</v>
      </c>
      <c r="N155" s="234" t="s">
        <v>38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1102</v>
      </c>
      <c r="AT155" s="191" t="s">
        <v>518</v>
      </c>
      <c r="AU155" s="191" t="s">
        <v>82</v>
      </c>
      <c r="AY155" s="19" t="s">
        <v>156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80</v>
      </c>
      <c r="BK155" s="192">
        <f>ROUND(I155*H155,2)</f>
        <v>0</v>
      </c>
      <c r="BL155" s="19" t="s">
        <v>558</v>
      </c>
      <c r="BM155" s="191" t="s">
        <v>1148</v>
      </c>
    </row>
    <row r="156" s="2" customFormat="1" ht="24.15" customHeight="1">
      <c r="A156" s="38"/>
      <c r="B156" s="179"/>
      <c r="C156" s="225" t="s">
        <v>250</v>
      </c>
      <c r="D156" s="225" t="s">
        <v>518</v>
      </c>
      <c r="E156" s="226" t="s">
        <v>1149</v>
      </c>
      <c r="F156" s="227" t="s">
        <v>1150</v>
      </c>
      <c r="G156" s="228" t="s">
        <v>1141</v>
      </c>
      <c r="H156" s="229">
        <v>8</v>
      </c>
      <c r="I156" s="230"/>
      <c r="J156" s="231">
        <f>ROUND(I156*H156,2)</f>
        <v>0</v>
      </c>
      <c r="K156" s="227" t="s">
        <v>1</v>
      </c>
      <c r="L156" s="232"/>
      <c r="M156" s="233" t="s">
        <v>1</v>
      </c>
      <c r="N156" s="234" t="s">
        <v>38</v>
      </c>
      <c r="O156" s="77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1" t="s">
        <v>1102</v>
      </c>
      <c r="AT156" s="191" t="s">
        <v>518</v>
      </c>
      <c r="AU156" s="191" t="s">
        <v>82</v>
      </c>
      <c r="AY156" s="19" t="s">
        <v>156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80</v>
      </c>
      <c r="BK156" s="192">
        <f>ROUND(I156*H156,2)</f>
        <v>0</v>
      </c>
      <c r="BL156" s="19" t="s">
        <v>558</v>
      </c>
      <c r="BM156" s="191" t="s">
        <v>1151</v>
      </c>
    </row>
    <row r="157" s="12" customFormat="1" ht="22.8" customHeight="1">
      <c r="A157" s="12"/>
      <c r="B157" s="166"/>
      <c r="C157" s="12"/>
      <c r="D157" s="167" t="s">
        <v>72</v>
      </c>
      <c r="E157" s="177" t="s">
        <v>1152</v>
      </c>
      <c r="F157" s="177" t="s">
        <v>1153</v>
      </c>
      <c r="G157" s="12"/>
      <c r="H157" s="12"/>
      <c r="I157" s="169"/>
      <c r="J157" s="178">
        <f>BK157</f>
        <v>0</v>
      </c>
      <c r="K157" s="12"/>
      <c r="L157" s="166"/>
      <c r="M157" s="171"/>
      <c r="N157" s="172"/>
      <c r="O157" s="172"/>
      <c r="P157" s="173">
        <f>SUM(P158:P165)</f>
        <v>0</v>
      </c>
      <c r="Q157" s="172"/>
      <c r="R157" s="173">
        <f>SUM(R158:R165)</f>
        <v>0</v>
      </c>
      <c r="S157" s="172"/>
      <c r="T157" s="174">
        <f>SUM(T158:T165)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7" t="s">
        <v>176</v>
      </c>
      <c r="AT157" s="175" t="s">
        <v>72</v>
      </c>
      <c r="AU157" s="175" t="s">
        <v>80</v>
      </c>
      <c r="AY157" s="167" t="s">
        <v>156</v>
      </c>
      <c r="BK157" s="176">
        <f>SUM(BK158:BK165)</f>
        <v>0</v>
      </c>
    </row>
    <row r="158" s="2" customFormat="1" ht="37.8" customHeight="1">
      <c r="A158" s="38"/>
      <c r="B158" s="179"/>
      <c r="C158" s="180" t="s">
        <v>255</v>
      </c>
      <c r="D158" s="180" t="s">
        <v>159</v>
      </c>
      <c r="E158" s="181" t="s">
        <v>1154</v>
      </c>
      <c r="F158" s="182" t="s">
        <v>1155</v>
      </c>
      <c r="G158" s="183" t="s">
        <v>1141</v>
      </c>
      <c r="H158" s="184">
        <v>8</v>
      </c>
      <c r="I158" s="185"/>
      <c r="J158" s="186">
        <f>ROUND(I158*H158,2)</f>
        <v>0</v>
      </c>
      <c r="K158" s="182" t="s">
        <v>1</v>
      </c>
      <c r="L158" s="39"/>
      <c r="M158" s="187" t="s">
        <v>1</v>
      </c>
      <c r="N158" s="188" t="s">
        <v>38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558</v>
      </c>
      <c r="AT158" s="191" t="s">
        <v>159</v>
      </c>
      <c r="AU158" s="191" t="s">
        <v>82</v>
      </c>
      <c r="AY158" s="19" t="s">
        <v>156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80</v>
      </c>
      <c r="BK158" s="192">
        <f>ROUND(I158*H158,2)</f>
        <v>0</v>
      </c>
      <c r="BL158" s="19" t="s">
        <v>558</v>
      </c>
      <c r="BM158" s="191" t="s">
        <v>1156</v>
      </c>
    </row>
    <row r="159" s="2" customFormat="1" ht="16.5" customHeight="1">
      <c r="A159" s="38"/>
      <c r="B159" s="179"/>
      <c r="C159" s="180" t="s">
        <v>259</v>
      </c>
      <c r="D159" s="180" t="s">
        <v>159</v>
      </c>
      <c r="E159" s="181" t="s">
        <v>1157</v>
      </c>
      <c r="F159" s="182" t="s">
        <v>1144</v>
      </c>
      <c r="G159" s="183" t="s">
        <v>162</v>
      </c>
      <c r="H159" s="184">
        <v>80</v>
      </c>
      <c r="I159" s="185"/>
      <c r="J159" s="186">
        <f>ROUND(I159*H159,2)</f>
        <v>0</v>
      </c>
      <c r="K159" s="182" t="s">
        <v>1</v>
      </c>
      <c r="L159" s="39"/>
      <c r="M159" s="187" t="s">
        <v>1</v>
      </c>
      <c r="N159" s="188" t="s">
        <v>38</v>
      </c>
      <c r="O159" s="77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1" t="s">
        <v>558</v>
      </c>
      <c r="AT159" s="191" t="s">
        <v>159</v>
      </c>
      <c r="AU159" s="191" t="s">
        <v>82</v>
      </c>
      <c r="AY159" s="19" t="s">
        <v>156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80</v>
      </c>
      <c r="BK159" s="192">
        <f>ROUND(I159*H159,2)</f>
        <v>0</v>
      </c>
      <c r="BL159" s="19" t="s">
        <v>558</v>
      </c>
      <c r="BM159" s="191" t="s">
        <v>1158</v>
      </c>
    </row>
    <row r="160" s="2" customFormat="1" ht="24.15" customHeight="1">
      <c r="A160" s="38"/>
      <c r="B160" s="179"/>
      <c r="C160" s="180" t="s">
        <v>8</v>
      </c>
      <c r="D160" s="180" t="s">
        <v>159</v>
      </c>
      <c r="E160" s="181" t="s">
        <v>1159</v>
      </c>
      <c r="F160" s="182" t="s">
        <v>1160</v>
      </c>
      <c r="G160" s="183" t="s">
        <v>1141</v>
      </c>
      <c r="H160" s="184">
        <v>1</v>
      </c>
      <c r="I160" s="185"/>
      <c r="J160" s="186">
        <f>ROUND(I160*H160,2)</f>
        <v>0</v>
      </c>
      <c r="K160" s="182" t="s">
        <v>1</v>
      </c>
      <c r="L160" s="39"/>
      <c r="M160" s="187" t="s">
        <v>1</v>
      </c>
      <c r="N160" s="188" t="s">
        <v>38</v>
      </c>
      <c r="O160" s="77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1" t="s">
        <v>558</v>
      </c>
      <c r="AT160" s="191" t="s">
        <v>159</v>
      </c>
      <c r="AU160" s="191" t="s">
        <v>82</v>
      </c>
      <c r="AY160" s="19" t="s">
        <v>156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9" t="s">
        <v>80</v>
      </c>
      <c r="BK160" s="192">
        <f>ROUND(I160*H160,2)</f>
        <v>0</v>
      </c>
      <c r="BL160" s="19" t="s">
        <v>558</v>
      </c>
      <c r="BM160" s="191" t="s">
        <v>1161</v>
      </c>
    </row>
    <row r="161" s="2" customFormat="1" ht="33" customHeight="1">
      <c r="A161" s="38"/>
      <c r="B161" s="179"/>
      <c r="C161" s="180" t="s">
        <v>268</v>
      </c>
      <c r="D161" s="180" t="s">
        <v>159</v>
      </c>
      <c r="E161" s="181" t="s">
        <v>1162</v>
      </c>
      <c r="F161" s="182" t="s">
        <v>1163</v>
      </c>
      <c r="G161" s="183" t="s">
        <v>1141</v>
      </c>
      <c r="H161" s="184">
        <v>8</v>
      </c>
      <c r="I161" s="185"/>
      <c r="J161" s="186">
        <f>ROUND(I161*H161,2)</f>
        <v>0</v>
      </c>
      <c r="K161" s="182" t="s">
        <v>1</v>
      </c>
      <c r="L161" s="39"/>
      <c r="M161" s="187" t="s">
        <v>1</v>
      </c>
      <c r="N161" s="188" t="s">
        <v>38</v>
      </c>
      <c r="O161" s="77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558</v>
      </c>
      <c r="AT161" s="191" t="s">
        <v>159</v>
      </c>
      <c r="AU161" s="191" t="s">
        <v>82</v>
      </c>
      <c r="AY161" s="19" t="s">
        <v>156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80</v>
      </c>
      <c r="BK161" s="192">
        <f>ROUND(I161*H161,2)</f>
        <v>0</v>
      </c>
      <c r="BL161" s="19" t="s">
        <v>558</v>
      </c>
      <c r="BM161" s="191" t="s">
        <v>1164</v>
      </c>
    </row>
    <row r="162" s="2" customFormat="1" ht="24.15" customHeight="1">
      <c r="A162" s="38"/>
      <c r="B162" s="179"/>
      <c r="C162" s="180" t="s">
        <v>272</v>
      </c>
      <c r="D162" s="180" t="s">
        <v>159</v>
      </c>
      <c r="E162" s="181" t="s">
        <v>1165</v>
      </c>
      <c r="F162" s="182" t="s">
        <v>1150</v>
      </c>
      <c r="G162" s="183" t="s">
        <v>1141</v>
      </c>
      <c r="H162" s="184">
        <v>8</v>
      </c>
      <c r="I162" s="185"/>
      <c r="J162" s="186">
        <f>ROUND(I162*H162,2)</f>
        <v>0</v>
      </c>
      <c r="K162" s="182" t="s">
        <v>1</v>
      </c>
      <c r="L162" s="39"/>
      <c r="M162" s="187" t="s">
        <v>1</v>
      </c>
      <c r="N162" s="188" t="s">
        <v>38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558</v>
      </c>
      <c r="AT162" s="191" t="s">
        <v>159</v>
      </c>
      <c r="AU162" s="191" t="s">
        <v>82</v>
      </c>
      <c r="AY162" s="19" t="s">
        <v>156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80</v>
      </c>
      <c r="BK162" s="192">
        <f>ROUND(I162*H162,2)</f>
        <v>0</v>
      </c>
      <c r="BL162" s="19" t="s">
        <v>558</v>
      </c>
      <c r="BM162" s="191" t="s">
        <v>1166</v>
      </c>
    </row>
    <row r="163" s="2" customFormat="1" ht="33" customHeight="1">
      <c r="A163" s="38"/>
      <c r="B163" s="179"/>
      <c r="C163" s="180" t="s">
        <v>276</v>
      </c>
      <c r="D163" s="180" t="s">
        <v>159</v>
      </c>
      <c r="E163" s="181" t="s">
        <v>1167</v>
      </c>
      <c r="F163" s="182" t="s">
        <v>1168</v>
      </c>
      <c r="G163" s="183" t="s">
        <v>1141</v>
      </c>
      <c r="H163" s="184">
        <v>2</v>
      </c>
      <c r="I163" s="185"/>
      <c r="J163" s="186">
        <f>ROUND(I163*H163,2)</f>
        <v>0</v>
      </c>
      <c r="K163" s="182" t="s">
        <v>1</v>
      </c>
      <c r="L163" s="39"/>
      <c r="M163" s="187" t="s">
        <v>1</v>
      </c>
      <c r="N163" s="188" t="s">
        <v>38</v>
      </c>
      <c r="O163" s="77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1" t="s">
        <v>558</v>
      </c>
      <c r="AT163" s="191" t="s">
        <v>159</v>
      </c>
      <c r="AU163" s="191" t="s">
        <v>82</v>
      </c>
      <c r="AY163" s="19" t="s">
        <v>156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80</v>
      </c>
      <c r="BK163" s="192">
        <f>ROUND(I163*H163,2)</f>
        <v>0</v>
      </c>
      <c r="BL163" s="19" t="s">
        <v>558</v>
      </c>
      <c r="BM163" s="191" t="s">
        <v>1169</v>
      </c>
    </row>
    <row r="164" s="2" customFormat="1" ht="33" customHeight="1">
      <c r="A164" s="38"/>
      <c r="B164" s="179"/>
      <c r="C164" s="180" t="s">
        <v>291</v>
      </c>
      <c r="D164" s="180" t="s">
        <v>159</v>
      </c>
      <c r="E164" s="181" t="s">
        <v>1170</v>
      </c>
      <c r="F164" s="182" t="s">
        <v>1171</v>
      </c>
      <c r="G164" s="183" t="s">
        <v>1141</v>
      </c>
      <c r="H164" s="184">
        <v>1</v>
      </c>
      <c r="I164" s="185"/>
      <c r="J164" s="186">
        <f>ROUND(I164*H164,2)</f>
        <v>0</v>
      </c>
      <c r="K164" s="182" t="s">
        <v>1</v>
      </c>
      <c r="L164" s="39"/>
      <c r="M164" s="187" t="s">
        <v>1</v>
      </c>
      <c r="N164" s="188" t="s">
        <v>38</v>
      </c>
      <c r="O164" s="77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1" t="s">
        <v>558</v>
      </c>
      <c r="AT164" s="191" t="s">
        <v>159</v>
      </c>
      <c r="AU164" s="191" t="s">
        <v>82</v>
      </c>
      <c r="AY164" s="19" t="s">
        <v>156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80</v>
      </c>
      <c r="BK164" s="192">
        <f>ROUND(I164*H164,2)</f>
        <v>0</v>
      </c>
      <c r="BL164" s="19" t="s">
        <v>558</v>
      </c>
      <c r="BM164" s="191" t="s">
        <v>1172</v>
      </c>
    </row>
    <row r="165" s="2" customFormat="1" ht="24.15" customHeight="1">
      <c r="A165" s="38"/>
      <c r="B165" s="179"/>
      <c r="C165" s="180" t="s">
        <v>295</v>
      </c>
      <c r="D165" s="180" t="s">
        <v>159</v>
      </c>
      <c r="E165" s="181" t="s">
        <v>1173</v>
      </c>
      <c r="F165" s="182" t="s">
        <v>1174</v>
      </c>
      <c r="G165" s="183" t="s">
        <v>162</v>
      </c>
      <c r="H165" s="184">
        <v>18</v>
      </c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38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558</v>
      </c>
      <c r="AT165" s="191" t="s">
        <v>159</v>
      </c>
      <c r="AU165" s="191" t="s">
        <v>82</v>
      </c>
      <c r="AY165" s="19" t="s">
        <v>156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80</v>
      </c>
      <c r="BK165" s="192">
        <f>ROUND(I165*H165,2)</f>
        <v>0</v>
      </c>
      <c r="BL165" s="19" t="s">
        <v>558</v>
      </c>
      <c r="BM165" s="191" t="s">
        <v>1175</v>
      </c>
    </row>
    <row r="166" s="12" customFormat="1" ht="22.8" customHeight="1">
      <c r="A166" s="12"/>
      <c r="B166" s="166"/>
      <c r="C166" s="12"/>
      <c r="D166" s="167" t="s">
        <v>72</v>
      </c>
      <c r="E166" s="177" t="s">
        <v>1176</v>
      </c>
      <c r="F166" s="177" t="s">
        <v>1177</v>
      </c>
      <c r="G166" s="12"/>
      <c r="H166" s="12"/>
      <c r="I166" s="169"/>
      <c r="J166" s="178">
        <f>BK166</f>
        <v>0</v>
      </c>
      <c r="K166" s="12"/>
      <c r="L166" s="166"/>
      <c r="M166" s="171"/>
      <c r="N166" s="172"/>
      <c r="O166" s="172"/>
      <c r="P166" s="173">
        <f>SUM(P167:P171)</f>
        <v>0</v>
      </c>
      <c r="Q166" s="172"/>
      <c r="R166" s="173">
        <f>SUM(R167:R171)</f>
        <v>0</v>
      </c>
      <c r="S166" s="172"/>
      <c r="T166" s="174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7" t="s">
        <v>176</v>
      </c>
      <c r="AT166" s="175" t="s">
        <v>72</v>
      </c>
      <c r="AU166" s="175" t="s">
        <v>80</v>
      </c>
      <c r="AY166" s="167" t="s">
        <v>156</v>
      </c>
      <c r="BK166" s="176">
        <f>SUM(BK167:BK171)</f>
        <v>0</v>
      </c>
    </row>
    <row r="167" s="2" customFormat="1" ht="37.8" customHeight="1">
      <c r="A167" s="38"/>
      <c r="B167" s="179"/>
      <c r="C167" s="180" t="s">
        <v>303</v>
      </c>
      <c r="D167" s="180" t="s">
        <v>159</v>
      </c>
      <c r="E167" s="181" t="s">
        <v>1178</v>
      </c>
      <c r="F167" s="182" t="s">
        <v>1179</v>
      </c>
      <c r="G167" s="183" t="s">
        <v>1141</v>
      </c>
      <c r="H167" s="184">
        <v>1</v>
      </c>
      <c r="I167" s="185"/>
      <c r="J167" s="186">
        <f>ROUND(I167*H167,2)</f>
        <v>0</v>
      </c>
      <c r="K167" s="182" t="s">
        <v>1</v>
      </c>
      <c r="L167" s="39"/>
      <c r="M167" s="187" t="s">
        <v>1</v>
      </c>
      <c r="N167" s="188" t="s">
        <v>38</v>
      </c>
      <c r="O167" s="77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1" t="s">
        <v>558</v>
      </c>
      <c r="AT167" s="191" t="s">
        <v>159</v>
      </c>
      <c r="AU167" s="191" t="s">
        <v>82</v>
      </c>
      <c r="AY167" s="19" t="s">
        <v>156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80</v>
      </c>
      <c r="BK167" s="192">
        <f>ROUND(I167*H167,2)</f>
        <v>0</v>
      </c>
      <c r="BL167" s="19" t="s">
        <v>558</v>
      </c>
      <c r="BM167" s="191" t="s">
        <v>1180</v>
      </c>
    </row>
    <row r="168" s="2" customFormat="1" ht="16.5" customHeight="1">
      <c r="A168" s="38"/>
      <c r="B168" s="179"/>
      <c r="C168" s="180" t="s">
        <v>310</v>
      </c>
      <c r="D168" s="180" t="s">
        <v>159</v>
      </c>
      <c r="E168" s="181" t="s">
        <v>1181</v>
      </c>
      <c r="F168" s="182" t="s">
        <v>1182</v>
      </c>
      <c r="G168" s="183" t="s">
        <v>1141</v>
      </c>
      <c r="H168" s="184">
        <v>1</v>
      </c>
      <c r="I168" s="185"/>
      <c r="J168" s="186">
        <f>ROUND(I168*H168,2)</f>
        <v>0</v>
      </c>
      <c r="K168" s="182" t="s">
        <v>1</v>
      </c>
      <c r="L168" s="39"/>
      <c r="M168" s="187" t="s">
        <v>1</v>
      </c>
      <c r="N168" s="188" t="s">
        <v>38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558</v>
      </c>
      <c r="AT168" s="191" t="s">
        <v>159</v>
      </c>
      <c r="AU168" s="191" t="s">
        <v>82</v>
      </c>
      <c r="AY168" s="19" t="s">
        <v>156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80</v>
      </c>
      <c r="BK168" s="192">
        <f>ROUND(I168*H168,2)</f>
        <v>0</v>
      </c>
      <c r="BL168" s="19" t="s">
        <v>558</v>
      </c>
      <c r="BM168" s="191" t="s">
        <v>1183</v>
      </c>
    </row>
    <row r="169" s="2" customFormat="1" ht="24.15" customHeight="1">
      <c r="A169" s="38"/>
      <c r="B169" s="179"/>
      <c r="C169" s="180" t="s">
        <v>317</v>
      </c>
      <c r="D169" s="180" t="s">
        <v>159</v>
      </c>
      <c r="E169" s="181" t="s">
        <v>1184</v>
      </c>
      <c r="F169" s="182" t="s">
        <v>1185</v>
      </c>
      <c r="G169" s="183" t="s">
        <v>1141</v>
      </c>
      <c r="H169" s="184">
        <v>1</v>
      </c>
      <c r="I169" s="185"/>
      <c r="J169" s="186">
        <f>ROUND(I169*H169,2)</f>
        <v>0</v>
      </c>
      <c r="K169" s="182" t="s">
        <v>1</v>
      </c>
      <c r="L169" s="39"/>
      <c r="M169" s="187" t="s">
        <v>1</v>
      </c>
      <c r="N169" s="188" t="s">
        <v>38</v>
      </c>
      <c r="O169" s="77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1" t="s">
        <v>558</v>
      </c>
      <c r="AT169" s="191" t="s">
        <v>159</v>
      </c>
      <c r="AU169" s="191" t="s">
        <v>82</v>
      </c>
      <c r="AY169" s="19" t="s">
        <v>156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9" t="s">
        <v>80</v>
      </c>
      <c r="BK169" s="192">
        <f>ROUND(I169*H169,2)</f>
        <v>0</v>
      </c>
      <c r="BL169" s="19" t="s">
        <v>558</v>
      </c>
      <c r="BM169" s="191" t="s">
        <v>1186</v>
      </c>
    </row>
    <row r="170" s="2" customFormat="1" ht="24.15" customHeight="1">
      <c r="A170" s="38"/>
      <c r="B170" s="179"/>
      <c r="C170" s="180" t="s">
        <v>7</v>
      </c>
      <c r="D170" s="180" t="s">
        <v>159</v>
      </c>
      <c r="E170" s="181" t="s">
        <v>1187</v>
      </c>
      <c r="F170" s="182" t="s">
        <v>1188</v>
      </c>
      <c r="G170" s="183" t="s">
        <v>1141</v>
      </c>
      <c r="H170" s="184">
        <v>1</v>
      </c>
      <c r="I170" s="185"/>
      <c r="J170" s="186">
        <f>ROUND(I170*H170,2)</f>
        <v>0</v>
      </c>
      <c r="K170" s="182" t="s">
        <v>1</v>
      </c>
      <c r="L170" s="39"/>
      <c r="M170" s="187" t="s">
        <v>1</v>
      </c>
      <c r="N170" s="188" t="s">
        <v>38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558</v>
      </c>
      <c r="AT170" s="191" t="s">
        <v>159</v>
      </c>
      <c r="AU170" s="191" t="s">
        <v>82</v>
      </c>
      <c r="AY170" s="19" t="s">
        <v>156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80</v>
      </c>
      <c r="BK170" s="192">
        <f>ROUND(I170*H170,2)</f>
        <v>0</v>
      </c>
      <c r="BL170" s="19" t="s">
        <v>558</v>
      </c>
      <c r="BM170" s="191" t="s">
        <v>1189</v>
      </c>
    </row>
    <row r="171" s="2" customFormat="1" ht="16.5" customHeight="1">
      <c r="A171" s="38"/>
      <c r="B171" s="179"/>
      <c r="C171" s="180" t="s">
        <v>336</v>
      </c>
      <c r="D171" s="180" t="s">
        <v>159</v>
      </c>
      <c r="E171" s="181" t="s">
        <v>1190</v>
      </c>
      <c r="F171" s="182" t="s">
        <v>1191</v>
      </c>
      <c r="G171" s="183" t="s">
        <v>1115</v>
      </c>
      <c r="H171" s="184">
        <v>1</v>
      </c>
      <c r="I171" s="185"/>
      <c r="J171" s="186">
        <f>ROUND(I171*H171,2)</f>
        <v>0</v>
      </c>
      <c r="K171" s="182" t="s">
        <v>1</v>
      </c>
      <c r="L171" s="39"/>
      <c r="M171" s="187" t="s">
        <v>1</v>
      </c>
      <c r="N171" s="188" t="s">
        <v>38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558</v>
      </c>
      <c r="AT171" s="191" t="s">
        <v>159</v>
      </c>
      <c r="AU171" s="191" t="s">
        <v>82</v>
      </c>
      <c r="AY171" s="19" t="s">
        <v>156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80</v>
      </c>
      <c r="BK171" s="192">
        <f>ROUND(I171*H171,2)</f>
        <v>0</v>
      </c>
      <c r="BL171" s="19" t="s">
        <v>558</v>
      </c>
      <c r="BM171" s="191" t="s">
        <v>1192</v>
      </c>
    </row>
    <row r="172" s="12" customFormat="1" ht="22.8" customHeight="1">
      <c r="A172" s="12"/>
      <c r="B172" s="166"/>
      <c r="C172" s="12"/>
      <c r="D172" s="167" t="s">
        <v>72</v>
      </c>
      <c r="E172" s="177" t="s">
        <v>1193</v>
      </c>
      <c r="F172" s="177" t="s">
        <v>1194</v>
      </c>
      <c r="G172" s="12"/>
      <c r="H172" s="12"/>
      <c r="I172" s="169"/>
      <c r="J172" s="178">
        <f>BK172</f>
        <v>0</v>
      </c>
      <c r="K172" s="12"/>
      <c r="L172" s="166"/>
      <c r="M172" s="171"/>
      <c r="N172" s="172"/>
      <c r="O172" s="172"/>
      <c r="P172" s="173">
        <f>SUM(P173:P183)</f>
        <v>0</v>
      </c>
      <c r="Q172" s="172"/>
      <c r="R172" s="173">
        <f>SUM(R173:R183)</f>
        <v>0</v>
      </c>
      <c r="S172" s="172"/>
      <c r="T172" s="174">
        <f>SUM(T173:T183)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7" t="s">
        <v>176</v>
      </c>
      <c r="AT172" s="175" t="s">
        <v>72</v>
      </c>
      <c r="AU172" s="175" t="s">
        <v>80</v>
      </c>
      <c r="AY172" s="167" t="s">
        <v>156</v>
      </c>
      <c r="BK172" s="176">
        <f>SUM(BK173:BK183)</f>
        <v>0</v>
      </c>
    </row>
    <row r="173" s="2" customFormat="1" ht="16.5" customHeight="1">
      <c r="A173" s="38"/>
      <c r="B173" s="179"/>
      <c r="C173" s="225" t="s">
        <v>340</v>
      </c>
      <c r="D173" s="225" t="s">
        <v>518</v>
      </c>
      <c r="E173" s="226" t="s">
        <v>1195</v>
      </c>
      <c r="F173" s="227" t="s">
        <v>1196</v>
      </c>
      <c r="G173" s="228" t="s">
        <v>929</v>
      </c>
      <c r="H173" s="229">
        <v>6.7999999999999998</v>
      </c>
      <c r="I173" s="230"/>
      <c r="J173" s="231">
        <f>ROUND(I173*H173,2)</f>
        <v>0</v>
      </c>
      <c r="K173" s="227" t="s">
        <v>1</v>
      </c>
      <c r="L173" s="232"/>
      <c r="M173" s="233" t="s">
        <v>1</v>
      </c>
      <c r="N173" s="234" t="s">
        <v>38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1102</v>
      </c>
      <c r="AT173" s="191" t="s">
        <v>518</v>
      </c>
      <c r="AU173" s="191" t="s">
        <v>82</v>
      </c>
      <c r="AY173" s="19" t="s">
        <v>156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80</v>
      </c>
      <c r="BK173" s="192">
        <f>ROUND(I173*H173,2)</f>
        <v>0</v>
      </c>
      <c r="BL173" s="19" t="s">
        <v>558</v>
      </c>
      <c r="BM173" s="191" t="s">
        <v>1197</v>
      </c>
    </row>
    <row r="174" s="2" customFormat="1" ht="37.8" customHeight="1">
      <c r="A174" s="38"/>
      <c r="B174" s="179"/>
      <c r="C174" s="225" t="s">
        <v>345</v>
      </c>
      <c r="D174" s="225" t="s">
        <v>518</v>
      </c>
      <c r="E174" s="226" t="s">
        <v>1198</v>
      </c>
      <c r="F174" s="227" t="s">
        <v>1199</v>
      </c>
      <c r="G174" s="228" t="s">
        <v>1141</v>
      </c>
      <c r="H174" s="229">
        <v>1</v>
      </c>
      <c r="I174" s="230"/>
      <c r="J174" s="231">
        <f>ROUND(I174*H174,2)</f>
        <v>0</v>
      </c>
      <c r="K174" s="227" t="s">
        <v>1</v>
      </c>
      <c r="L174" s="232"/>
      <c r="M174" s="233" t="s">
        <v>1</v>
      </c>
      <c r="N174" s="234" t="s">
        <v>38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1102</v>
      </c>
      <c r="AT174" s="191" t="s">
        <v>518</v>
      </c>
      <c r="AU174" s="191" t="s">
        <v>82</v>
      </c>
      <c r="AY174" s="19" t="s">
        <v>156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80</v>
      </c>
      <c r="BK174" s="192">
        <f>ROUND(I174*H174,2)</f>
        <v>0</v>
      </c>
      <c r="BL174" s="19" t="s">
        <v>558</v>
      </c>
      <c r="BM174" s="191" t="s">
        <v>1200</v>
      </c>
    </row>
    <row r="175" s="2" customFormat="1" ht="21.75" customHeight="1">
      <c r="A175" s="38"/>
      <c r="B175" s="179"/>
      <c r="C175" s="225" t="s">
        <v>352</v>
      </c>
      <c r="D175" s="225" t="s">
        <v>518</v>
      </c>
      <c r="E175" s="226" t="s">
        <v>1201</v>
      </c>
      <c r="F175" s="227" t="s">
        <v>1202</v>
      </c>
      <c r="G175" s="228" t="s">
        <v>1141</v>
      </c>
      <c r="H175" s="229">
        <v>1</v>
      </c>
      <c r="I175" s="230"/>
      <c r="J175" s="231">
        <f>ROUND(I175*H175,2)</f>
        <v>0</v>
      </c>
      <c r="K175" s="227" t="s">
        <v>1</v>
      </c>
      <c r="L175" s="232"/>
      <c r="M175" s="233" t="s">
        <v>1</v>
      </c>
      <c r="N175" s="234" t="s">
        <v>38</v>
      </c>
      <c r="O175" s="77"/>
      <c r="P175" s="189">
        <f>O175*H175</f>
        <v>0</v>
      </c>
      <c r="Q175" s="189">
        <v>0</v>
      </c>
      <c r="R175" s="189">
        <f>Q175*H175</f>
        <v>0</v>
      </c>
      <c r="S175" s="189">
        <v>0</v>
      </c>
      <c r="T175" s="19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1" t="s">
        <v>1102</v>
      </c>
      <c r="AT175" s="191" t="s">
        <v>518</v>
      </c>
      <c r="AU175" s="191" t="s">
        <v>82</v>
      </c>
      <c r="AY175" s="19" t="s">
        <v>156</v>
      </c>
      <c r="BE175" s="192">
        <f>IF(N175="základní",J175,0)</f>
        <v>0</v>
      </c>
      <c r="BF175" s="192">
        <f>IF(N175="snížená",J175,0)</f>
        <v>0</v>
      </c>
      <c r="BG175" s="192">
        <f>IF(N175="zákl. přenesená",J175,0)</f>
        <v>0</v>
      </c>
      <c r="BH175" s="192">
        <f>IF(N175="sníž. přenesená",J175,0)</f>
        <v>0</v>
      </c>
      <c r="BI175" s="192">
        <f>IF(N175="nulová",J175,0)</f>
        <v>0</v>
      </c>
      <c r="BJ175" s="19" t="s">
        <v>80</v>
      </c>
      <c r="BK175" s="192">
        <f>ROUND(I175*H175,2)</f>
        <v>0</v>
      </c>
      <c r="BL175" s="19" t="s">
        <v>558</v>
      </c>
      <c r="BM175" s="191" t="s">
        <v>1203</v>
      </c>
    </row>
    <row r="176" s="2" customFormat="1" ht="16.5" customHeight="1">
      <c r="A176" s="38"/>
      <c r="B176" s="179"/>
      <c r="C176" s="225" t="s">
        <v>360</v>
      </c>
      <c r="D176" s="225" t="s">
        <v>518</v>
      </c>
      <c r="E176" s="226" t="s">
        <v>1204</v>
      </c>
      <c r="F176" s="227" t="s">
        <v>1205</v>
      </c>
      <c r="G176" s="228" t="s">
        <v>1141</v>
      </c>
      <c r="H176" s="229">
        <v>1</v>
      </c>
      <c r="I176" s="230"/>
      <c r="J176" s="231">
        <f>ROUND(I176*H176,2)</f>
        <v>0</v>
      </c>
      <c r="K176" s="227" t="s">
        <v>1</v>
      </c>
      <c r="L176" s="232"/>
      <c r="M176" s="233" t="s">
        <v>1</v>
      </c>
      <c r="N176" s="234" t="s">
        <v>38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1102</v>
      </c>
      <c r="AT176" s="191" t="s">
        <v>518</v>
      </c>
      <c r="AU176" s="191" t="s">
        <v>82</v>
      </c>
      <c r="AY176" s="19" t="s">
        <v>156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80</v>
      </c>
      <c r="BK176" s="192">
        <f>ROUND(I176*H176,2)</f>
        <v>0</v>
      </c>
      <c r="BL176" s="19" t="s">
        <v>558</v>
      </c>
      <c r="BM176" s="191" t="s">
        <v>1206</v>
      </c>
    </row>
    <row r="177" s="2" customFormat="1" ht="16.5" customHeight="1">
      <c r="A177" s="38"/>
      <c r="B177" s="179"/>
      <c r="C177" s="225" t="s">
        <v>366</v>
      </c>
      <c r="D177" s="225" t="s">
        <v>518</v>
      </c>
      <c r="E177" s="226" t="s">
        <v>1207</v>
      </c>
      <c r="F177" s="227" t="s">
        <v>1208</v>
      </c>
      <c r="G177" s="228" t="s">
        <v>1141</v>
      </c>
      <c r="H177" s="229">
        <v>6</v>
      </c>
      <c r="I177" s="230"/>
      <c r="J177" s="231">
        <f>ROUND(I177*H177,2)</f>
        <v>0</v>
      </c>
      <c r="K177" s="227" t="s">
        <v>1</v>
      </c>
      <c r="L177" s="232"/>
      <c r="M177" s="233" t="s">
        <v>1</v>
      </c>
      <c r="N177" s="234" t="s">
        <v>38</v>
      </c>
      <c r="O177" s="77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1" t="s">
        <v>1102</v>
      </c>
      <c r="AT177" s="191" t="s">
        <v>518</v>
      </c>
      <c r="AU177" s="191" t="s">
        <v>82</v>
      </c>
      <c r="AY177" s="19" t="s">
        <v>156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9" t="s">
        <v>80</v>
      </c>
      <c r="BK177" s="192">
        <f>ROUND(I177*H177,2)</f>
        <v>0</v>
      </c>
      <c r="BL177" s="19" t="s">
        <v>558</v>
      </c>
      <c r="BM177" s="191" t="s">
        <v>1209</v>
      </c>
    </row>
    <row r="178" s="2" customFormat="1" ht="16.5" customHeight="1">
      <c r="A178" s="38"/>
      <c r="B178" s="179"/>
      <c r="C178" s="225" t="s">
        <v>372</v>
      </c>
      <c r="D178" s="225" t="s">
        <v>518</v>
      </c>
      <c r="E178" s="226" t="s">
        <v>1210</v>
      </c>
      <c r="F178" s="227" t="s">
        <v>1211</v>
      </c>
      <c r="G178" s="228" t="s">
        <v>1141</v>
      </c>
      <c r="H178" s="229">
        <v>3</v>
      </c>
      <c r="I178" s="230"/>
      <c r="J178" s="231">
        <f>ROUND(I178*H178,2)</f>
        <v>0</v>
      </c>
      <c r="K178" s="227" t="s">
        <v>1</v>
      </c>
      <c r="L178" s="232"/>
      <c r="M178" s="233" t="s">
        <v>1</v>
      </c>
      <c r="N178" s="234" t="s">
        <v>38</v>
      </c>
      <c r="O178" s="77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1" t="s">
        <v>1102</v>
      </c>
      <c r="AT178" s="191" t="s">
        <v>518</v>
      </c>
      <c r="AU178" s="191" t="s">
        <v>82</v>
      </c>
      <c r="AY178" s="19" t="s">
        <v>156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9" t="s">
        <v>80</v>
      </c>
      <c r="BK178" s="192">
        <f>ROUND(I178*H178,2)</f>
        <v>0</v>
      </c>
      <c r="BL178" s="19" t="s">
        <v>558</v>
      </c>
      <c r="BM178" s="191" t="s">
        <v>1212</v>
      </c>
    </row>
    <row r="179" s="2" customFormat="1" ht="16.5" customHeight="1">
      <c r="A179" s="38"/>
      <c r="B179" s="179"/>
      <c r="C179" s="225" t="s">
        <v>376</v>
      </c>
      <c r="D179" s="225" t="s">
        <v>518</v>
      </c>
      <c r="E179" s="226" t="s">
        <v>1213</v>
      </c>
      <c r="F179" s="227" t="s">
        <v>1214</v>
      </c>
      <c r="G179" s="228" t="s">
        <v>1141</v>
      </c>
      <c r="H179" s="229">
        <v>40</v>
      </c>
      <c r="I179" s="230"/>
      <c r="J179" s="231">
        <f>ROUND(I179*H179,2)</f>
        <v>0</v>
      </c>
      <c r="K179" s="227" t="s">
        <v>1</v>
      </c>
      <c r="L179" s="232"/>
      <c r="M179" s="233" t="s">
        <v>1</v>
      </c>
      <c r="N179" s="234" t="s">
        <v>38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1102</v>
      </c>
      <c r="AT179" s="191" t="s">
        <v>518</v>
      </c>
      <c r="AU179" s="191" t="s">
        <v>82</v>
      </c>
      <c r="AY179" s="19" t="s">
        <v>156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80</v>
      </c>
      <c r="BK179" s="192">
        <f>ROUND(I179*H179,2)</f>
        <v>0</v>
      </c>
      <c r="BL179" s="19" t="s">
        <v>558</v>
      </c>
      <c r="BM179" s="191" t="s">
        <v>1215</v>
      </c>
    </row>
    <row r="180" s="2" customFormat="1" ht="16.5" customHeight="1">
      <c r="A180" s="38"/>
      <c r="B180" s="179"/>
      <c r="C180" s="225" t="s">
        <v>380</v>
      </c>
      <c r="D180" s="225" t="s">
        <v>518</v>
      </c>
      <c r="E180" s="226" t="s">
        <v>1216</v>
      </c>
      <c r="F180" s="227" t="s">
        <v>1217</v>
      </c>
      <c r="G180" s="228" t="s">
        <v>1141</v>
      </c>
      <c r="H180" s="229">
        <v>1</v>
      </c>
      <c r="I180" s="230"/>
      <c r="J180" s="231">
        <f>ROUND(I180*H180,2)</f>
        <v>0</v>
      </c>
      <c r="K180" s="227" t="s">
        <v>1</v>
      </c>
      <c r="L180" s="232"/>
      <c r="M180" s="233" t="s">
        <v>1</v>
      </c>
      <c r="N180" s="234" t="s">
        <v>38</v>
      </c>
      <c r="O180" s="77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1" t="s">
        <v>1102</v>
      </c>
      <c r="AT180" s="191" t="s">
        <v>518</v>
      </c>
      <c r="AU180" s="191" t="s">
        <v>82</v>
      </c>
      <c r="AY180" s="19" t="s">
        <v>156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80</v>
      </c>
      <c r="BK180" s="192">
        <f>ROUND(I180*H180,2)</f>
        <v>0</v>
      </c>
      <c r="BL180" s="19" t="s">
        <v>558</v>
      </c>
      <c r="BM180" s="191" t="s">
        <v>1218</v>
      </c>
    </row>
    <row r="181" s="2" customFormat="1" ht="16.5" customHeight="1">
      <c r="A181" s="38"/>
      <c r="B181" s="179"/>
      <c r="C181" s="225" t="s">
        <v>384</v>
      </c>
      <c r="D181" s="225" t="s">
        <v>518</v>
      </c>
      <c r="E181" s="226" t="s">
        <v>1219</v>
      </c>
      <c r="F181" s="227" t="s">
        <v>1220</v>
      </c>
      <c r="G181" s="228" t="s">
        <v>1141</v>
      </c>
      <c r="H181" s="229">
        <v>1</v>
      </c>
      <c r="I181" s="230"/>
      <c r="J181" s="231">
        <f>ROUND(I181*H181,2)</f>
        <v>0</v>
      </c>
      <c r="K181" s="227" t="s">
        <v>1</v>
      </c>
      <c r="L181" s="232"/>
      <c r="M181" s="233" t="s">
        <v>1</v>
      </c>
      <c r="N181" s="234" t="s">
        <v>38</v>
      </c>
      <c r="O181" s="77"/>
      <c r="P181" s="189">
        <f>O181*H181</f>
        <v>0</v>
      </c>
      <c r="Q181" s="189">
        <v>0</v>
      </c>
      <c r="R181" s="189">
        <f>Q181*H181</f>
        <v>0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1102</v>
      </c>
      <c r="AT181" s="191" t="s">
        <v>518</v>
      </c>
      <c r="AU181" s="191" t="s">
        <v>82</v>
      </c>
      <c r="AY181" s="19" t="s">
        <v>156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80</v>
      </c>
      <c r="BK181" s="192">
        <f>ROUND(I181*H181,2)</f>
        <v>0</v>
      </c>
      <c r="BL181" s="19" t="s">
        <v>558</v>
      </c>
      <c r="BM181" s="191" t="s">
        <v>1221</v>
      </c>
    </row>
    <row r="182" s="2" customFormat="1" ht="16.5" customHeight="1">
      <c r="A182" s="38"/>
      <c r="B182" s="179"/>
      <c r="C182" s="225" t="s">
        <v>388</v>
      </c>
      <c r="D182" s="225" t="s">
        <v>518</v>
      </c>
      <c r="E182" s="226" t="s">
        <v>1222</v>
      </c>
      <c r="F182" s="227" t="s">
        <v>1223</v>
      </c>
      <c r="G182" s="228" t="s">
        <v>1141</v>
      </c>
      <c r="H182" s="229">
        <v>3</v>
      </c>
      <c r="I182" s="230"/>
      <c r="J182" s="231">
        <f>ROUND(I182*H182,2)</f>
        <v>0</v>
      </c>
      <c r="K182" s="227" t="s">
        <v>1</v>
      </c>
      <c r="L182" s="232"/>
      <c r="M182" s="233" t="s">
        <v>1</v>
      </c>
      <c r="N182" s="234" t="s">
        <v>38</v>
      </c>
      <c r="O182" s="77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1" t="s">
        <v>1102</v>
      </c>
      <c r="AT182" s="191" t="s">
        <v>518</v>
      </c>
      <c r="AU182" s="191" t="s">
        <v>82</v>
      </c>
      <c r="AY182" s="19" t="s">
        <v>156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80</v>
      </c>
      <c r="BK182" s="192">
        <f>ROUND(I182*H182,2)</f>
        <v>0</v>
      </c>
      <c r="BL182" s="19" t="s">
        <v>558</v>
      </c>
      <c r="BM182" s="191" t="s">
        <v>1224</v>
      </c>
    </row>
    <row r="183" s="2" customFormat="1" ht="16.5" customHeight="1">
      <c r="A183" s="38"/>
      <c r="B183" s="179"/>
      <c r="C183" s="225" t="s">
        <v>392</v>
      </c>
      <c r="D183" s="225" t="s">
        <v>518</v>
      </c>
      <c r="E183" s="226" t="s">
        <v>1225</v>
      </c>
      <c r="F183" s="227" t="s">
        <v>1226</v>
      </c>
      <c r="G183" s="228" t="s">
        <v>1141</v>
      </c>
      <c r="H183" s="229">
        <v>1</v>
      </c>
      <c r="I183" s="230"/>
      <c r="J183" s="231">
        <f>ROUND(I183*H183,2)</f>
        <v>0</v>
      </c>
      <c r="K183" s="227" t="s">
        <v>1</v>
      </c>
      <c r="L183" s="232"/>
      <c r="M183" s="233" t="s">
        <v>1</v>
      </c>
      <c r="N183" s="234" t="s">
        <v>38</v>
      </c>
      <c r="O183" s="77"/>
      <c r="P183" s="189">
        <f>O183*H183</f>
        <v>0</v>
      </c>
      <c r="Q183" s="189">
        <v>0</v>
      </c>
      <c r="R183" s="189">
        <f>Q183*H183</f>
        <v>0</v>
      </c>
      <c r="S183" s="189">
        <v>0</v>
      </c>
      <c r="T183" s="19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1" t="s">
        <v>1102</v>
      </c>
      <c r="AT183" s="191" t="s">
        <v>518</v>
      </c>
      <c r="AU183" s="191" t="s">
        <v>82</v>
      </c>
      <c r="AY183" s="19" t="s">
        <v>156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9" t="s">
        <v>80</v>
      </c>
      <c r="BK183" s="192">
        <f>ROUND(I183*H183,2)</f>
        <v>0</v>
      </c>
      <c r="BL183" s="19" t="s">
        <v>558</v>
      </c>
      <c r="BM183" s="191" t="s">
        <v>1227</v>
      </c>
    </row>
    <row r="184" s="12" customFormat="1" ht="22.8" customHeight="1">
      <c r="A184" s="12"/>
      <c r="B184" s="166"/>
      <c r="C184" s="12"/>
      <c r="D184" s="167" t="s">
        <v>72</v>
      </c>
      <c r="E184" s="177" t="s">
        <v>1228</v>
      </c>
      <c r="F184" s="177" t="s">
        <v>1229</v>
      </c>
      <c r="G184" s="12"/>
      <c r="H184" s="12"/>
      <c r="I184" s="169"/>
      <c r="J184" s="178">
        <f>BK184</f>
        <v>0</v>
      </c>
      <c r="K184" s="12"/>
      <c r="L184" s="166"/>
      <c r="M184" s="171"/>
      <c r="N184" s="172"/>
      <c r="O184" s="172"/>
      <c r="P184" s="173">
        <f>SUM(P185:P188)</f>
        <v>0</v>
      </c>
      <c r="Q184" s="172"/>
      <c r="R184" s="173">
        <f>SUM(R185:R188)</f>
        <v>0</v>
      </c>
      <c r="S184" s="172"/>
      <c r="T184" s="174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7" t="s">
        <v>176</v>
      </c>
      <c r="AT184" s="175" t="s">
        <v>72</v>
      </c>
      <c r="AU184" s="175" t="s">
        <v>80</v>
      </c>
      <c r="AY184" s="167" t="s">
        <v>156</v>
      </c>
      <c r="BK184" s="176">
        <f>SUM(BK185:BK188)</f>
        <v>0</v>
      </c>
    </row>
    <row r="185" s="2" customFormat="1" ht="16.5" customHeight="1">
      <c r="A185" s="38"/>
      <c r="B185" s="179"/>
      <c r="C185" s="180" t="s">
        <v>396</v>
      </c>
      <c r="D185" s="180" t="s">
        <v>159</v>
      </c>
      <c r="E185" s="181" t="s">
        <v>1230</v>
      </c>
      <c r="F185" s="182" t="s">
        <v>1231</v>
      </c>
      <c r="G185" s="183" t="s">
        <v>162</v>
      </c>
      <c r="H185" s="184">
        <v>50</v>
      </c>
      <c r="I185" s="185"/>
      <c r="J185" s="186">
        <f>ROUND(I185*H185,2)</f>
        <v>0</v>
      </c>
      <c r="K185" s="182" t="s">
        <v>1</v>
      </c>
      <c r="L185" s="39"/>
      <c r="M185" s="187" t="s">
        <v>1</v>
      </c>
      <c r="N185" s="188" t="s">
        <v>38</v>
      </c>
      <c r="O185" s="77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558</v>
      </c>
      <c r="AT185" s="191" t="s">
        <v>159</v>
      </c>
      <c r="AU185" s="191" t="s">
        <v>82</v>
      </c>
      <c r="AY185" s="19" t="s">
        <v>156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80</v>
      </c>
      <c r="BK185" s="192">
        <f>ROUND(I185*H185,2)</f>
        <v>0</v>
      </c>
      <c r="BL185" s="19" t="s">
        <v>558</v>
      </c>
      <c r="BM185" s="191" t="s">
        <v>1232</v>
      </c>
    </row>
    <row r="186" s="2" customFormat="1" ht="16.5" customHeight="1">
      <c r="A186" s="38"/>
      <c r="B186" s="179"/>
      <c r="C186" s="180" t="s">
        <v>400</v>
      </c>
      <c r="D186" s="180" t="s">
        <v>159</v>
      </c>
      <c r="E186" s="181" t="s">
        <v>1233</v>
      </c>
      <c r="F186" s="182" t="s">
        <v>1234</v>
      </c>
      <c r="G186" s="183" t="s">
        <v>1141</v>
      </c>
      <c r="H186" s="184">
        <v>4</v>
      </c>
      <c r="I186" s="185"/>
      <c r="J186" s="186">
        <f>ROUND(I186*H186,2)</f>
        <v>0</v>
      </c>
      <c r="K186" s="182" t="s">
        <v>1</v>
      </c>
      <c r="L186" s="39"/>
      <c r="M186" s="187" t="s">
        <v>1</v>
      </c>
      <c r="N186" s="188" t="s">
        <v>38</v>
      </c>
      <c r="O186" s="77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1" t="s">
        <v>558</v>
      </c>
      <c r="AT186" s="191" t="s">
        <v>159</v>
      </c>
      <c r="AU186" s="191" t="s">
        <v>82</v>
      </c>
      <c r="AY186" s="19" t="s">
        <v>156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80</v>
      </c>
      <c r="BK186" s="192">
        <f>ROUND(I186*H186,2)</f>
        <v>0</v>
      </c>
      <c r="BL186" s="19" t="s">
        <v>558</v>
      </c>
      <c r="BM186" s="191" t="s">
        <v>1235</v>
      </c>
    </row>
    <row r="187" s="2" customFormat="1" ht="16.5" customHeight="1">
      <c r="A187" s="38"/>
      <c r="B187" s="179"/>
      <c r="C187" s="180" t="s">
        <v>406</v>
      </c>
      <c r="D187" s="180" t="s">
        <v>159</v>
      </c>
      <c r="E187" s="181" t="s">
        <v>1236</v>
      </c>
      <c r="F187" s="182" t="s">
        <v>1237</v>
      </c>
      <c r="G187" s="183" t="s">
        <v>1141</v>
      </c>
      <c r="H187" s="184">
        <v>1</v>
      </c>
      <c r="I187" s="185"/>
      <c r="J187" s="186">
        <f>ROUND(I187*H187,2)</f>
        <v>0</v>
      </c>
      <c r="K187" s="182" t="s">
        <v>1</v>
      </c>
      <c r="L187" s="39"/>
      <c r="M187" s="187" t="s">
        <v>1</v>
      </c>
      <c r="N187" s="188" t="s">
        <v>38</v>
      </c>
      <c r="O187" s="77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558</v>
      </c>
      <c r="AT187" s="191" t="s">
        <v>159</v>
      </c>
      <c r="AU187" s="191" t="s">
        <v>82</v>
      </c>
      <c r="AY187" s="19" t="s">
        <v>156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80</v>
      </c>
      <c r="BK187" s="192">
        <f>ROUND(I187*H187,2)</f>
        <v>0</v>
      </c>
      <c r="BL187" s="19" t="s">
        <v>558</v>
      </c>
      <c r="BM187" s="191" t="s">
        <v>1238</v>
      </c>
    </row>
    <row r="188" s="2" customFormat="1" ht="16.5" customHeight="1">
      <c r="A188" s="38"/>
      <c r="B188" s="179"/>
      <c r="C188" s="180" t="s">
        <v>410</v>
      </c>
      <c r="D188" s="180" t="s">
        <v>159</v>
      </c>
      <c r="E188" s="181" t="s">
        <v>1239</v>
      </c>
      <c r="F188" s="182" t="s">
        <v>1240</v>
      </c>
      <c r="G188" s="183" t="s">
        <v>1141</v>
      </c>
      <c r="H188" s="184">
        <v>1</v>
      </c>
      <c r="I188" s="185"/>
      <c r="J188" s="186">
        <f>ROUND(I188*H188,2)</f>
        <v>0</v>
      </c>
      <c r="K188" s="182" t="s">
        <v>1</v>
      </c>
      <c r="L188" s="39"/>
      <c r="M188" s="187" t="s">
        <v>1</v>
      </c>
      <c r="N188" s="188" t="s">
        <v>38</v>
      </c>
      <c r="O188" s="77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1" t="s">
        <v>558</v>
      </c>
      <c r="AT188" s="191" t="s">
        <v>159</v>
      </c>
      <c r="AU188" s="191" t="s">
        <v>82</v>
      </c>
      <c r="AY188" s="19" t="s">
        <v>156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80</v>
      </c>
      <c r="BK188" s="192">
        <f>ROUND(I188*H188,2)</f>
        <v>0</v>
      </c>
      <c r="BL188" s="19" t="s">
        <v>558</v>
      </c>
      <c r="BM188" s="191" t="s">
        <v>1241</v>
      </c>
    </row>
    <row r="189" s="12" customFormat="1" ht="22.8" customHeight="1">
      <c r="A189" s="12"/>
      <c r="B189" s="166"/>
      <c r="C189" s="12"/>
      <c r="D189" s="167" t="s">
        <v>72</v>
      </c>
      <c r="E189" s="177" t="s">
        <v>1242</v>
      </c>
      <c r="F189" s="177" t="s">
        <v>1243</v>
      </c>
      <c r="G189" s="12"/>
      <c r="H189" s="12"/>
      <c r="I189" s="169"/>
      <c r="J189" s="178">
        <f>BK189</f>
        <v>0</v>
      </c>
      <c r="K189" s="12"/>
      <c r="L189" s="166"/>
      <c r="M189" s="171"/>
      <c r="N189" s="172"/>
      <c r="O189" s="172"/>
      <c r="P189" s="173">
        <f>SUM(P190:P192)</f>
        <v>0</v>
      </c>
      <c r="Q189" s="172"/>
      <c r="R189" s="173">
        <f>SUM(R190:R192)</f>
        <v>0</v>
      </c>
      <c r="S189" s="172"/>
      <c r="T189" s="174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7" t="s">
        <v>176</v>
      </c>
      <c r="AT189" s="175" t="s">
        <v>72</v>
      </c>
      <c r="AU189" s="175" t="s">
        <v>80</v>
      </c>
      <c r="AY189" s="167" t="s">
        <v>156</v>
      </c>
      <c r="BK189" s="176">
        <f>SUM(BK190:BK192)</f>
        <v>0</v>
      </c>
    </row>
    <row r="190" s="2" customFormat="1" ht="16.5" customHeight="1">
      <c r="A190" s="38"/>
      <c r="B190" s="179"/>
      <c r="C190" s="180" t="s">
        <v>414</v>
      </c>
      <c r="D190" s="180" t="s">
        <v>159</v>
      </c>
      <c r="E190" s="181" t="s">
        <v>1244</v>
      </c>
      <c r="F190" s="182" t="s">
        <v>1245</v>
      </c>
      <c r="G190" s="183" t="s">
        <v>634</v>
      </c>
      <c r="H190" s="184">
        <v>10</v>
      </c>
      <c r="I190" s="185"/>
      <c r="J190" s="186">
        <f>ROUND(I190*H190,2)</f>
        <v>0</v>
      </c>
      <c r="K190" s="182" t="s">
        <v>1</v>
      </c>
      <c r="L190" s="39"/>
      <c r="M190" s="187" t="s">
        <v>1</v>
      </c>
      <c r="N190" s="188" t="s">
        <v>38</v>
      </c>
      <c r="O190" s="77"/>
      <c r="P190" s="189">
        <f>O190*H190</f>
        <v>0</v>
      </c>
      <c r="Q190" s="189">
        <v>0</v>
      </c>
      <c r="R190" s="189">
        <f>Q190*H190</f>
        <v>0</v>
      </c>
      <c r="S190" s="189">
        <v>0</v>
      </c>
      <c r="T190" s="19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1" t="s">
        <v>558</v>
      </c>
      <c r="AT190" s="191" t="s">
        <v>159</v>
      </c>
      <c r="AU190" s="191" t="s">
        <v>82</v>
      </c>
      <c r="AY190" s="19" t="s">
        <v>156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80</v>
      </c>
      <c r="BK190" s="192">
        <f>ROUND(I190*H190,2)</f>
        <v>0</v>
      </c>
      <c r="BL190" s="19" t="s">
        <v>558</v>
      </c>
      <c r="BM190" s="191" t="s">
        <v>1246</v>
      </c>
    </row>
    <row r="191" s="2" customFormat="1" ht="16.5" customHeight="1">
      <c r="A191" s="38"/>
      <c r="B191" s="179"/>
      <c r="C191" s="180" t="s">
        <v>419</v>
      </c>
      <c r="D191" s="180" t="s">
        <v>159</v>
      </c>
      <c r="E191" s="181" t="s">
        <v>1247</v>
      </c>
      <c r="F191" s="182" t="s">
        <v>1248</v>
      </c>
      <c r="G191" s="183" t="s">
        <v>334</v>
      </c>
      <c r="H191" s="184">
        <v>1</v>
      </c>
      <c r="I191" s="185"/>
      <c r="J191" s="186">
        <f>ROUND(I191*H191,2)</f>
        <v>0</v>
      </c>
      <c r="K191" s="182" t="s">
        <v>1</v>
      </c>
      <c r="L191" s="39"/>
      <c r="M191" s="187" t="s">
        <v>1</v>
      </c>
      <c r="N191" s="188" t="s">
        <v>38</v>
      </c>
      <c r="O191" s="77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558</v>
      </c>
      <c r="AT191" s="191" t="s">
        <v>159</v>
      </c>
      <c r="AU191" s="191" t="s">
        <v>82</v>
      </c>
      <c r="AY191" s="19" t="s">
        <v>156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80</v>
      </c>
      <c r="BK191" s="192">
        <f>ROUND(I191*H191,2)</f>
        <v>0</v>
      </c>
      <c r="BL191" s="19" t="s">
        <v>558</v>
      </c>
      <c r="BM191" s="191" t="s">
        <v>1249</v>
      </c>
    </row>
    <row r="192" s="2" customFormat="1" ht="16.5" customHeight="1">
      <c r="A192" s="38"/>
      <c r="B192" s="179"/>
      <c r="C192" s="180" t="s">
        <v>424</v>
      </c>
      <c r="D192" s="180" t="s">
        <v>159</v>
      </c>
      <c r="E192" s="181" t="s">
        <v>1250</v>
      </c>
      <c r="F192" s="182" t="s">
        <v>1251</v>
      </c>
      <c r="G192" s="183" t="s">
        <v>334</v>
      </c>
      <c r="H192" s="184">
        <v>1</v>
      </c>
      <c r="I192" s="185"/>
      <c r="J192" s="186">
        <f>ROUND(I192*H192,2)</f>
        <v>0</v>
      </c>
      <c r="K192" s="182" t="s">
        <v>1</v>
      </c>
      <c r="L192" s="39"/>
      <c r="M192" s="235" t="s">
        <v>1</v>
      </c>
      <c r="N192" s="236" t="s">
        <v>38</v>
      </c>
      <c r="O192" s="237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1" t="s">
        <v>558</v>
      </c>
      <c r="AT192" s="191" t="s">
        <v>159</v>
      </c>
      <c r="AU192" s="191" t="s">
        <v>82</v>
      </c>
      <c r="AY192" s="19" t="s">
        <v>156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80</v>
      </c>
      <c r="BK192" s="192">
        <f>ROUND(I192*H192,2)</f>
        <v>0</v>
      </c>
      <c r="BL192" s="19" t="s">
        <v>558</v>
      </c>
      <c r="BM192" s="191" t="s">
        <v>1252</v>
      </c>
    </row>
    <row r="193" s="2" customFormat="1" ht="6.96" customHeight="1">
      <c r="A193" s="38"/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39"/>
      <c r="M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</sheetData>
  <autoFilter ref="C127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="1" customFormat="1" ht="24.96" customHeight="1">
      <c r="B4" s="22"/>
      <c r="D4" s="23" t="s">
        <v>109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Oprava radniční věže, Velké nám. 115/1, Kroměříž</v>
      </c>
      <c r="F7" s="32"/>
      <c r="G7" s="32"/>
      <c r="H7" s="32"/>
      <c r="L7" s="22"/>
    </row>
    <row r="8" s="1" customFormat="1" ht="12" customHeight="1">
      <c r="B8" s="22"/>
      <c r="D8" s="32" t="s">
        <v>110</v>
      </c>
      <c r="L8" s="22"/>
    </row>
    <row r="9" s="2" customFormat="1" ht="16.5" customHeight="1">
      <c r="A9" s="38"/>
      <c r="B9" s="39"/>
      <c r="C9" s="38"/>
      <c r="D9" s="38"/>
      <c r="E9" s="129" t="s">
        <v>1025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112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1253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25. 8. 2025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26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27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26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29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 xml:space="preserve"> </v>
      </c>
      <c r="F23" s="38"/>
      <c r="G23" s="38"/>
      <c r="H23" s="38"/>
      <c r="I23" s="32" t="s">
        <v>26</v>
      </c>
      <c r="J23" s="27" t="str">
        <f>IF('Rekapitulace stavby'!AN17="","",'Rekapitulace stavby'!AN17)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31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26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32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33</v>
      </c>
      <c r="E32" s="38"/>
      <c r="F32" s="38"/>
      <c r="G32" s="38"/>
      <c r="H32" s="38"/>
      <c r="I32" s="38"/>
      <c r="J32" s="96">
        <f>ROUND(J126,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35</v>
      </c>
      <c r="G34" s="38"/>
      <c r="H34" s="38"/>
      <c r="I34" s="43" t="s">
        <v>34</v>
      </c>
      <c r="J34" s="43" t="s">
        <v>36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37</v>
      </c>
      <c r="E35" s="32" t="s">
        <v>38</v>
      </c>
      <c r="F35" s="135">
        <f>ROUND((SUM(BE126:BE150)),  2)</f>
        <v>0</v>
      </c>
      <c r="G35" s="38"/>
      <c r="H35" s="38"/>
      <c r="I35" s="136">
        <v>0.20999999999999999</v>
      </c>
      <c r="J35" s="135">
        <f>ROUND(((SUM(BE126:BE150))*I35),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39</v>
      </c>
      <c r="F36" s="135">
        <f>ROUND((SUM(BF126:BF150)),  2)</f>
        <v>0</v>
      </c>
      <c r="G36" s="38"/>
      <c r="H36" s="38"/>
      <c r="I36" s="136">
        <v>0.12</v>
      </c>
      <c r="J36" s="135">
        <f>ROUND(((SUM(BF126:BF150))*I36),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40</v>
      </c>
      <c r="F37" s="135">
        <f>ROUND((SUM(BG126:BG150)),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41</v>
      </c>
      <c r="F38" s="135">
        <f>ROUND((SUM(BH126:BH150)),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42</v>
      </c>
      <c r="F39" s="135">
        <f>ROUND((SUM(BI126:BI150)),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43</v>
      </c>
      <c r="E41" s="81"/>
      <c r="F41" s="81"/>
      <c r="G41" s="139" t="s">
        <v>44</v>
      </c>
      <c r="H41" s="140" t="s">
        <v>45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46</v>
      </c>
      <c r="E50" s="57"/>
      <c r="F50" s="57"/>
      <c r="G50" s="56" t="s">
        <v>47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48</v>
      </c>
      <c r="E61" s="41"/>
      <c r="F61" s="143" t="s">
        <v>49</v>
      </c>
      <c r="G61" s="58" t="s">
        <v>48</v>
      </c>
      <c r="H61" s="41"/>
      <c r="I61" s="41"/>
      <c r="J61" s="144" t="s">
        <v>49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50</v>
      </c>
      <c r="E65" s="59"/>
      <c r="F65" s="59"/>
      <c r="G65" s="56" t="s">
        <v>51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48</v>
      </c>
      <c r="E76" s="41"/>
      <c r="F76" s="143" t="s">
        <v>49</v>
      </c>
      <c r="G76" s="58" t="s">
        <v>48</v>
      </c>
      <c r="H76" s="41"/>
      <c r="I76" s="41"/>
      <c r="J76" s="144" t="s">
        <v>49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Oprava radniční věže, Velké nám. 115/1, Kroměříž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110</v>
      </c>
      <c r="L86" s="22"/>
    </row>
    <row r="87" s="2" customFormat="1" ht="16.5" customHeight="1">
      <c r="A87" s="38"/>
      <c r="B87" s="39"/>
      <c r="C87" s="38"/>
      <c r="D87" s="38"/>
      <c r="E87" s="129" t="s">
        <v>1025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112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02.9 - Vedlejší ropzpočtové náklady - neuznatelné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25. 8. 2025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29</v>
      </c>
      <c r="J93" s="36" t="str">
        <f>E23</f>
        <v xml:space="preserve"> 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27</v>
      </c>
      <c r="D94" s="38"/>
      <c r="E94" s="38"/>
      <c r="F94" s="27" t="str">
        <f>IF(E20="","",E20)</f>
        <v>Vyplň údaj</v>
      </c>
      <c r="G94" s="38"/>
      <c r="H94" s="38"/>
      <c r="I94" s="32" t="s">
        <v>31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115</v>
      </c>
      <c r="D96" s="137"/>
      <c r="E96" s="137"/>
      <c r="F96" s="137"/>
      <c r="G96" s="137"/>
      <c r="H96" s="137"/>
      <c r="I96" s="137"/>
      <c r="J96" s="146" t="s">
        <v>116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117</v>
      </c>
      <c r="D98" s="38"/>
      <c r="E98" s="38"/>
      <c r="F98" s="38"/>
      <c r="G98" s="38"/>
      <c r="H98" s="38"/>
      <c r="I98" s="38"/>
      <c r="J98" s="96">
        <f>J126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118</v>
      </c>
    </row>
    <row r="99" s="9" customFormat="1" ht="24.96" customHeight="1">
      <c r="A99" s="9"/>
      <c r="B99" s="148"/>
      <c r="C99" s="9"/>
      <c r="D99" s="149" t="s">
        <v>1014</v>
      </c>
      <c r="E99" s="150"/>
      <c r="F99" s="150"/>
      <c r="G99" s="150"/>
      <c r="H99" s="150"/>
      <c r="I99" s="150"/>
      <c r="J99" s="151">
        <f>J127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1254</v>
      </c>
      <c r="E100" s="154"/>
      <c r="F100" s="154"/>
      <c r="G100" s="154"/>
      <c r="H100" s="154"/>
      <c r="I100" s="154"/>
      <c r="J100" s="155">
        <f>J128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1015</v>
      </c>
      <c r="E101" s="154"/>
      <c r="F101" s="154"/>
      <c r="G101" s="154"/>
      <c r="H101" s="154"/>
      <c r="I101" s="154"/>
      <c r="J101" s="155">
        <f>J133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1255</v>
      </c>
      <c r="E102" s="154"/>
      <c r="F102" s="154"/>
      <c r="G102" s="154"/>
      <c r="H102" s="154"/>
      <c r="I102" s="154"/>
      <c r="J102" s="155">
        <f>J140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1256</v>
      </c>
      <c r="E103" s="154"/>
      <c r="F103" s="154"/>
      <c r="G103" s="154"/>
      <c r="H103" s="154"/>
      <c r="I103" s="154"/>
      <c r="J103" s="155">
        <f>J142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1257</v>
      </c>
      <c r="E104" s="154"/>
      <c r="F104" s="154"/>
      <c r="G104" s="154"/>
      <c r="H104" s="154"/>
      <c r="I104" s="154"/>
      <c r="J104" s="155">
        <f>J149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141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9" t="str">
        <f>E7</f>
        <v>Oprava radniční věže, Velké nám. 115/1, Kroměříž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2"/>
      <c r="C115" s="32" t="s">
        <v>110</v>
      </c>
      <c r="L115" s="22"/>
    </row>
    <row r="116" s="2" customFormat="1" ht="16.5" customHeight="1">
      <c r="A116" s="38"/>
      <c r="B116" s="39"/>
      <c r="C116" s="38"/>
      <c r="D116" s="38"/>
      <c r="E116" s="129" t="s">
        <v>1025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112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E11</f>
        <v>02.9 - Vedlejší ropzpočtové náklady - neuznatelné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F14</f>
        <v xml:space="preserve"> </v>
      </c>
      <c r="G120" s="38"/>
      <c r="H120" s="38"/>
      <c r="I120" s="32" t="s">
        <v>22</v>
      </c>
      <c r="J120" s="69" t="str">
        <f>IF(J14="","",J14)</f>
        <v>25. 8. 2025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38"/>
      <c r="E122" s="38"/>
      <c r="F122" s="27" t="str">
        <f>E17</f>
        <v xml:space="preserve"> </v>
      </c>
      <c r="G122" s="38"/>
      <c r="H122" s="38"/>
      <c r="I122" s="32" t="s">
        <v>29</v>
      </c>
      <c r="J122" s="36" t="str">
        <f>E23</f>
        <v xml:space="preserve"> 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38"/>
      <c r="E123" s="38"/>
      <c r="F123" s="27" t="str">
        <f>IF(E20="","",E20)</f>
        <v>Vyplň údaj</v>
      </c>
      <c r="G123" s="38"/>
      <c r="H123" s="38"/>
      <c r="I123" s="32" t="s">
        <v>31</v>
      </c>
      <c r="J123" s="36" t="str">
        <f>E26</f>
        <v xml:space="preserve"> 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56"/>
      <c r="B125" s="157"/>
      <c r="C125" s="158" t="s">
        <v>142</v>
      </c>
      <c r="D125" s="159" t="s">
        <v>58</v>
      </c>
      <c r="E125" s="159" t="s">
        <v>54</v>
      </c>
      <c r="F125" s="159" t="s">
        <v>55</v>
      </c>
      <c r="G125" s="159" t="s">
        <v>143</v>
      </c>
      <c r="H125" s="159" t="s">
        <v>144</v>
      </c>
      <c r="I125" s="159" t="s">
        <v>145</v>
      </c>
      <c r="J125" s="159" t="s">
        <v>116</v>
      </c>
      <c r="K125" s="160" t="s">
        <v>146</v>
      </c>
      <c r="L125" s="161"/>
      <c r="M125" s="86" t="s">
        <v>1</v>
      </c>
      <c r="N125" s="87" t="s">
        <v>37</v>
      </c>
      <c r="O125" s="87" t="s">
        <v>147</v>
      </c>
      <c r="P125" s="87" t="s">
        <v>148</v>
      </c>
      <c r="Q125" s="87" t="s">
        <v>149</v>
      </c>
      <c r="R125" s="87" t="s">
        <v>150</v>
      </c>
      <c r="S125" s="87" t="s">
        <v>151</v>
      </c>
      <c r="T125" s="88" t="s">
        <v>152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8"/>
      <c r="B126" s="39"/>
      <c r="C126" s="93" t="s">
        <v>153</v>
      </c>
      <c r="D126" s="38"/>
      <c r="E126" s="38"/>
      <c r="F126" s="38"/>
      <c r="G126" s="38"/>
      <c r="H126" s="38"/>
      <c r="I126" s="38"/>
      <c r="J126" s="162">
        <f>BK126</f>
        <v>0</v>
      </c>
      <c r="K126" s="38"/>
      <c r="L126" s="39"/>
      <c r="M126" s="89"/>
      <c r="N126" s="73"/>
      <c r="O126" s="90"/>
      <c r="P126" s="163">
        <f>P127</f>
        <v>0</v>
      </c>
      <c r="Q126" s="90"/>
      <c r="R126" s="163">
        <f>R127</f>
        <v>0</v>
      </c>
      <c r="S126" s="90"/>
      <c r="T126" s="164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72</v>
      </c>
      <c r="AU126" s="19" t="s">
        <v>118</v>
      </c>
      <c r="BK126" s="165">
        <f>BK127</f>
        <v>0</v>
      </c>
    </row>
    <row r="127" s="12" customFormat="1" ht="25.92" customHeight="1">
      <c r="A127" s="12"/>
      <c r="B127" s="166"/>
      <c r="C127" s="12"/>
      <c r="D127" s="167" t="s">
        <v>72</v>
      </c>
      <c r="E127" s="168" t="s">
        <v>1016</v>
      </c>
      <c r="F127" s="168" t="s">
        <v>1017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P128+P133+P140+P142+P149</f>
        <v>0</v>
      </c>
      <c r="Q127" s="172"/>
      <c r="R127" s="173">
        <f>R128+R133+R140+R142+R149</f>
        <v>0</v>
      </c>
      <c r="S127" s="172"/>
      <c r="T127" s="174">
        <f>T128+T133+T140+T142+T149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200</v>
      </c>
      <c r="AT127" s="175" t="s">
        <v>72</v>
      </c>
      <c r="AU127" s="175" t="s">
        <v>73</v>
      </c>
      <c r="AY127" s="167" t="s">
        <v>156</v>
      </c>
      <c r="BK127" s="176">
        <f>BK128+BK133+BK140+BK142+BK149</f>
        <v>0</v>
      </c>
    </row>
    <row r="128" s="12" customFormat="1" ht="22.8" customHeight="1">
      <c r="A128" s="12"/>
      <c r="B128" s="166"/>
      <c r="C128" s="12"/>
      <c r="D128" s="167" t="s">
        <v>72</v>
      </c>
      <c r="E128" s="177" t="s">
        <v>1258</v>
      </c>
      <c r="F128" s="177" t="s">
        <v>1259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SUM(P129:P132)</f>
        <v>0</v>
      </c>
      <c r="Q128" s="172"/>
      <c r="R128" s="173">
        <f>SUM(R129:R132)</f>
        <v>0</v>
      </c>
      <c r="S128" s="172"/>
      <c r="T128" s="174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200</v>
      </c>
      <c r="AT128" s="175" t="s">
        <v>72</v>
      </c>
      <c r="AU128" s="175" t="s">
        <v>80</v>
      </c>
      <c r="AY128" s="167" t="s">
        <v>156</v>
      </c>
      <c r="BK128" s="176">
        <f>SUM(BK129:BK132)</f>
        <v>0</v>
      </c>
    </row>
    <row r="129" s="2" customFormat="1" ht="16.5" customHeight="1">
      <c r="A129" s="38"/>
      <c r="B129" s="179"/>
      <c r="C129" s="180" t="s">
        <v>80</v>
      </c>
      <c r="D129" s="180" t="s">
        <v>159</v>
      </c>
      <c r="E129" s="181" t="s">
        <v>1260</v>
      </c>
      <c r="F129" s="182" t="s">
        <v>1261</v>
      </c>
      <c r="G129" s="183" t="s">
        <v>1022</v>
      </c>
      <c r="H129" s="184">
        <v>1</v>
      </c>
      <c r="I129" s="185"/>
      <c r="J129" s="186">
        <f>ROUND(I129*H129,2)</f>
        <v>0</v>
      </c>
      <c r="K129" s="182" t="s">
        <v>163</v>
      </c>
      <c r="L129" s="39"/>
      <c r="M129" s="187" t="s">
        <v>1</v>
      </c>
      <c r="N129" s="188" t="s">
        <v>38</v>
      </c>
      <c r="O129" s="77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1" t="s">
        <v>1023</v>
      </c>
      <c r="AT129" s="191" t="s">
        <v>159</v>
      </c>
      <c r="AU129" s="191" t="s">
        <v>82</v>
      </c>
      <c r="AY129" s="19" t="s">
        <v>156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80</v>
      </c>
      <c r="BK129" s="192">
        <f>ROUND(I129*H129,2)</f>
        <v>0</v>
      </c>
      <c r="BL129" s="19" t="s">
        <v>1023</v>
      </c>
      <c r="BM129" s="191" t="s">
        <v>1262</v>
      </c>
    </row>
    <row r="130" s="13" customFormat="1">
      <c r="A130" s="13"/>
      <c r="B130" s="193"/>
      <c r="C130" s="13"/>
      <c r="D130" s="194" t="s">
        <v>165</v>
      </c>
      <c r="E130" s="195" t="s">
        <v>1</v>
      </c>
      <c r="F130" s="196" t="s">
        <v>1263</v>
      </c>
      <c r="G130" s="13"/>
      <c r="H130" s="195" t="s">
        <v>1</v>
      </c>
      <c r="I130" s="197"/>
      <c r="J130" s="13"/>
      <c r="K130" s="13"/>
      <c r="L130" s="193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165</v>
      </c>
      <c r="AU130" s="195" t="s">
        <v>82</v>
      </c>
      <c r="AV130" s="13" t="s">
        <v>80</v>
      </c>
      <c r="AW130" s="13" t="s">
        <v>30</v>
      </c>
      <c r="AX130" s="13" t="s">
        <v>73</v>
      </c>
      <c r="AY130" s="195" t="s">
        <v>156</v>
      </c>
    </row>
    <row r="131" s="14" customFormat="1">
      <c r="A131" s="14"/>
      <c r="B131" s="201"/>
      <c r="C131" s="14"/>
      <c r="D131" s="194" t="s">
        <v>165</v>
      </c>
      <c r="E131" s="202" t="s">
        <v>1</v>
      </c>
      <c r="F131" s="203" t="s">
        <v>80</v>
      </c>
      <c r="G131" s="14"/>
      <c r="H131" s="204">
        <v>1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165</v>
      </c>
      <c r="AU131" s="202" t="s">
        <v>82</v>
      </c>
      <c r="AV131" s="14" t="s">
        <v>82</v>
      </c>
      <c r="AW131" s="14" t="s">
        <v>30</v>
      </c>
      <c r="AX131" s="14" t="s">
        <v>80</v>
      </c>
      <c r="AY131" s="202" t="s">
        <v>156</v>
      </c>
    </row>
    <row r="132" s="2" customFormat="1" ht="16.5" customHeight="1">
      <c r="A132" s="38"/>
      <c r="B132" s="179"/>
      <c r="C132" s="180" t="s">
        <v>82</v>
      </c>
      <c r="D132" s="180" t="s">
        <v>159</v>
      </c>
      <c r="E132" s="181" t="s">
        <v>1264</v>
      </c>
      <c r="F132" s="182" t="s">
        <v>1265</v>
      </c>
      <c r="G132" s="183" t="s">
        <v>1022</v>
      </c>
      <c r="H132" s="184">
        <v>1</v>
      </c>
      <c r="I132" s="185"/>
      <c r="J132" s="186">
        <f>ROUND(I132*H132,2)</f>
        <v>0</v>
      </c>
      <c r="K132" s="182" t="s">
        <v>163</v>
      </c>
      <c r="L132" s="39"/>
      <c r="M132" s="187" t="s">
        <v>1</v>
      </c>
      <c r="N132" s="188" t="s">
        <v>38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1023</v>
      </c>
      <c r="AT132" s="191" t="s">
        <v>159</v>
      </c>
      <c r="AU132" s="191" t="s">
        <v>82</v>
      </c>
      <c r="AY132" s="19" t="s">
        <v>156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80</v>
      </c>
      <c r="BK132" s="192">
        <f>ROUND(I132*H132,2)</f>
        <v>0</v>
      </c>
      <c r="BL132" s="19" t="s">
        <v>1023</v>
      </c>
      <c r="BM132" s="191" t="s">
        <v>1266</v>
      </c>
    </row>
    <row r="133" s="12" customFormat="1" ht="22.8" customHeight="1">
      <c r="A133" s="12"/>
      <c r="B133" s="166"/>
      <c r="C133" s="12"/>
      <c r="D133" s="167" t="s">
        <v>72</v>
      </c>
      <c r="E133" s="177" t="s">
        <v>1018</v>
      </c>
      <c r="F133" s="177" t="s">
        <v>1019</v>
      </c>
      <c r="G133" s="12"/>
      <c r="H133" s="12"/>
      <c r="I133" s="169"/>
      <c r="J133" s="178">
        <f>BK133</f>
        <v>0</v>
      </c>
      <c r="K133" s="12"/>
      <c r="L133" s="166"/>
      <c r="M133" s="171"/>
      <c r="N133" s="172"/>
      <c r="O133" s="172"/>
      <c r="P133" s="173">
        <f>SUM(P134:P139)</f>
        <v>0</v>
      </c>
      <c r="Q133" s="172"/>
      <c r="R133" s="173">
        <f>SUM(R134:R139)</f>
        <v>0</v>
      </c>
      <c r="S133" s="172"/>
      <c r="T133" s="174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7" t="s">
        <v>200</v>
      </c>
      <c r="AT133" s="175" t="s">
        <v>72</v>
      </c>
      <c r="AU133" s="175" t="s">
        <v>80</v>
      </c>
      <c r="AY133" s="167" t="s">
        <v>156</v>
      </c>
      <c r="BK133" s="176">
        <f>SUM(BK134:BK139)</f>
        <v>0</v>
      </c>
    </row>
    <row r="134" s="2" customFormat="1" ht="16.5" customHeight="1">
      <c r="A134" s="38"/>
      <c r="B134" s="179"/>
      <c r="C134" s="180" t="s">
        <v>176</v>
      </c>
      <c r="D134" s="180" t="s">
        <v>159</v>
      </c>
      <c r="E134" s="181" t="s">
        <v>1267</v>
      </c>
      <c r="F134" s="182" t="s">
        <v>1268</v>
      </c>
      <c r="G134" s="183" t="s">
        <v>170</v>
      </c>
      <c r="H134" s="184">
        <v>254.17699999999999</v>
      </c>
      <c r="I134" s="185"/>
      <c r="J134" s="186">
        <f>ROUND(I134*H134,2)</f>
        <v>0</v>
      </c>
      <c r="K134" s="182" t="s">
        <v>163</v>
      </c>
      <c r="L134" s="39"/>
      <c r="M134" s="187" t="s">
        <v>1</v>
      </c>
      <c r="N134" s="188" t="s">
        <v>38</v>
      </c>
      <c r="O134" s="77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1" t="s">
        <v>1023</v>
      </c>
      <c r="AT134" s="191" t="s">
        <v>159</v>
      </c>
      <c r="AU134" s="191" t="s">
        <v>82</v>
      </c>
      <c r="AY134" s="19" t="s">
        <v>156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80</v>
      </c>
      <c r="BK134" s="192">
        <f>ROUND(I134*H134,2)</f>
        <v>0</v>
      </c>
      <c r="BL134" s="19" t="s">
        <v>1023</v>
      </c>
      <c r="BM134" s="191" t="s">
        <v>1269</v>
      </c>
    </row>
    <row r="135" s="14" customFormat="1">
      <c r="A135" s="14"/>
      <c r="B135" s="201"/>
      <c r="C135" s="14"/>
      <c r="D135" s="194" t="s">
        <v>165</v>
      </c>
      <c r="E135" s="202" t="s">
        <v>1</v>
      </c>
      <c r="F135" s="203" t="s">
        <v>1270</v>
      </c>
      <c r="G135" s="14"/>
      <c r="H135" s="204">
        <v>241.577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165</v>
      </c>
      <c r="AU135" s="202" t="s">
        <v>82</v>
      </c>
      <c r="AV135" s="14" t="s">
        <v>82</v>
      </c>
      <c r="AW135" s="14" t="s">
        <v>30</v>
      </c>
      <c r="AX135" s="14" t="s">
        <v>73</v>
      </c>
      <c r="AY135" s="202" t="s">
        <v>156</v>
      </c>
    </row>
    <row r="136" s="14" customFormat="1">
      <c r="A136" s="14"/>
      <c r="B136" s="201"/>
      <c r="C136" s="14"/>
      <c r="D136" s="194" t="s">
        <v>165</v>
      </c>
      <c r="E136" s="202" t="s">
        <v>1</v>
      </c>
      <c r="F136" s="203" t="s">
        <v>1271</v>
      </c>
      <c r="G136" s="14"/>
      <c r="H136" s="204">
        <v>12.6</v>
      </c>
      <c r="I136" s="205"/>
      <c r="J136" s="14"/>
      <c r="K136" s="14"/>
      <c r="L136" s="201"/>
      <c r="M136" s="206"/>
      <c r="N136" s="207"/>
      <c r="O136" s="207"/>
      <c r="P136" s="207"/>
      <c r="Q136" s="207"/>
      <c r="R136" s="207"/>
      <c r="S136" s="207"/>
      <c r="T136" s="20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165</v>
      </c>
      <c r="AU136" s="202" t="s">
        <v>82</v>
      </c>
      <c r="AV136" s="14" t="s">
        <v>82</v>
      </c>
      <c r="AW136" s="14" t="s">
        <v>30</v>
      </c>
      <c r="AX136" s="14" t="s">
        <v>73</v>
      </c>
      <c r="AY136" s="202" t="s">
        <v>156</v>
      </c>
    </row>
    <row r="137" s="15" customFormat="1">
      <c r="A137" s="15"/>
      <c r="B137" s="209"/>
      <c r="C137" s="15"/>
      <c r="D137" s="194" t="s">
        <v>165</v>
      </c>
      <c r="E137" s="210" t="s">
        <v>1</v>
      </c>
      <c r="F137" s="211" t="s">
        <v>190</v>
      </c>
      <c r="G137" s="15"/>
      <c r="H137" s="212">
        <v>254.17699999999999</v>
      </c>
      <c r="I137" s="213"/>
      <c r="J137" s="15"/>
      <c r="K137" s="15"/>
      <c r="L137" s="209"/>
      <c r="M137" s="214"/>
      <c r="N137" s="215"/>
      <c r="O137" s="215"/>
      <c r="P137" s="215"/>
      <c r="Q137" s="215"/>
      <c r="R137" s="215"/>
      <c r="S137" s="215"/>
      <c r="T137" s="21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0" t="s">
        <v>165</v>
      </c>
      <c r="AU137" s="210" t="s">
        <v>82</v>
      </c>
      <c r="AV137" s="15" t="s">
        <v>157</v>
      </c>
      <c r="AW137" s="15" t="s">
        <v>30</v>
      </c>
      <c r="AX137" s="15" t="s">
        <v>80</v>
      </c>
      <c r="AY137" s="210" t="s">
        <v>156</v>
      </c>
    </row>
    <row r="138" s="2" customFormat="1" ht="24.15" customHeight="1">
      <c r="A138" s="38"/>
      <c r="B138" s="179"/>
      <c r="C138" s="180" t="s">
        <v>157</v>
      </c>
      <c r="D138" s="180" t="s">
        <v>159</v>
      </c>
      <c r="E138" s="181" t="s">
        <v>1272</v>
      </c>
      <c r="F138" s="182" t="s">
        <v>1273</v>
      </c>
      <c r="G138" s="183" t="s">
        <v>162</v>
      </c>
      <c r="H138" s="184">
        <v>60.840000000000003</v>
      </c>
      <c r="I138" s="185"/>
      <c r="J138" s="186">
        <f>ROUND(I138*H138,2)</f>
        <v>0</v>
      </c>
      <c r="K138" s="182" t="s">
        <v>163</v>
      </c>
      <c r="L138" s="39"/>
      <c r="M138" s="187" t="s">
        <v>1</v>
      </c>
      <c r="N138" s="188" t="s">
        <v>38</v>
      </c>
      <c r="O138" s="77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1" t="s">
        <v>1023</v>
      </c>
      <c r="AT138" s="191" t="s">
        <v>159</v>
      </c>
      <c r="AU138" s="191" t="s">
        <v>82</v>
      </c>
      <c r="AY138" s="19" t="s">
        <v>156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80</v>
      </c>
      <c r="BK138" s="192">
        <f>ROUND(I138*H138,2)</f>
        <v>0</v>
      </c>
      <c r="BL138" s="19" t="s">
        <v>1023</v>
      </c>
      <c r="BM138" s="191" t="s">
        <v>1274</v>
      </c>
    </row>
    <row r="139" s="14" customFormat="1">
      <c r="A139" s="14"/>
      <c r="B139" s="201"/>
      <c r="C139" s="14"/>
      <c r="D139" s="194" t="s">
        <v>165</v>
      </c>
      <c r="E139" s="202" t="s">
        <v>1</v>
      </c>
      <c r="F139" s="203" t="s">
        <v>1275</v>
      </c>
      <c r="G139" s="14"/>
      <c r="H139" s="204">
        <v>60.840000000000003</v>
      </c>
      <c r="I139" s="205"/>
      <c r="J139" s="14"/>
      <c r="K139" s="14"/>
      <c r="L139" s="201"/>
      <c r="M139" s="206"/>
      <c r="N139" s="207"/>
      <c r="O139" s="207"/>
      <c r="P139" s="207"/>
      <c r="Q139" s="207"/>
      <c r="R139" s="207"/>
      <c r="S139" s="207"/>
      <c r="T139" s="20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2" t="s">
        <v>165</v>
      </c>
      <c r="AU139" s="202" t="s">
        <v>82</v>
      </c>
      <c r="AV139" s="14" t="s">
        <v>82</v>
      </c>
      <c r="AW139" s="14" t="s">
        <v>30</v>
      </c>
      <c r="AX139" s="14" t="s">
        <v>80</v>
      </c>
      <c r="AY139" s="202" t="s">
        <v>156</v>
      </c>
    </row>
    <row r="140" s="12" customFormat="1" ht="22.8" customHeight="1">
      <c r="A140" s="12"/>
      <c r="B140" s="166"/>
      <c r="C140" s="12"/>
      <c r="D140" s="167" t="s">
        <v>72</v>
      </c>
      <c r="E140" s="177" t="s">
        <v>1276</v>
      </c>
      <c r="F140" s="177" t="s">
        <v>1277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P141</f>
        <v>0</v>
      </c>
      <c r="Q140" s="172"/>
      <c r="R140" s="173">
        <f>R141</f>
        <v>0</v>
      </c>
      <c r="S140" s="172"/>
      <c r="T140" s="174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200</v>
      </c>
      <c r="AT140" s="175" t="s">
        <v>72</v>
      </c>
      <c r="AU140" s="175" t="s">
        <v>80</v>
      </c>
      <c r="AY140" s="167" t="s">
        <v>156</v>
      </c>
      <c r="BK140" s="176">
        <f>BK141</f>
        <v>0</v>
      </c>
    </row>
    <row r="141" s="2" customFormat="1" ht="16.5" customHeight="1">
      <c r="A141" s="38"/>
      <c r="B141" s="179"/>
      <c r="C141" s="180" t="s">
        <v>200</v>
      </c>
      <c r="D141" s="180" t="s">
        <v>159</v>
      </c>
      <c r="E141" s="181" t="s">
        <v>1278</v>
      </c>
      <c r="F141" s="182" t="s">
        <v>1279</v>
      </c>
      <c r="G141" s="183" t="s">
        <v>1022</v>
      </c>
      <c r="H141" s="184">
        <v>1</v>
      </c>
      <c r="I141" s="185"/>
      <c r="J141" s="186">
        <f>ROUND(I141*H141,2)</f>
        <v>0</v>
      </c>
      <c r="K141" s="182" t="s">
        <v>163</v>
      </c>
      <c r="L141" s="39"/>
      <c r="M141" s="187" t="s">
        <v>1</v>
      </c>
      <c r="N141" s="188" t="s">
        <v>38</v>
      </c>
      <c r="O141" s="77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1" t="s">
        <v>1023</v>
      </c>
      <c r="AT141" s="191" t="s">
        <v>159</v>
      </c>
      <c r="AU141" s="191" t="s">
        <v>82</v>
      </c>
      <c r="AY141" s="19" t="s">
        <v>156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80</v>
      </c>
      <c r="BK141" s="192">
        <f>ROUND(I141*H141,2)</f>
        <v>0</v>
      </c>
      <c r="BL141" s="19" t="s">
        <v>1023</v>
      </c>
      <c r="BM141" s="191" t="s">
        <v>1280</v>
      </c>
    </row>
    <row r="142" s="12" customFormat="1" ht="22.8" customHeight="1">
      <c r="A142" s="12"/>
      <c r="B142" s="166"/>
      <c r="C142" s="12"/>
      <c r="D142" s="167" t="s">
        <v>72</v>
      </c>
      <c r="E142" s="177" t="s">
        <v>1281</v>
      </c>
      <c r="F142" s="177" t="s">
        <v>1282</v>
      </c>
      <c r="G142" s="12"/>
      <c r="H142" s="12"/>
      <c r="I142" s="169"/>
      <c r="J142" s="178">
        <f>BK142</f>
        <v>0</v>
      </c>
      <c r="K142" s="12"/>
      <c r="L142" s="166"/>
      <c r="M142" s="171"/>
      <c r="N142" s="172"/>
      <c r="O142" s="172"/>
      <c r="P142" s="173">
        <f>SUM(P143:P148)</f>
        <v>0</v>
      </c>
      <c r="Q142" s="172"/>
      <c r="R142" s="173">
        <f>SUM(R143:R148)</f>
        <v>0</v>
      </c>
      <c r="S142" s="172"/>
      <c r="T142" s="174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7" t="s">
        <v>200</v>
      </c>
      <c r="AT142" s="175" t="s">
        <v>72</v>
      </c>
      <c r="AU142" s="175" t="s">
        <v>80</v>
      </c>
      <c r="AY142" s="167" t="s">
        <v>156</v>
      </c>
      <c r="BK142" s="176">
        <f>SUM(BK143:BK148)</f>
        <v>0</v>
      </c>
    </row>
    <row r="143" s="2" customFormat="1" ht="24.15" customHeight="1">
      <c r="A143" s="38"/>
      <c r="B143" s="179"/>
      <c r="C143" s="180" t="s">
        <v>211</v>
      </c>
      <c r="D143" s="180" t="s">
        <v>159</v>
      </c>
      <c r="E143" s="181" t="s">
        <v>1283</v>
      </c>
      <c r="F143" s="182" t="s">
        <v>1284</v>
      </c>
      <c r="G143" s="183" t="s">
        <v>1285</v>
      </c>
      <c r="H143" s="184">
        <v>2</v>
      </c>
      <c r="I143" s="185"/>
      <c r="J143" s="186">
        <f>ROUND(I143*H143,2)</f>
        <v>0</v>
      </c>
      <c r="K143" s="182" t="s">
        <v>163</v>
      </c>
      <c r="L143" s="39"/>
      <c r="M143" s="187" t="s">
        <v>1</v>
      </c>
      <c r="N143" s="188" t="s">
        <v>38</v>
      </c>
      <c r="O143" s="77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1" t="s">
        <v>1023</v>
      </c>
      <c r="AT143" s="191" t="s">
        <v>159</v>
      </c>
      <c r="AU143" s="191" t="s">
        <v>82</v>
      </c>
      <c r="AY143" s="19" t="s">
        <v>156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80</v>
      </c>
      <c r="BK143" s="192">
        <f>ROUND(I143*H143,2)</f>
        <v>0</v>
      </c>
      <c r="BL143" s="19" t="s">
        <v>1023</v>
      </c>
      <c r="BM143" s="191" t="s">
        <v>1286</v>
      </c>
    </row>
    <row r="144" s="13" customFormat="1">
      <c r="A144" s="13"/>
      <c r="B144" s="193"/>
      <c r="C144" s="13"/>
      <c r="D144" s="194" t="s">
        <v>165</v>
      </c>
      <c r="E144" s="195" t="s">
        <v>1</v>
      </c>
      <c r="F144" s="196" t="s">
        <v>636</v>
      </c>
      <c r="G144" s="13"/>
      <c r="H144" s="195" t="s">
        <v>1</v>
      </c>
      <c r="I144" s="197"/>
      <c r="J144" s="13"/>
      <c r="K144" s="13"/>
      <c r="L144" s="193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5" t="s">
        <v>165</v>
      </c>
      <c r="AU144" s="195" t="s">
        <v>82</v>
      </c>
      <c r="AV144" s="13" t="s">
        <v>80</v>
      </c>
      <c r="AW144" s="13" t="s">
        <v>30</v>
      </c>
      <c r="AX144" s="13" t="s">
        <v>73</v>
      </c>
      <c r="AY144" s="195" t="s">
        <v>156</v>
      </c>
    </row>
    <row r="145" s="14" customFormat="1">
      <c r="A145" s="14"/>
      <c r="B145" s="201"/>
      <c r="C145" s="14"/>
      <c r="D145" s="194" t="s">
        <v>165</v>
      </c>
      <c r="E145" s="202" t="s">
        <v>1</v>
      </c>
      <c r="F145" s="203" t="s">
        <v>80</v>
      </c>
      <c r="G145" s="14"/>
      <c r="H145" s="204">
        <v>1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165</v>
      </c>
      <c r="AU145" s="202" t="s">
        <v>82</v>
      </c>
      <c r="AV145" s="14" t="s">
        <v>82</v>
      </c>
      <c r="AW145" s="14" t="s">
        <v>30</v>
      </c>
      <c r="AX145" s="14" t="s">
        <v>73</v>
      </c>
      <c r="AY145" s="202" t="s">
        <v>156</v>
      </c>
    </row>
    <row r="146" s="13" customFormat="1">
      <c r="A146" s="13"/>
      <c r="B146" s="193"/>
      <c r="C146" s="13"/>
      <c r="D146" s="194" t="s">
        <v>165</v>
      </c>
      <c r="E146" s="195" t="s">
        <v>1</v>
      </c>
      <c r="F146" s="196" t="s">
        <v>637</v>
      </c>
      <c r="G146" s="13"/>
      <c r="H146" s="195" t="s">
        <v>1</v>
      </c>
      <c r="I146" s="197"/>
      <c r="J146" s="13"/>
      <c r="K146" s="13"/>
      <c r="L146" s="193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165</v>
      </c>
      <c r="AU146" s="195" t="s">
        <v>82</v>
      </c>
      <c r="AV146" s="13" t="s">
        <v>80</v>
      </c>
      <c r="AW146" s="13" t="s">
        <v>30</v>
      </c>
      <c r="AX146" s="13" t="s">
        <v>73</v>
      </c>
      <c r="AY146" s="195" t="s">
        <v>156</v>
      </c>
    </row>
    <row r="147" s="14" customFormat="1">
      <c r="A147" s="14"/>
      <c r="B147" s="201"/>
      <c r="C147" s="14"/>
      <c r="D147" s="194" t="s">
        <v>165</v>
      </c>
      <c r="E147" s="202" t="s">
        <v>1</v>
      </c>
      <c r="F147" s="203" t="s">
        <v>80</v>
      </c>
      <c r="G147" s="14"/>
      <c r="H147" s="204">
        <v>1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165</v>
      </c>
      <c r="AU147" s="202" t="s">
        <v>82</v>
      </c>
      <c r="AV147" s="14" t="s">
        <v>82</v>
      </c>
      <c r="AW147" s="14" t="s">
        <v>30</v>
      </c>
      <c r="AX147" s="14" t="s">
        <v>73</v>
      </c>
      <c r="AY147" s="202" t="s">
        <v>156</v>
      </c>
    </row>
    <row r="148" s="15" customFormat="1">
      <c r="A148" s="15"/>
      <c r="B148" s="209"/>
      <c r="C148" s="15"/>
      <c r="D148" s="194" t="s">
        <v>165</v>
      </c>
      <c r="E148" s="210" t="s">
        <v>1</v>
      </c>
      <c r="F148" s="211" t="s">
        <v>190</v>
      </c>
      <c r="G148" s="15"/>
      <c r="H148" s="212">
        <v>2</v>
      </c>
      <c r="I148" s="213"/>
      <c r="J148" s="15"/>
      <c r="K148" s="15"/>
      <c r="L148" s="209"/>
      <c r="M148" s="214"/>
      <c r="N148" s="215"/>
      <c r="O148" s="215"/>
      <c r="P148" s="215"/>
      <c r="Q148" s="215"/>
      <c r="R148" s="215"/>
      <c r="S148" s="215"/>
      <c r="T148" s="21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10" t="s">
        <v>165</v>
      </c>
      <c r="AU148" s="210" t="s">
        <v>82</v>
      </c>
      <c r="AV148" s="15" t="s">
        <v>157</v>
      </c>
      <c r="AW148" s="15" t="s">
        <v>30</v>
      </c>
      <c r="AX148" s="15" t="s">
        <v>80</v>
      </c>
      <c r="AY148" s="210" t="s">
        <v>156</v>
      </c>
    </row>
    <row r="149" s="12" customFormat="1" ht="22.8" customHeight="1">
      <c r="A149" s="12"/>
      <c r="B149" s="166"/>
      <c r="C149" s="12"/>
      <c r="D149" s="167" t="s">
        <v>72</v>
      </c>
      <c r="E149" s="177" t="s">
        <v>1287</v>
      </c>
      <c r="F149" s="177" t="s">
        <v>1288</v>
      </c>
      <c r="G149" s="12"/>
      <c r="H149" s="12"/>
      <c r="I149" s="169"/>
      <c r="J149" s="178">
        <f>BK149</f>
        <v>0</v>
      </c>
      <c r="K149" s="12"/>
      <c r="L149" s="166"/>
      <c r="M149" s="171"/>
      <c r="N149" s="172"/>
      <c r="O149" s="172"/>
      <c r="P149" s="173">
        <f>P150</f>
        <v>0</v>
      </c>
      <c r="Q149" s="172"/>
      <c r="R149" s="173">
        <f>R150</f>
        <v>0</v>
      </c>
      <c r="S149" s="172"/>
      <c r="T149" s="174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7" t="s">
        <v>200</v>
      </c>
      <c r="AT149" s="175" t="s">
        <v>72</v>
      </c>
      <c r="AU149" s="175" t="s">
        <v>80</v>
      </c>
      <c r="AY149" s="167" t="s">
        <v>156</v>
      </c>
      <c r="BK149" s="176">
        <f>BK150</f>
        <v>0</v>
      </c>
    </row>
    <row r="150" s="2" customFormat="1" ht="21.75" customHeight="1">
      <c r="A150" s="38"/>
      <c r="B150" s="179"/>
      <c r="C150" s="180" t="s">
        <v>217</v>
      </c>
      <c r="D150" s="180" t="s">
        <v>159</v>
      </c>
      <c r="E150" s="181" t="s">
        <v>1289</v>
      </c>
      <c r="F150" s="182" t="s">
        <v>1290</v>
      </c>
      <c r="G150" s="183" t="s">
        <v>422</v>
      </c>
      <c r="H150" s="184">
        <v>1</v>
      </c>
      <c r="I150" s="185"/>
      <c r="J150" s="186">
        <f>ROUND(I150*H150,2)</f>
        <v>0</v>
      </c>
      <c r="K150" s="182" t="s">
        <v>1</v>
      </c>
      <c r="L150" s="39"/>
      <c r="M150" s="235" t="s">
        <v>1</v>
      </c>
      <c r="N150" s="236" t="s">
        <v>38</v>
      </c>
      <c r="O150" s="237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1" t="s">
        <v>1023</v>
      </c>
      <c r="AT150" s="191" t="s">
        <v>159</v>
      </c>
      <c r="AU150" s="191" t="s">
        <v>82</v>
      </c>
      <c r="AY150" s="19" t="s">
        <v>156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80</v>
      </c>
      <c r="BK150" s="192">
        <f>ROUND(I150*H150,2)</f>
        <v>0</v>
      </c>
      <c r="BL150" s="19" t="s">
        <v>1023</v>
      </c>
      <c r="BM150" s="191" t="s">
        <v>1291</v>
      </c>
    </row>
    <row r="151" s="2" customFormat="1" ht="6.96" customHeight="1">
      <c r="A151" s="38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39"/>
      <c r="M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</sheetData>
  <autoFilter ref="C125:K1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DESKTOP-P90PJC4\uzivatel</dc:creator>
  <cp:lastModifiedBy>DESKTOP-P90PJC4\uzivatel</cp:lastModifiedBy>
  <dcterms:created xsi:type="dcterms:W3CDTF">2025-12-12T12:40:25Z</dcterms:created>
  <dcterms:modified xsi:type="dcterms:W3CDTF">2025-12-12T12:40:28Z</dcterms:modified>
</cp:coreProperties>
</file>