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rmica2\Formica\Formica Nas NOW\2416 BARBORKA KM_PAV K\Interiér\Úprava_2026_04\"/>
    </mc:Choice>
  </mc:AlternateContent>
  <xr:revisionPtr revIDLastSave="0" documentId="13_ncr:1_{CC1911E5-90EC-4997-99A9-5CA869FA189D}" xr6:coauthVersionLast="47" xr6:coauthVersionMax="47" xr10:uidLastSave="{00000000-0000-0000-0000-000000000000}"/>
  <bookViews>
    <workbookView xWindow="-120" yWindow="-120" windowWidth="29040" windowHeight="15720" xr2:uid="{78364F8D-3988-4ABC-8DCB-DE0A9C654C4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1" i="1" l="1"/>
  <c r="I153" i="1"/>
  <c r="F151" i="1"/>
  <c r="I93" i="1"/>
  <c r="F91" i="1"/>
  <c r="I74" i="1"/>
  <c r="F72" i="1"/>
  <c r="F276" i="1"/>
  <c r="I279" i="1" s="1"/>
  <c r="F257" i="1"/>
  <c r="I263" i="1" s="1"/>
  <c r="F253" i="1"/>
  <c r="I255" i="1" s="1"/>
  <c r="F281" i="1"/>
  <c r="I283" i="1" s="1"/>
  <c r="I165" i="1"/>
  <c r="I149" i="1"/>
  <c r="F147" i="1"/>
  <c r="I161" i="1"/>
  <c r="I145" i="1"/>
  <c r="I133" i="1"/>
  <c r="I141" i="1"/>
  <c r="F240" i="1" l="1"/>
  <c r="F239" i="1"/>
  <c r="F238" i="1"/>
  <c r="F204" i="1"/>
  <c r="I208" i="1" s="1"/>
  <c r="I129" i="1"/>
  <c r="I124" i="1"/>
  <c r="I119" i="1"/>
  <c r="I112" i="1"/>
  <c r="I108" i="1"/>
  <c r="I104" i="1"/>
  <c r="I100" i="1"/>
  <c r="I89" i="1"/>
  <c r="I85" i="1"/>
  <c r="I81" i="1"/>
  <c r="I70" i="1"/>
  <c r="I66" i="1"/>
  <c r="I62" i="1"/>
  <c r="F232" i="1" l="1"/>
  <c r="I234" i="1" s="1"/>
  <c r="F228" i="1"/>
  <c r="I230" i="1" s="1"/>
  <c r="F127" i="1"/>
  <c r="F126" i="1"/>
  <c r="F106" i="1"/>
  <c r="F87" i="1"/>
  <c r="F68" i="1"/>
  <c r="F215" i="1"/>
  <c r="I220" i="1" s="1"/>
  <c r="F143" i="1"/>
  <c r="F293" i="1"/>
  <c r="I297" i="1" s="1"/>
  <c r="F285" i="1"/>
  <c r="I287" i="1" s="1"/>
  <c r="F236" i="1"/>
  <c r="F210" i="1"/>
  <c r="I213" i="1" s="1"/>
  <c r="F200" i="1"/>
  <c r="I202" i="1" s="1"/>
  <c r="F189" i="1"/>
  <c r="I191" i="1" s="1"/>
  <c r="F185" i="1"/>
  <c r="I187" i="1" s="1"/>
  <c r="F181" i="1"/>
  <c r="I183" i="1" s="1"/>
  <c r="F167" i="1"/>
  <c r="I169" i="1" s="1"/>
  <c r="F163" i="1"/>
  <c r="F159" i="1"/>
  <c r="F139" i="1"/>
  <c r="F131" i="1"/>
  <c r="F121" i="1"/>
  <c r="F117" i="1"/>
  <c r="F110" i="1"/>
  <c r="F102" i="1"/>
  <c r="F98" i="1"/>
  <c r="F83" i="1"/>
  <c r="F79" i="1"/>
  <c r="F64" i="1"/>
  <c r="F60" i="1"/>
  <c r="H301" i="1" l="1"/>
</calcChain>
</file>

<file path=xl/sharedStrings.xml><?xml version="1.0" encoding="utf-8"?>
<sst xmlns="http://schemas.openxmlformats.org/spreadsheetml/2006/main" count="341" uniqueCount="184">
  <si>
    <t>VÝPIS INTERIÉROVÝCH PRVKŮ INTERIÉRU</t>
  </si>
  <si>
    <t>ODLEHČOVACÍ SLUŽBA POBYTOVÁ, KROMĚŘÍŽ</t>
  </si>
  <si>
    <t>město Kroměříž, Velké Náměstí 115/1, 767 01 Krmoěříž</t>
  </si>
  <si>
    <t>FORMICA s.r.o., Slovenská 2685, 760 01 Zlín</t>
  </si>
  <si>
    <t>Vypracovala:</t>
  </si>
  <si>
    <t>Ing. arch. Ernestová Eva</t>
  </si>
  <si>
    <t>Projektant:</t>
  </si>
  <si>
    <t>Stavebník:</t>
  </si>
  <si>
    <t>datum:</t>
  </si>
  <si>
    <t>OBSAH</t>
  </si>
  <si>
    <t xml:space="preserve">Obsahem dokumentace je soupis sedacího, stolového skříňového i ostatního nábytku. Jedná se o běžně vyráběný nábytek, nenavrhujeme atypické kousky, které by bylo nutné vyrábět. Nejedná se o vestavěný nábytek. Soupis obsahuje dané rozměry, materiálové řešení, počet kusů, a výkresová dokumentace umístění nábytku. Nábytek je z běžně dostupných materiálů, pevných a odolných materiálů, omyvatelných, a v případě poškození by mělo jít o opravitelné nebo nahraditelné kusy. Součástí jsou také elektro zařízení - lampy, a televize. </t>
  </si>
  <si>
    <t>OZN.</t>
  </si>
  <si>
    <t>POPIS</t>
  </si>
  <si>
    <t>ROZMĚRY</t>
  </si>
  <si>
    <t>1.NP</t>
  </si>
  <si>
    <t>2.NP</t>
  </si>
  <si>
    <t>ks</t>
  </si>
  <si>
    <t>ILUSTRAČNÍ OBRÁZEK</t>
  </si>
  <si>
    <t>N1</t>
  </si>
  <si>
    <t>zdravotnické polohovací lůžko + antidekubitní matrace</t>
  </si>
  <si>
    <t xml:space="preserve">CELKEM </t>
  </si>
  <si>
    <t>90x200x14cm matrace</t>
  </si>
  <si>
    <t>N2</t>
  </si>
  <si>
    <t>Zdravotní noční stolek</t>
  </si>
  <si>
    <t>55x51x82cm</t>
  </si>
  <si>
    <t>N4</t>
  </si>
  <si>
    <t>Zvýšené křeslo</t>
  </si>
  <si>
    <t>pevná buková konstrukce, čalounený podsedák a opěrka, ve dvou samostatných kusech, čalounění snímatelné a pratelné, barvu si určí provozovatel, moření bukové konstrukce na dub - ladění s ostatním nábytkem</t>
  </si>
  <si>
    <t>N5</t>
  </si>
  <si>
    <t>Jídelní židle na pokojích</t>
  </si>
  <si>
    <t>50x46,5x85,5</t>
  </si>
  <si>
    <t>N6</t>
  </si>
  <si>
    <t>Křeslo ušák</t>
  </si>
  <si>
    <t>75x99x106
výška sedáku alespoň 46cm</t>
  </si>
  <si>
    <t>N7</t>
  </si>
  <si>
    <t>jídelní židle ve společenských místnostech</t>
  </si>
  <si>
    <t>47x51x90cm</t>
  </si>
  <si>
    <t>N8</t>
  </si>
  <si>
    <t>kancelářská židle</t>
  </si>
  <si>
    <t>max.52x59x132cm</t>
  </si>
  <si>
    <t>Jídelní stůl na pokojích</t>
  </si>
  <si>
    <t>80x80x73,5</t>
  </si>
  <si>
    <t>N10</t>
  </si>
  <si>
    <t>jídelní stůl ve společných místnostech</t>
  </si>
  <si>
    <t>80x120x73,5</t>
  </si>
  <si>
    <t>N11</t>
  </si>
  <si>
    <t xml:space="preserve">pracovní stůl </t>
  </si>
  <si>
    <t>80x160x73,5</t>
  </si>
  <si>
    <t>160x80x 74,5-123,5 cm</t>
  </si>
  <si>
    <t>N13</t>
  </si>
  <si>
    <t>konferenční stolek</t>
  </si>
  <si>
    <t>Police nástěnná</t>
  </si>
  <si>
    <t>80x31x25cm</t>
  </si>
  <si>
    <t>N15</t>
  </si>
  <si>
    <t>Komoda 1</t>
  </si>
  <si>
    <t>N16</t>
  </si>
  <si>
    <t>N17</t>
  </si>
  <si>
    <t>Šatní skříň</t>
  </si>
  <si>
    <t>N19</t>
  </si>
  <si>
    <t>Kombinovaná kancelářská skříň</t>
  </si>
  <si>
    <t>80x42x212 cm</t>
  </si>
  <si>
    <t>N20</t>
  </si>
  <si>
    <t>N21</t>
  </si>
  <si>
    <t>80x42x178 cm</t>
  </si>
  <si>
    <t>N22</t>
  </si>
  <si>
    <t>Policová skříň</t>
  </si>
  <si>
    <t>80x60x178 cm</t>
  </si>
  <si>
    <t>N23</t>
  </si>
  <si>
    <t>Policový regál</t>
  </si>
  <si>
    <t>40x42x178 cm</t>
  </si>
  <si>
    <t>N24</t>
  </si>
  <si>
    <t>Skříň na zdravotnický materiál</t>
  </si>
  <si>
    <t xml:space="preserve">N25 </t>
  </si>
  <si>
    <t>Kartotéka</t>
  </si>
  <si>
    <t>43x60x146 cm</t>
  </si>
  <si>
    <t>N27</t>
  </si>
  <si>
    <t>N33</t>
  </si>
  <si>
    <t>lampička malá, nástěnná k posteli, vrtaná</t>
  </si>
  <si>
    <t>různé</t>
  </si>
  <si>
    <t>N38</t>
  </si>
  <si>
    <t>televize s nástěnným otočným držákem vrtaným do zdi</t>
  </si>
  <si>
    <t>kancelářský kontejner</t>
  </si>
  <si>
    <t>stůl 80x120, rám z kovové práškované konstrukce, barva bílá, čtvercové profily nohou 30x30mm, nohy s plastovou koncovkou, rám i pod stolovou deskou, deksa z laminované dřevotřísky tl. 18mm s 2mm ABS hranou, barva dekor dub</t>
  </si>
  <si>
    <t>43x55x63 cm</t>
  </si>
  <si>
    <t xml:space="preserve">Nástěnná police </t>
  </si>
  <si>
    <t>100x31x25</t>
  </si>
  <si>
    <t>N40</t>
  </si>
  <si>
    <t>67,5x65cm, 
výška 120cm
výška sedu min. 45cm</t>
  </si>
  <si>
    <t>Jídelní stůl v kancelářích</t>
  </si>
  <si>
    <t>stůl 80x80, rám z kovové práškované konstrukce, barva světle šedá, čtvercové profily nohou 30x30mm, nohy s plastovou koncovkou, rám i pod stolovou deskou, deska z laminované dřevotřísky tl. 18mm s 2mm ABS hranou, dekor bříza</t>
  </si>
  <si>
    <t>N42</t>
  </si>
  <si>
    <t>80x42x740 cm</t>
  </si>
  <si>
    <t>kancelářský stůl</t>
  </si>
  <si>
    <t>N44</t>
  </si>
  <si>
    <t>Venkovní židle</t>
  </si>
  <si>
    <t>nízká kancelářská skříň</t>
  </si>
  <si>
    <t xml:space="preserve">garnýž </t>
  </si>
  <si>
    <t>2 podstropní kovové kolejnice v bílé barvě s háčky</t>
  </si>
  <si>
    <t>01/2026</t>
  </si>
  <si>
    <t>224x106 lůžko</t>
  </si>
  <si>
    <t>Polohovací jídelní stolek</t>
  </si>
  <si>
    <t>60x40 cm</t>
  </si>
  <si>
    <t>Stolek má desku o velikosti 60x40 cm, polohovatelnú výšku 70 - 105 cm, 4 kolečka, nosnost 10 kg, hmotnost 7 kg</t>
  </si>
  <si>
    <t xml:space="preserve">Dekor přírodní dub </t>
  </si>
  <si>
    <t>masivní židle s pevnou konstrukcí, 4 nohy, podsedák čalouněný a dřevěná opěrka, nosnost min. 150kg, barva tmavě šedá</t>
  </si>
  <si>
    <t>Čalouněné křeslo typu ušák, vyšší sed, 4 dřevěné nohy, područky, nosnost min. 110kg,  materiál látka s vyšší odolností proti žmolkování, stálobarevná, gramáž 350 g/m2, barva. 1.NP - tmavě šedo-modrá, 2.NP - tmavší vínová</t>
  </si>
  <si>
    <t>židle s kovovou konstrukcí nohou, čalounená s omyvatelným potahem podsedáku i opěrky, opěrky pro oporu lotků, stohovatelná, nosnost 150kg</t>
  </si>
  <si>
    <t>barva tmavě zelená</t>
  </si>
  <si>
    <t>kolečková židle na pětiramenném kovovém kříži, leštěný hliník, nosnots 150kg, sedák polstrovaný ze studené pěny, prodyšný potah, látka 350g/m2, hloubkově nastavitelný sedák, výškově nastavitelné plastové područky, záda polstrovaná, opěrka hlavy, nastavitelná bederní opěrka, synchronní mechanismus nastavení sedu, kolečka pro tvrdé podlahy, barva černá</t>
  </si>
  <si>
    <t>stůl 80x80, nohy s plastovou koncovkou dřevěné, čtvercové profily nohou 30x30mm, rám i pod stolovou deskou, deska z laminované dřevotřísky tl. 18mm s 2mm ABS hranou, dekor dub přírodní</t>
  </si>
  <si>
    <t>mobilní kancelářský kontejner na 4 poplastovaných kolečkách se 4 zásuvkami s centrálním zámkem a dvěma klíči. Materiál laminované dřevotřísky 18mm s ABS hrnaou 1mm, Zásvuky plastové s nosností 5kg, mají čílka v dekoru bříza, korpus v dekoru bříza.</t>
  </si>
  <si>
    <t>Polička s bočnicemi, materiál MDF deska tl. 18mm s hranou ABS 1mm, přichycení do zdi skryté, kanceláře - dekor bříza, pokoje - dekor dub</t>
  </si>
  <si>
    <t>N14a</t>
  </si>
  <si>
    <t>N14b</t>
  </si>
  <si>
    <t>dub</t>
  </si>
  <si>
    <t>bříza</t>
  </si>
  <si>
    <t>se 4 přihrádkami, dřevotříska laminovaná tl. 18mm s ABS hranou 1mm, dekor bříza</t>
  </si>
  <si>
    <t>spodní uzamykatelné křídlová dvířka na dvě patra, cylindrický zámek, se dvěma klíči, horní 3 police otevřené, z laminované dřevotřísky tl. 18mm s hranou ABS 2mm, zesílené polilce tl. 25mm na kovových čepech, hrana ABS1mm, nosnost police 35kg, kovová madla z leštěného hliníku, materiál korpusu v dekoru bříza, dvířka a horní krycí desky v dekoru bříza</t>
  </si>
  <si>
    <t>Kancelářská šatní skřín, z laminované dřevotřísky tl. 18mm, hrana ABS, zesílené police tl. 25mm na kovových čepech, rektifikační kluzáky k vyrovnání podlahy, kovová madla z leštěného hliníku, uzamkytalená, dvířka křídlová, cylindrický zámek, dekor dvířek bříza, korpus v dekoru bříza</t>
  </si>
  <si>
    <t>Policová skříň s křídlovými dveřmi,  laminované dřevotřísky tl. 18mm, barva bílá, hrana ABS 1mm, police zesílené tl. 25mm, hrana ABS 1mm, rektifikační kluzáky pro vyrovnání podlahy, nosnost police 35kg,  kovové panty s tichým dorazem, dvířka uzamykatelná, cylindrický zámek, barva celé skříně - bílá</t>
  </si>
  <si>
    <t>Otevřený regál z laminované dřevotřísky tl. 18mm, hrany ABS 1mm, police zesílené tl. 25mm, hrana ABS 1mm, nosnost 35kg 1 police, rektifikační kluzáky pro vyrovnání podlahy, 4 police, barva celé skříně - bílá</t>
  </si>
  <si>
    <t>Skříň dělená na spodní část s křídlovými dvířky, uzamykatelné, cylindrický zámek, vrchní část s jednou volnou policí a dvěmi policemi se zasklením tl. 5mm, uzymaktelné na cylindrický zámek. Materiál laminované desky pro zdravotnictví tl. 18mm, hrana ABS 2mm, nožky pevné s plastovými kluzáky zvýšené, barva celé skříně - bílá</t>
  </si>
  <si>
    <t>lékařská kartotéka s 5 plnovýsuvnými zásuvkami, nosnost zásuvky 45kg, velikost na A4 dokumenty, centrální zámek, pevné nožky s kluzáky, dekor celé skříňky bříza</t>
  </si>
  <si>
    <t>spodní uzamykatelné křídlová dvířka na dvě patra, cylindrický zámek, se dvěma klíči, z laminované dřevotřísky tl. 18mm s hranou ABS 2mm, zesílené polilce tl. 25mm na kovových čepech, hrana ABS1mm, nosnost police 35kg, kovová madla z leštěného hliníku, materiál korpusu v dekoru bříza, dvířka a horní krycí desky v dekoru bříza</t>
  </si>
  <si>
    <t>Komoda 2</t>
  </si>
  <si>
    <t>N12a</t>
  </si>
  <si>
    <t>N12b</t>
  </si>
  <si>
    <t>N34</t>
  </si>
  <si>
    <t>stůl 80x160, rám z kovové práškované konstrukce, barva světle šedá, čtvercové profily nohou 30x30mm, nohy s plastovou koncovkou, rám i pod stolovou deskou, deksa z laminované dřevotřísky tl. 18mm s 2mm ABS hranou, barva dekor bříza</t>
  </si>
  <si>
    <t xml:space="preserve">designový dřevěný stolek kulatý, nohy jako desky/kříž, divoký přírodní dub                                                                                                                </t>
  </si>
  <si>
    <t xml:space="preserve">Ø55cm, v. 42 cm                      
                                                                                                                                                                                                                                           </t>
  </si>
  <si>
    <t>N37</t>
  </si>
  <si>
    <t>Vozík na čisté prádlo</t>
  </si>
  <si>
    <t>polypropylenový materiál, uzamykatelný systém, protihluková úprava, 4 kolečka (z toho 2 kolečka s brzdou), hmotnost 26 kg</t>
  </si>
  <si>
    <t>103x56x107</t>
  </si>
  <si>
    <t>kovová konstrukce - barva antracit, dřevěné prkna - barva přírodní, nosnost 150 kg</t>
  </si>
  <si>
    <t>š_56 x h_61 x v_87 cm</t>
  </si>
  <si>
    <t>N18a</t>
  </si>
  <si>
    <t>N18b</t>
  </si>
  <si>
    <t>Knihovna/regál otevřený z laminované dřevotřísky tl. 18mm s ABS hranou 2mm, 1 police, rektifikační kluzáky pro vyrovnání podlahy, dekor dub přírodní</t>
  </si>
  <si>
    <t>Policový regál do společenské místnosti - nízký</t>
  </si>
  <si>
    <t>Policový regál do společenské místnosti - vysoký</t>
  </si>
  <si>
    <t>N9a</t>
  </si>
  <si>
    <t>N9b</t>
  </si>
  <si>
    <t>N35</t>
  </si>
  <si>
    <t>celodřevěná skříňka z laminované dřevotřísky tl. 18 mm, mezistěna tl. 25 mm, s 1 mm ABS hranou; šedý korpus, dveře dekor bříza; 4 oddíly, šířka oddílu 300 mm, výška oddílu 1500 mm, lavička výšky 373 mm; každý oddíl obsahuje: dvojháček a polici, uzamykatelné</t>
  </si>
  <si>
    <t>N36</t>
  </si>
  <si>
    <t>Šatní skříňka s lavičkou - 4 oddíly</t>
  </si>
  <si>
    <t>Šatní skříňka s lavičkou - 2 oddíly</t>
  </si>
  <si>
    <t>celodřevěná skříňka z laminované dřevotřísky tl. 18 mm, mezistěna tl. 25 mm, s 1 mm ABS hranou; šedý korpus, dveře dekor bříza; 2 oddíly, šířka oddílu 300 mm, výška oddílu 1500 mm, lavička výšky 373 mm; každý oddíl obsahuje: dvojháček a polici, uzamykatelné</t>
  </si>
  <si>
    <t>CENA bez DPH</t>
  </si>
  <si>
    <t>Nástěnná police vertikální</t>
  </si>
  <si>
    <t>se 3 přihrádkami, dřevotříska laminovaná tl. 18mm s ABS hranou 1mm, dekor bříza</t>
  </si>
  <si>
    <t>40x40x115 cm</t>
  </si>
  <si>
    <t>okno š. 1250 mm - garnýž délky 1650 mm x 21 = 34,65 m</t>
  </si>
  <si>
    <t>okno š. 1000 mm - garnýž délky 1400 mm x 18 = 25,20 m</t>
  </si>
  <si>
    <t>okno š. 2000 mm - garnýž délky 2400 mm x 2 = 4,80 m</t>
  </si>
  <si>
    <t>90x43x86 cm</t>
  </si>
  <si>
    <t>Komoda se 4 zásuvkami, materiál dřevotřísková deska s povrchovou úpravou melamin, dekor dub přírodní, sokl, hrany ABS 2mm, kování zásuvek s tichým dorazem, klasické úchyty</t>
  </si>
  <si>
    <t>Komoda se 4 zásuvkami uprostřed a 2 skříňkami po bocích, anebo 2x řada 4 zásuvek vedle sebe (různé možnosti), materiál dřevotřísková deska s povrchovou úpravou melamin, dekor dub přírodní, sokl, hrany ABS 2mm, kování zásuvek s tichým dorazem, klasické úchyty</t>
  </si>
  <si>
    <t>160x43x86 cm</t>
  </si>
  <si>
    <t>Šatní skříň rozdělena na tři části, vnitřní rozložení: 3 police, 1 tyč na ramínka, 3x zásuvka; dvířka otevíravá, kování s tichým dorazem - zabrání prásknutí dvířek, materiál dřevotřísková deska s povrchovou úpravou melamin, dekor dub přírodní, sokl, hrany ABS 2mm, klasické úchyty</t>
  </si>
  <si>
    <t>122x51x205 cm</t>
  </si>
  <si>
    <t>Knihovna/regál otevřený z laminované dřevotřísky tl. 18mm s ABS hranou 2mm, 4 police, rektifikační kluzáky pro vyrovnání podlahy, dekor dub přírodní</t>
  </si>
  <si>
    <t>80x40x180</t>
  </si>
  <si>
    <t>80x40x80</t>
  </si>
  <si>
    <t>60x80x187 cm</t>
  </si>
  <si>
    <t>120x80x187 cm</t>
  </si>
  <si>
    <t>CENA CELKEM bez DPH</t>
  </si>
  <si>
    <t>Požadavky:</t>
  </si>
  <si>
    <t>Úhlopříčka: ≥ 43“, Vestavěný DVB-T2 tuner</t>
  </si>
  <si>
    <t>RJ45 (LAN port) pro Smart TV funkcePokročilé obrazové</t>
  </si>
  <si>
    <t>technologie (např. vyšší rozlišení, HDR – volitelně)</t>
  </si>
  <si>
    <t>Požadavky:
Úhlopříčka: např. 32“ a vyšší                                                       - Vestavěný DVB-T2 tuner (TV tuner-receiver) pro příjem pozemního digitálního vysílání (min. DVB-T2).
Síťové připojení RJ45 (LAN port) pro přístup k síťovým službám
Podpora populárních video/audio formátů
HDMI vstupy (min. 2×), USB porty (min. 1×) pro média/servis
Interní reproduktory, Možnost montáže na stěnu (VESA)</t>
  </si>
  <si>
    <t>HDMI 2.0/2.1 porty, USB + CI slot pro CAM moduly</t>
  </si>
  <si>
    <t>Interní reproduktory</t>
  </si>
  <si>
    <r>
      <rPr>
        <b/>
        <sz val="11"/>
        <color theme="1"/>
        <rFont val="Calibri"/>
        <family val="2"/>
        <charset val="238"/>
        <scheme val="minor"/>
      </rPr>
      <t xml:space="preserve">TV "malá" </t>
    </r>
    <r>
      <rPr>
        <sz val="11"/>
        <color theme="1"/>
        <rFont val="Calibri"/>
        <family val="2"/>
        <charset val="238"/>
        <scheme val="minor"/>
      </rPr>
      <t>min. DVB-T2 + RJ45</t>
    </r>
  </si>
  <si>
    <r>
      <rPr>
        <b/>
        <sz val="11"/>
        <color theme="1"/>
        <rFont val="Calibri"/>
        <family val="2"/>
        <charset val="238"/>
        <scheme val="minor"/>
      </rPr>
      <t xml:space="preserve">TV "velká" </t>
    </r>
    <r>
      <rPr>
        <sz val="11"/>
        <color theme="1"/>
        <rFont val="Calibri"/>
        <family val="2"/>
        <charset val="238"/>
        <scheme val="minor"/>
      </rPr>
      <t>min. DVB-T2 + RJ45</t>
    </r>
  </si>
  <si>
    <t>N39</t>
  </si>
  <si>
    <t>Projektor vč. Plátna a držáku</t>
  </si>
  <si>
    <r>
      <rPr>
        <b/>
        <sz val="11"/>
        <rFont val="Calibri"/>
        <family val="2"/>
        <charset val="238"/>
        <scheme val="minor"/>
      </rPr>
      <t xml:space="preserve">Plátno: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ručně ovládané, šířka do 2,80 m vč. Tubusu, bílé matné 16:9, montáž na zeď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>Projektor: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3 LCD, projekční vzdálenost 2,95 m - 4,75 m, velikost zobrazovaného obrazu 100", HDMI, wifi, repro, svítivost min. 3000 lm, rozlišení min. 3840 x 2160 px                                                       </t>
    </r>
    <r>
      <rPr>
        <b/>
        <sz val="11"/>
        <rFont val="Calibri"/>
        <family val="2"/>
        <charset val="238"/>
        <scheme val="minor"/>
      </rPr>
      <t>Držák projektoru: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originál dle projektoru - montáž na strop        </t>
    </r>
  </si>
  <si>
    <r>
      <t xml:space="preserve">výškově nastavitelný s kovovou podnoží práškovanou šedé barvy, deska stolu je z laminované dřevotřísky tl. 25mm, s ABS hranou 2mm, dekor dřevo bříza, s jedním motorem pro nastavení výšky od 745mm do 1235mm, </t>
    </r>
    <r>
      <rPr>
        <sz val="11"/>
        <color rgb="FFFF0000"/>
        <rFont val="Calibri"/>
        <family val="2"/>
        <charset val="238"/>
        <scheme val="minor"/>
      </rPr>
      <t>!předpokládaná délka 1600 mm, před výrobou a dodáním nutno přeměrit!</t>
    </r>
  </si>
  <si>
    <t>noční stolek s šuplíkem, policí a dvířky, uzamyktelný, 4 kolečka s brzdou, s výškově nastavitelným bočním podnosem, úchytky hliníkové zakulacené</t>
  </si>
  <si>
    <t>Lůžko polohovací ocelové konstrukce, krytování postele dřevěné, zakrytování postele polstováním (ekokůže/textil ), potah vyměnitelný u všech dílů a odolný proti dezinfekčním prostředkům, protipádové bočnice polstrované, zadní a přední panel pevný polstrovaný, možnost polohovat do sedu, elektrický pohon, dvojitá kolečka brzdou, nosnost min. 180kg, příslušenství: v čele postele hrazda, ochrana proti odření stěn
Antidekubitní matrace výšky min.14cm
Dekor postele polstrování, barva tmavě šedá, kovové prvky komaxit povrch, šedé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</si>
</sst>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color theme="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1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2" fillId="0" borderId="8" xfId="0" applyFont="1" applyBorder="1"/>
    <xf numFmtId="0" fontId="0" fillId="0" borderId="1" xfId="0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9" xfId="0" applyFont="1" applyBorder="1"/>
    <xf numFmtId="0" fontId="2" fillId="0" borderId="10" xfId="0" applyFont="1" applyBorder="1" applyAlignment="1">
      <alignment vertical="top"/>
    </xf>
    <xf numFmtId="0" fontId="2" fillId="0" borderId="10" xfId="0" applyFont="1" applyBorder="1"/>
    <xf numFmtId="0" fontId="2" fillId="0" borderId="11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2" fillId="0" borderId="11" xfId="0" applyFont="1" applyBorder="1"/>
    <xf numFmtId="0" fontId="0" fillId="2" borderId="1" xfId="0" applyFill="1" applyBorder="1"/>
    <xf numFmtId="0" fontId="0" fillId="0" borderId="13" xfId="0" applyBorder="1"/>
    <xf numFmtId="0" fontId="0" fillId="2" borderId="10" xfId="0" applyFill="1" applyBorder="1"/>
    <xf numFmtId="0" fontId="5" fillId="0" borderId="0" xfId="0" applyFont="1" applyAlignment="1">
      <alignment vertical="top"/>
    </xf>
    <xf numFmtId="0" fontId="0" fillId="0" borderId="10" xfId="0" applyBorder="1"/>
    <xf numFmtId="0" fontId="2" fillId="0" borderId="1" xfId="0" applyFont="1" applyBorder="1" applyAlignment="1">
      <alignment vertical="top"/>
    </xf>
    <xf numFmtId="0" fontId="2" fillId="0" borderId="0" xfId="0" applyFont="1" applyAlignment="1">
      <alignment wrapText="1"/>
    </xf>
    <xf numFmtId="44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4" fontId="0" fillId="0" borderId="0" xfId="0" applyNumberForma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/>
    <xf numFmtId="44" fontId="0" fillId="3" borderId="4" xfId="0" applyNumberFormat="1" applyFill="1" applyBorder="1" applyAlignment="1">
      <alignment horizontal="center"/>
    </xf>
    <xf numFmtId="44" fontId="0" fillId="3" borderId="12" xfId="0" applyNumberForma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4" fontId="0" fillId="3" borderId="4" xfId="0" applyNumberFormat="1" applyFill="1" applyBorder="1" applyAlignment="1">
      <alignment vertical="center"/>
    </xf>
    <xf numFmtId="44" fontId="0" fillId="3" borderId="9" xfId="0" applyNumberFormat="1" applyFill="1" applyBorder="1" applyAlignment="1">
      <alignment vertical="center"/>
    </xf>
    <xf numFmtId="44" fontId="0" fillId="3" borderId="12" xfId="0" applyNumberFormat="1" applyFill="1" applyBorder="1" applyAlignment="1">
      <alignment vertical="center"/>
    </xf>
    <xf numFmtId="0" fontId="2" fillId="0" borderId="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4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377826</xdr:colOff>
      <xdr:row>59</xdr:row>
      <xdr:rowOff>8498</xdr:rowOff>
    </xdr:from>
    <xdr:to>
      <xdr:col>7</xdr:col>
      <xdr:colOff>865188</xdr:colOff>
      <xdr:row>60</xdr:row>
      <xdr:rowOff>1267915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646ACC5E-8B8D-9635-53EE-7E9E723E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4826" y="13446686"/>
          <a:ext cx="1717675" cy="1457854"/>
        </a:xfrm>
        <a:prstGeom prst="snip2SameRect">
          <a:avLst>
            <a:gd name="adj1" fmla="val 31368"/>
            <a:gd name="adj2" fmla="val 0"/>
          </a:avLst>
        </a:prstGeom>
      </xdr:spPr>
    </xdr:pic>
    <xdr:clientData/>
  </xdr:twoCellAnchor>
  <xdr:twoCellAnchor editAs="oneCell">
    <xdr:from>
      <xdr:col>1</xdr:col>
      <xdr:colOff>104775</xdr:colOff>
      <xdr:row>12</xdr:row>
      <xdr:rowOff>76200</xdr:rowOff>
    </xdr:from>
    <xdr:to>
      <xdr:col>8</xdr:col>
      <xdr:colOff>568831</xdr:colOff>
      <xdr:row>28</xdr:row>
      <xdr:rowOff>142486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043C710-D081-DC34-2D87-86134156E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2933700"/>
          <a:ext cx="8647619" cy="3114286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200028</xdr:colOff>
      <xdr:row>62</xdr:row>
      <xdr:rowOff>158750</xdr:rowOff>
    </xdr:from>
    <xdr:to>
      <xdr:col>7</xdr:col>
      <xdr:colOff>565467</xdr:colOff>
      <xdr:row>66</xdr:row>
      <xdr:rowOff>108349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90CFCA1-A6E1-6DB8-0E18-0BDAE0157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48528" y="15144750"/>
          <a:ext cx="1024252" cy="1037037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77</xdr:row>
      <xdr:rowOff>122237</xdr:rowOff>
    </xdr:from>
    <xdr:to>
      <xdr:col>7</xdr:col>
      <xdr:colOff>564832</xdr:colOff>
      <xdr:row>79</xdr:row>
      <xdr:rowOff>760412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D90435D8-8FAD-0588-427C-FC16A1E85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9975" y="19600862"/>
          <a:ext cx="899795" cy="1035050"/>
        </a:xfrm>
        <a:prstGeom prst="rect">
          <a:avLst/>
        </a:prstGeom>
      </xdr:spPr>
    </xdr:pic>
    <xdr:clientData/>
  </xdr:twoCellAnchor>
  <xdr:twoCellAnchor editAs="oneCell">
    <xdr:from>
      <xdr:col>6</xdr:col>
      <xdr:colOff>288925</xdr:colOff>
      <xdr:row>82</xdr:row>
      <xdr:rowOff>58738</xdr:rowOff>
    </xdr:from>
    <xdr:to>
      <xdr:col>7</xdr:col>
      <xdr:colOff>420687</xdr:colOff>
      <xdr:row>85</xdr:row>
      <xdr:rowOff>18825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2987BD20-5F24-3AB3-2A65-86B93A060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37425" y="21799551"/>
          <a:ext cx="790575" cy="9364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86</xdr:row>
      <xdr:rowOff>23812</xdr:rowOff>
    </xdr:from>
    <xdr:to>
      <xdr:col>7</xdr:col>
      <xdr:colOff>531812</xdr:colOff>
      <xdr:row>88</xdr:row>
      <xdr:rowOff>154561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5447706A-8D34-D131-B856-191174BD5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62825" y="23606125"/>
          <a:ext cx="876300" cy="1424562"/>
        </a:xfrm>
        <a:prstGeom prst="rect">
          <a:avLst/>
        </a:prstGeom>
      </xdr:spPr>
    </xdr:pic>
    <xdr:clientData/>
  </xdr:twoCellAnchor>
  <xdr:twoCellAnchor editAs="oneCell">
    <xdr:from>
      <xdr:col>6</xdr:col>
      <xdr:colOff>150812</xdr:colOff>
      <xdr:row>100</xdr:row>
      <xdr:rowOff>187326</xdr:rowOff>
    </xdr:from>
    <xdr:to>
      <xdr:col>7</xdr:col>
      <xdr:colOff>825499</xdr:colOff>
      <xdr:row>103</xdr:row>
      <xdr:rowOff>135818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CE022723-FC9B-5241-3E07-253756472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551" r="6492"/>
        <a:stretch>
          <a:fillRect/>
        </a:stretch>
      </xdr:blipFill>
      <xdr:spPr>
        <a:xfrm>
          <a:off x="7199312" y="28770264"/>
          <a:ext cx="1333500" cy="1115305"/>
        </a:xfrm>
        <a:prstGeom prst="rect">
          <a:avLst/>
        </a:prstGeom>
      </xdr:spPr>
    </xdr:pic>
    <xdr:clientData/>
  </xdr:twoCellAnchor>
  <xdr:twoCellAnchor editAs="oneCell">
    <xdr:from>
      <xdr:col>6</xdr:col>
      <xdr:colOff>134937</xdr:colOff>
      <xdr:row>104</xdr:row>
      <xdr:rowOff>93662</xdr:rowOff>
    </xdr:from>
    <xdr:to>
      <xdr:col>7</xdr:col>
      <xdr:colOff>873124</xdr:colOff>
      <xdr:row>107</xdr:row>
      <xdr:rowOff>50996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BA0765A1-0CC8-827C-CCDA-6E355CD5EF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026" r="4086"/>
        <a:stretch>
          <a:fillRect/>
        </a:stretch>
      </xdr:blipFill>
      <xdr:spPr>
        <a:xfrm>
          <a:off x="7183437" y="30041850"/>
          <a:ext cx="1397000" cy="1013022"/>
        </a:xfrm>
        <a:prstGeom prst="rect">
          <a:avLst/>
        </a:prstGeom>
      </xdr:spPr>
    </xdr:pic>
    <xdr:clientData/>
  </xdr:twoCellAnchor>
  <xdr:twoCellAnchor editAs="oneCell">
    <xdr:from>
      <xdr:col>6</xdr:col>
      <xdr:colOff>66682</xdr:colOff>
      <xdr:row>109</xdr:row>
      <xdr:rowOff>96839</xdr:rowOff>
    </xdr:from>
    <xdr:to>
      <xdr:col>7</xdr:col>
      <xdr:colOff>876306</xdr:colOff>
      <xdr:row>110</xdr:row>
      <xdr:rowOff>806980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FE491C4A-E1CB-E35D-ABD2-55DD24A91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62807" y="30132339"/>
          <a:ext cx="1468437" cy="908578"/>
        </a:xfrm>
        <a:prstGeom prst="rect">
          <a:avLst/>
        </a:prstGeom>
      </xdr:spPr>
    </xdr:pic>
    <xdr:clientData/>
  </xdr:twoCellAnchor>
  <xdr:twoCellAnchor editAs="oneCell">
    <xdr:from>
      <xdr:col>6</xdr:col>
      <xdr:colOff>463548</xdr:colOff>
      <xdr:row>162</xdr:row>
      <xdr:rowOff>17397</xdr:rowOff>
    </xdr:from>
    <xdr:to>
      <xdr:col>7</xdr:col>
      <xdr:colOff>444500</xdr:colOff>
      <xdr:row>163</xdr:row>
      <xdr:rowOff>1183127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3A43C2CD-8AEB-41EE-7E65-9625CD4DC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12048" y="46840710"/>
          <a:ext cx="639765" cy="1364168"/>
        </a:xfrm>
        <a:prstGeom prst="rect">
          <a:avLst/>
        </a:prstGeom>
      </xdr:spPr>
    </xdr:pic>
    <xdr:clientData/>
  </xdr:twoCellAnchor>
  <xdr:twoCellAnchor editAs="oneCell">
    <xdr:from>
      <xdr:col>6</xdr:col>
      <xdr:colOff>463550</xdr:colOff>
      <xdr:row>166</xdr:row>
      <xdr:rowOff>101601</xdr:rowOff>
    </xdr:from>
    <xdr:to>
      <xdr:col>7</xdr:col>
      <xdr:colOff>371989</xdr:colOff>
      <xdr:row>168</xdr:row>
      <xdr:rowOff>122238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78465893-7A66-4C74-FB8E-6596390D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27988" y="48575914"/>
          <a:ext cx="567252" cy="1179512"/>
        </a:xfrm>
        <a:prstGeom prst="rect">
          <a:avLst/>
        </a:prstGeom>
      </xdr:spPr>
    </xdr:pic>
    <xdr:clientData/>
  </xdr:twoCellAnchor>
  <xdr:twoCellAnchor editAs="oneCell">
    <xdr:from>
      <xdr:col>6</xdr:col>
      <xdr:colOff>384175</xdr:colOff>
      <xdr:row>180</xdr:row>
      <xdr:rowOff>79375</xdr:rowOff>
    </xdr:from>
    <xdr:to>
      <xdr:col>7</xdr:col>
      <xdr:colOff>563562</xdr:colOff>
      <xdr:row>182</xdr:row>
      <xdr:rowOff>73247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2E136D38-C565-FD41-CB2F-38495F29A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32675" y="50736500"/>
          <a:ext cx="838200" cy="1152747"/>
        </a:xfrm>
        <a:prstGeom prst="rect">
          <a:avLst/>
        </a:prstGeom>
      </xdr:spPr>
    </xdr:pic>
    <xdr:clientData/>
  </xdr:twoCellAnchor>
  <xdr:twoCellAnchor editAs="oneCell">
    <xdr:from>
      <xdr:col>7</xdr:col>
      <xdr:colOff>15876</xdr:colOff>
      <xdr:row>184</xdr:row>
      <xdr:rowOff>93661</xdr:rowOff>
    </xdr:from>
    <xdr:to>
      <xdr:col>7</xdr:col>
      <xdr:colOff>307311</xdr:colOff>
      <xdr:row>185</xdr:row>
      <xdr:rowOff>722311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407FBE3A-0785-9054-3450-E054C1A95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23189" y="52100161"/>
          <a:ext cx="291435" cy="827087"/>
        </a:xfrm>
        <a:prstGeom prst="rect">
          <a:avLst/>
        </a:prstGeom>
      </xdr:spPr>
    </xdr:pic>
    <xdr:clientData/>
  </xdr:twoCellAnchor>
  <xdr:twoCellAnchor editAs="oneCell">
    <xdr:from>
      <xdr:col>6</xdr:col>
      <xdr:colOff>592140</xdr:colOff>
      <xdr:row>198</xdr:row>
      <xdr:rowOff>173918</xdr:rowOff>
    </xdr:from>
    <xdr:to>
      <xdr:col>7</xdr:col>
      <xdr:colOff>342901</xdr:colOff>
      <xdr:row>201</xdr:row>
      <xdr:rowOff>149226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7C4AFF5D-4F57-E2BF-C84D-10E37195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40640" y="54680731"/>
          <a:ext cx="409574" cy="951621"/>
        </a:xfrm>
        <a:prstGeom prst="rect">
          <a:avLst/>
        </a:prstGeom>
      </xdr:spPr>
    </xdr:pic>
    <xdr:clientData/>
  </xdr:twoCellAnchor>
  <xdr:twoCellAnchor editAs="oneCell">
    <xdr:from>
      <xdr:col>6</xdr:col>
      <xdr:colOff>497868</xdr:colOff>
      <xdr:row>188</xdr:row>
      <xdr:rowOff>38100</xdr:rowOff>
    </xdr:from>
    <xdr:to>
      <xdr:col>7</xdr:col>
      <xdr:colOff>425449</xdr:colOff>
      <xdr:row>189</xdr:row>
      <xdr:rowOff>1000124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E0BE7B6-EE71-7D1E-9145-8B7331835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546368" y="53203475"/>
          <a:ext cx="586394" cy="1160461"/>
        </a:xfrm>
        <a:prstGeom prst="rect">
          <a:avLst/>
        </a:prstGeom>
      </xdr:spPr>
    </xdr:pic>
    <xdr:clientData/>
  </xdr:twoCellAnchor>
  <xdr:twoCellAnchor editAs="oneCell">
    <xdr:from>
      <xdr:col>6</xdr:col>
      <xdr:colOff>385763</xdr:colOff>
      <xdr:row>116</xdr:row>
      <xdr:rowOff>60325</xdr:rowOff>
    </xdr:from>
    <xdr:to>
      <xdr:col>7</xdr:col>
      <xdr:colOff>585787</xdr:colOff>
      <xdr:row>117</xdr:row>
      <xdr:rowOff>798205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122C458A-DE26-9999-1575-0D599DC6C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34263" y="33374013"/>
          <a:ext cx="858837" cy="936317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158</xdr:row>
      <xdr:rowOff>0</xdr:rowOff>
    </xdr:from>
    <xdr:to>
      <xdr:col>7</xdr:col>
      <xdr:colOff>790574</xdr:colOff>
      <xdr:row>160</xdr:row>
      <xdr:rowOff>141376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2D321C9C-60EA-E8A1-A027-E0985CAAD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581900" y="37976175"/>
          <a:ext cx="1438275" cy="730339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504826</xdr:colOff>
      <xdr:row>208</xdr:row>
      <xdr:rowOff>188902</xdr:rowOff>
    </xdr:from>
    <xdr:to>
      <xdr:col>7</xdr:col>
      <xdr:colOff>446088</xdr:colOff>
      <xdr:row>212</xdr:row>
      <xdr:rowOff>158132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C90DDE1-93BB-9592-9319-5A62B5F42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00951" y="59712215"/>
          <a:ext cx="600075" cy="755043"/>
        </a:xfrm>
        <a:prstGeom prst="rect">
          <a:avLst/>
        </a:prstGeom>
      </xdr:spPr>
    </xdr:pic>
    <xdr:clientData/>
  </xdr:twoCellAnchor>
  <xdr:twoCellAnchor editAs="oneCell">
    <xdr:from>
      <xdr:col>6</xdr:col>
      <xdr:colOff>271462</xdr:colOff>
      <xdr:row>235</xdr:row>
      <xdr:rowOff>47626</xdr:rowOff>
    </xdr:from>
    <xdr:to>
      <xdr:col>7</xdr:col>
      <xdr:colOff>673099</xdr:colOff>
      <xdr:row>239</xdr:row>
      <xdr:rowOff>117333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2DA507D-2B0F-A70D-CE97-71E94D55F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319962" y="67548126"/>
          <a:ext cx="1060450" cy="863457"/>
        </a:xfrm>
        <a:prstGeom prst="rect">
          <a:avLst/>
        </a:prstGeom>
      </xdr:spPr>
    </xdr:pic>
    <xdr:clientData/>
  </xdr:twoCellAnchor>
  <xdr:twoCellAnchor editAs="oneCell">
    <xdr:from>
      <xdr:col>6</xdr:col>
      <xdr:colOff>468312</xdr:colOff>
      <xdr:row>120</xdr:row>
      <xdr:rowOff>71438</xdr:rowOff>
    </xdr:from>
    <xdr:to>
      <xdr:col>7</xdr:col>
      <xdr:colOff>594268</xdr:colOff>
      <xdr:row>123</xdr:row>
      <xdr:rowOff>95562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451C1CFB-3C62-6F82-4B50-362A737E6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750" y="35853688"/>
          <a:ext cx="784769" cy="801999"/>
        </a:xfrm>
        <a:prstGeom prst="rect">
          <a:avLst/>
        </a:prstGeom>
      </xdr:spPr>
    </xdr:pic>
    <xdr:clientData/>
  </xdr:twoCellAnchor>
  <xdr:twoCellAnchor editAs="oneCell">
    <xdr:from>
      <xdr:col>6</xdr:col>
      <xdr:colOff>363500</xdr:colOff>
      <xdr:row>291</xdr:row>
      <xdr:rowOff>190500</xdr:rowOff>
    </xdr:from>
    <xdr:to>
      <xdr:col>7</xdr:col>
      <xdr:colOff>644858</xdr:colOff>
      <xdr:row>296</xdr:row>
      <xdr:rowOff>119061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FA2E3020-40EC-1FDE-B5A9-BFDBC7319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1750" y="75453875"/>
          <a:ext cx="940172" cy="1095374"/>
        </a:xfrm>
        <a:prstGeom prst="rect">
          <a:avLst/>
        </a:prstGeom>
      </xdr:spPr>
    </xdr:pic>
    <xdr:clientData/>
  </xdr:twoCellAnchor>
  <xdr:twoCellAnchor editAs="oneCell">
    <xdr:from>
      <xdr:col>6</xdr:col>
      <xdr:colOff>134936</xdr:colOff>
      <xdr:row>214</xdr:row>
      <xdr:rowOff>31750</xdr:rowOff>
    </xdr:from>
    <xdr:to>
      <xdr:col>7</xdr:col>
      <xdr:colOff>785810</xdr:colOff>
      <xdr:row>219</xdr:row>
      <xdr:rowOff>182562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73690E78-37EE-41E8-9C77-A9FBB6653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436" y="64468375"/>
          <a:ext cx="1309687" cy="1309687"/>
        </a:xfrm>
        <a:prstGeom prst="rect">
          <a:avLst/>
        </a:prstGeom>
      </xdr:spPr>
    </xdr:pic>
    <xdr:clientData/>
  </xdr:twoCellAnchor>
  <xdr:twoCellAnchor editAs="oneCell">
    <xdr:from>
      <xdr:col>6</xdr:col>
      <xdr:colOff>365125</xdr:colOff>
      <xdr:row>279</xdr:row>
      <xdr:rowOff>190409</xdr:rowOff>
    </xdr:from>
    <xdr:to>
      <xdr:col>7</xdr:col>
      <xdr:colOff>476250</xdr:colOff>
      <xdr:row>282</xdr:row>
      <xdr:rowOff>157989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1A80C57F-4799-2F39-ADEC-B9819261C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3625" y="71866034"/>
          <a:ext cx="769938" cy="943893"/>
        </a:xfrm>
        <a:prstGeom prst="rect">
          <a:avLst/>
        </a:prstGeom>
      </xdr:spPr>
    </xdr:pic>
    <xdr:clientData/>
  </xdr:twoCellAnchor>
  <xdr:oneCellAnchor>
    <xdr:from>
      <xdr:col>6</xdr:col>
      <xdr:colOff>452439</xdr:colOff>
      <xdr:row>67</xdr:row>
      <xdr:rowOff>23814</xdr:rowOff>
    </xdr:from>
    <xdr:ext cx="647880" cy="914400"/>
    <xdr:pic>
      <xdr:nvPicPr>
        <xdr:cNvPr id="50" name="Obrázek 49">
          <a:extLst>
            <a:ext uri="{FF2B5EF4-FFF2-40B4-BE49-F238E27FC236}">
              <a16:creationId xmlns:a16="http://schemas.microsoft.com/office/drawing/2014/main" id="{82AB0044-F4E6-4B18-B7DE-71C17BBDE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016877" y="19423064"/>
          <a:ext cx="647880" cy="914400"/>
        </a:xfrm>
        <a:prstGeom prst="rect">
          <a:avLst/>
        </a:prstGeom>
      </xdr:spPr>
    </xdr:pic>
    <xdr:clientData/>
  </xdr:oneCellAnchor>
  <xdr:twoCellAnchor editAs="oneCell">
    <xdr:from>
      <xdr:col>6</xdr:col>
      <xdr:colOff>23812</xdr:colOff>
      <xdr:row>125</xdr:row>
      <xdr:rowOff>134938</xdr:rowOff>
    </xdr:from>
    <xdr:to>
      <xdr:col>7</xdr:col>
      <xdr:colOff>796043</xdr:colOff>
      <xdr:row>127</xdr:row>
      <xdr:rowOff>498474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6732AD65-77E5-47A5-B140-DD4D29119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072312" y="35956876"/>
          <a:ext cx="1431044" cy="760411"/>
        </a:xfrm>
        <a:prstGeom prst="rect">
          <a:avLst/>
        </a:prstGeom>
      </xdr:spPr>
    </xdr:pic>
    <xdr:clientData/>
  </xdr:twoCellAnchor>
  <xdr:twoCellAnchor editAs="oneCell">
    <xdr:from>
      <xdr:col>6</xdr:col>
      <xdr:colOff>236767</xdr:colOff>
      <xdr:row>227</xdr:row>
      <xdr:rowOff>30752</xdr:rowOff>
    </xdr:from>
    <xdr:to>
      <xdr:col>7</xdr:col>
      <xdr:colOff>607632</xdr:colOff>
      <xdr:row>229</xdr:row>
      <xdr:rowOff>122892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AFFF040-7A60-83C0-4D84-36001C2D3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5267" y="66023127"/>
          <a:ext cx="1029678" cy="1251015"/>
        </a:xfrm>
        <a:prstGeom prst="rect">
          <a:avLst/>
        </a:prstGeom>
      </xdr:spPr>
    </xdr:pic>
    <xdr:clientData/>
  </xdr:twoCellAnchor>
  <xdr:twoCellAnchor editAs="oneCell">
    <xdr:from>
      <xdr:col>6</xdr:col>
      <xdr:colOff>404812</xdr:colOff>
      <xdr:row>230</xdr:row>
      <xdr:rowOff>184166</xdr:rowOff>
    </xdr:from>
    <xdr:to>
      <xdr:col>7</xdr:col>
      <xdr:colOff>412750</xdr:colOff>
      <xdr:row>233</xdr:row>
      <xdr:rowOff>177236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60F8C387-BD23-245E-EAF2-0E7D5E911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3312" y="67517979"/>
          <a:ext cx="666751" cy="1350383"/>
        </a:xfrm>
        <a:prstGeom prst="rect">
          <a:avLst/>
        </a:prstGeom>
      </xdr:spPr>
    </xdr:pic>
    <xdr:clientData/>
  </xdr:twoCellAnchor>
  <xdr:twoCellAnchor editAs="oneCell">
    <xdr:from>
      <xdr:col>6</xdr:col>
      <xdr:colOff>221757</xdr:colOff>
      <xdr:row>97</xdr:row>
      <xdr:rowOff>142874</xdr:rowOff>
    </xdr:from>
    <xdr:to>
      <xdr:col>7</xdr:col>
      <xdr:colOff>658812</xdr:colOff>
      <xdr:row>98</xdr:row>
      <xdr:rowOff>895536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54ECD343-BE91-CDEE-DDD4-3E328750F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0257" y="27368499"/>
          <a:ext cx="1095868" cy="951099"/>
        </a:xfrm>
        <a:prstGeom prst="rect">
          <a:avLst/>
        </a:prstGeom>
      </xdr:spPr>
    </xdr:pic>
    <xdr:clientData/>
  </xdr:twoCellAnchor>
  <xdr:twoCellAnchor editAs="oneCell">
    <xdr:from>
      <xdr:col>6</xdr:col>
      <xdr:colOff>563563</xdr:colOff>
      <xdr:row>203</xdr:row>
      <xdr:rowOff>13519</xdr:rowOff>
    </xdr:from>
    <xdr:to>
      <xdr:col>7</xdr:col>
      <xdr:colOff>412750</xdr:colOff>
      <xdr:row>207</xdr:row>
      <xdr:rowOff>148456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2E2F0B7-F2C0-B94E-7220-BCA80C30AD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11" t="18900" r="35168" b="14593"/>
        <a:stretch>
          <a:fillRect/>
        </a:stretch>
      </xdr:blipFill>
      <xdr:spPr>
        <a:xfrm>
          <a:off x="7612063" y="59044707"/>
          <a:ext cx="508000" cy="1103312"/>
        </a:xfrm>
        <a:prstGeom prst="rect">
          <a:avLst/>
        </a:prstGeom>
      </xdr:spPr>
    </xdr:pic>
    <xdr:clientData/>
  </xdr:twoCellAnchor>
  <xdr:twoCellAnchor editAs="oneCell">
    <xdr:from>
      <xdr:col>6</xdr:col>
      <xdr:colOff>341313</xdr:colOff>
      <xdr:row>130</xdr:row>
      <xdr:rowOff>7940</xdr:rowOff>
    </xdr:from>
    <xdr:to>
      <xdr:col>7</xdr:col>
      <xdr:colOff>738187</xdr:colOff>
      <xdr:row>132</xdr:row>
      <xdr:rowOff>95252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A5387B71-BA18-5D3F-2C73-AF2DDB809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7438" y="36290253"/>
          <a:ext cx="1055687" cy="1055687"/>
        </a:xfrm>
        <a:prstGeom prst="rect">
          <a:avLst/>
        </a:prstGeom>
      </xdr:spPr>
    </xdr:pic>
    <xdr:clientData/>
  </xdr:twoCellAnchor>
  <xdr:twoCellAnchor editAs="oneCell">
    <xdr:from>
      <xdr:col>6</xdr:col>
      <xdr:colOff>134938</xdr:colOff>
      <xdr:row>138</xdr:row>
      <xdr:rowOff>47624</xdr:rowOff>
    </xdr:from>
    <xdr:to>
      <xdr:col>7</xdr:col>
      <xdr:colOff>736827</xdr:colOff>
      <xdr:row>139</xdr:row>
      <xdr:rowOff>714374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90422BC1-AC16-6173-2457-D91230836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438" y="39631937"/>
          <a:ext cx="1260702" cy="86518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71438</xdr:colOff>
      <xdr:row>142</xdr:row>
      <xdr:rowOff>48762</xdr:rowOff>
    </xdr:from>
    <xdr:to>
      <xdr:col>7</xdr:col>
      <xdr:colOff>849312</xdr:colOff>
      <xdr:row>143</xdr:row>
      <xdr:rowOff>947317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E8EA351-E1B2-B94C-401E-3A2F4DD09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938" y="40791950"/>
          <a:ext cx="1436687" cy="1096993"/>
        </a:xfrm>
        <a:prstGeom prst="rect">
          <a:avLst/>
        </a:prstGeom>
      </xdr:spPr>
    </xdr:pic>
    <xdr:clientData/>
  </xdr:twoCellAnchor>
  <xdr:oneCellAnchor>
    <xdr:from>
      <xdr:col>6</xdr:col>
      <xdr:colOff>309564</xdr:colOff>
      <xdr:row>146</xdr:row>
      <xdr:rowOff>20942</xdr:rowOff>
    </xdr:from>
    <xdr:ext cx="920750" cy="942937"/>
    <xdr:pic>
      <xdr:nvPicPr>
        <xdr:cNvPr id="19" name="Obrázek 18">
          <a:extLst>
            <a:ext uri="{FF2B5EF4-FFF2-40B4-BE49-F238E27FC236}">
              <a16:creationId xmlns:a16="http://schemas.microsoft.com/office/drawing/2014/main" id="{D8D2CA25-886A-4CFC-A96E-BC7A9638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8064" y="44653505"/>
          <a:ext cx="920750" cy="942937"/>
        </a:xfrm>
        <a:prstGeom prst="rect">
          <a:avLst/>
        </a:prstGeom>
      </xdr:spPr>
    </xdr:pic>
    <xdr:clientData/>
  </xdr:oneCellAnchor>
  <xdr:oneCellAnchor>
    <xdr:from>
      <xdr:col>6</xdr:col>
      <xdr:colOff>363538</xdr:colOff>
      <xdr:row>71</xdr:row>
      <xdr:rowOff>12701</xdr:rowOff>
    </xdr:from>
    <xdr:ext cx="553823" cy="701675"/>
    <xdr:pic>
      <xdr:nvPicPr>
        <xdr:cNvPr id="3" name="Obrázek 2">
          <a:extLst>
            <a:ext uri="{FF2B5EF4-FFF2-40B4-BE49-F238E27FC236}">
              <a16:creationId xmlns:a16="http://schemas.microsoft.com/office/drawing/2014/main" id="{C290877D-EEB1-4BF8-B0FB-3D588302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459663" y="19658014"/>
          <a:ext cx="553823" cy="701675"/>
        </a:xfrm>
        <a:prstGeom prst="rect">
          <a:avLst/>
        </a:prstGeom>
      </xdr:spPr>
    </xdr:pic>
    <xdr:clientData/>
  </xdr:oneCellAnchor>
  <xdr:oneCellAnchor>
    <xdr:from>
      <xdr:col>6</xdr:col>
      <xdr:colOff>246064</xdr:colOff>
      <xdr:row>90</xdr:row>
      <xdr:rowOff>17464</xdr:rowOff>
    </xdr:from>
    <xdr:ext cx="1044886" cy="958848"/>
    <xdr:pic>
      <xdr:nvPicPr>
        <xdr:cNvPr id="4" name="Obrázek 3">
          <a:extLst>
            <a:ext uri="{FF2B5EF4-FFF2-40B4-BE49-F238E27FC236}">
              <a16:creationId xmlns:a16="http://schemas.microsoft.com/office/drawing/2014/main" id="{CCE54D13-DF4A-4B69-BE58-5FBBDD19C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342189" y="26036589"/>
          <a:ext cx="1044886" cy="958848"/>
        </a:xfrm>
        <a:prstGeom prst="rect">
          <a:avLst/>
        </a:prstGeom>
      </xdr:spPr>
    </xdr:pic>
    <xdr:clientData/>
  </xdr:oneCellAnchor>
  <xdr:oneCellAnchor>
    <xdr:from>
      <xdr:col>6</xdr:col>
      <xdr:colOff>452437</xdr:colOff>
      <xdr:row>149</xdr:row>
      <xdr:rowOff>188912</xdr:rowOff>
    </xdr:from>
    <xdr:ext cx="658812" cy="968920"/>
    <xdr:pic>
      <xdr:nvPicPr>
        <xdr:cNvPr id="20" name="Obrázek 19">
          <a:extLst>
            <a:ext uri="{FF2B5EF4-FFF2-40B4-BE49-F238E27FC236}">
              <a16:creationId xmlns:a16="http://schemas.microsoft.com/office/drawing/2014/main" id="{FAF4077E-7C86-4A24-840C-8842512AD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548562" y="44623037"/>
          <a:ext cx="658812" cy="968920"/>
        </a:xfrm>
        <a:prstGeom prst="rect">
          <a:avLst/>
        </a:prstGeom>
      </xdr:spPr>
    </xdr:pic>
    <xdr:clientData/>
  </xdr:oneCellAnchor>
  <xdr:twoCellAnchor editAs="oneCell">
    <xdr:from>
      <xdr:col>6</xdr:col>
      <xdr:colOff>357187</xdr:colOff>
      <xdr:row>284</xdr:row>
      <xdr:rowOff>190500</xdr:rowOff>
    </xdr:from>
    <xdr:to>
      <xdr:col>7</xdr:col>
      <xdr:colOff>619487</xdr:colOff>
      <xdr:row>285</xdr:row>
      <xdr:rowOff>868363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87FCFEB8-B084-482B-B3C2-333096A7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453312" y="79787750"/>
          <a:ext cx="921113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9DA9-7381-4E2A-9BA0-2909144A4B76}">
  <dimension ref="A2:O303"/>
  <sheetViews>
    <sheetView tabSelected="1" view="pageLayout" topLeftCell="A211" zoomScale="120" zoomScaleNormal="100" zoomScalePageLayoutView="120" workbookViewId="0">
      <selection activeCell="D220" sqref="D220"/>
    </sheetView>
  </sheetViews>
  <sheetFormatPr defaultColWidth="9.140625" defaultRowHeight="15" x14ac:dyDescent="0.25"/>
  <cols>
    <col min="1" max="1" width="6" customWidth="1"/>
    <col min="2" max="2" width="55.42578125" style="8" customWidth="1"/>
    <col min="3" max="3" width="19.5703125" customWidth="1"/>
    <col min="4" max="5" width="5" customWidth="1"/>
    <col min="6" max="6" width="8" customWidth="1"/>
    <col min="8" max="8" width="12.5703125" customWidth="1"/>
    <col min="9" max="9" width="11.140625" customWidth="1"/>
    <col min="10" max="10" width="3" customWidth="1"/>
    <col min="11" max="11" width="8.28515625" customWidth="1"/>
    <col min="12" max="12" width="8.42578125" customWidth="1"/>
  </cols>
  <sheetData>
    <row r="2" spans="1:6" ht="27.75" customHeight="1" x14ac:dyDescent="0.3">
      <c r="A2" s="2"/>
    </row>
    <row r="3" spans="1:6" ht="32.25" customHeight="1" x14ac:dyDescent="0.35">
      <c r="A3" s="3"/>
    </row>
    <row r="8" spans="1:6" x14ac:dyDescent="0.25">
      <c r="C8" s="4"/>
    </row>
    <row r="10" spans="1:6" ht="18.75" x14ac:dyDescent="0.3">
      <c r="A10" s="2"/>
      <c r="B10" s="9"/>
      <c r="C10" s="2"/>
      <c r="D10" s="2"/>
      <c r="E10" s="2"/>
      <c r="F10" s="2"/>
    </row>
    <row r="11" spans="1:6" ht="26.25" customHeight="1" x14ac:dyDescent="0.3">
      <c r="A11" s="1"/>
      <c r="B11" s="9"/>
      <c r="C11" s="2"/>
      <c r="D11" s="2"/>
      <c r="E11" s="2"/>
      <c r="F11" s="2"/>
    </row>
    <row r="32" spans="1:1" ht="18.75" x14ac:dyDescent="0.3">
      <c r="A32" s="2" t="s">
        <v>0</v>
      </c>
    </row>
    <row r="33" spans="1:15" ht="21" x14ac:dyDescent="0.35">
      <c r="A33" s="3" t="s">
        <v>1</v>
      </c>
    </row>
    <row r="35" spans="1:15" x14ac:dyDescent="0.25">
      <c r="A35" t="s">
        <v>7</v>
      </c>
      <c r="C35" t="s">
        <v>2</v>
      </c>
    </row>
    <row r="36" spans="1:15" x14ac:dyDescent="0.25">
      <c r="A36" t="s">
        <v>6</v>
      </c>
      <c r="C36" t="s">
        <v>3</v>
      </c>
    </row>
    <row r="37" spans="1:15" x14ac:dyDescent="0.25">
      <c r="A37" t="s">
        <v>4</v>
      </c>
      <c r="C37" t="s">
        <v>5</v>
      </c>
    </row>
    <row r="38" spans="1:15" x14ac:dyDescent="0.25">
      <c r="A38" t="s">
        <v>8</v>
      </c>
      <c r="C38" s="4" t="s">
        <v>98</v>
      </c>
    </row>
    <row r="40" spans="1:15" ht="18.75" x14ac:dyDescent="0.3">
      <c r="A40" s="2" t="s">
        <v>9</v>
      </c>
      <c r="B40" s="9"/>
      <c r="C40" s="2"/>
      <c r="D40" s="2"/>
      <c r="E40" s="2"/>
      <c r="F40" s="2"/>
    </row>
    <row r="41" spans="1:15" ht="126.75" customHeight="1" x14ac:dyDescent="0.25">
      <c r="A41" s="58" t="s">
        <v>10</v>
      </c>
      <c r="B41" s="58"/>
      <c r="C41" s="58"/>
      <c r="D41" s="58"/>
      <c r="E41" s="58"/>
      <c r="F41" s="58"/>
      <c r="G41" s="58"/>
      <c r="H41" s="58"/>
      <c r="I41" s="5"/>
      <c r="J41" s="5"/>
      <c r="K41" s="5"/>
      <c r="L41" s="5"/>
      <c r="M41" s="5"/>
      <c r="N41" s="5"/>
      <c r="O41" s="5"/>
    </row>
    <row r="56" spans="1:10" ht="15.75" thickBot="1" x14ac:dyDescent="0.3">
      <c r="D56" s="35"/>
    </row>
    <row r="57" spans="1:10" ht="15.75" customHeight="1" thickBot="1" x14ac:dyDescent="0.3">
      <c r="A57" s="27"/>
      <c r="B57" s="26"/>
      <c r="C57" s="13"/>
      <c r="D57" s="27" t="s">
        <v>14</v>
      </c>
      <c r="E57" s="19" t="s">
        <v>15</v>
      </c>
      <c r="F57" s="1"/>
      <c r="G57" s="1"/>
      <c r="H57" s="1"/>
      <c r="I57" s="37"/>
      <c r="J57" s="37"/>
    </row>
    <row r="58" spans="1:10" ht="15.75" thickBot="1" x14ac:dyDescent="0.3">
      <c r="A58" s="19" t="s">
        <v>11</v>
      </c>
      <c r="B58" s="36" t="s">
        <v>12</v>
      </c>
      <c r="C58" s="19" t="s">
        <v>13</v>
      </c>
      <c r="D58" s="19" t="s">
        <v>16</v>
      </c>
      <c r="E58" s="19" t="s">
        <v>16</v>
      </c>
      <c r="F58" s="15" t="s">
        <v>20</v>
      </c>
      <c r="G58" s="17" t="s">
        <v>17</v>
      </c>
      <c r="H58" s="18"/>
      <c r="I58" s="55" t="s">
        <v>150</v>
      </c>
      <c r="J58" s="56"/>
    </row>
    <row r="59" spans="1:10" ht="15.75" thickBot="1" x14ac:dyDescent="0.3">
      <c r="A59" s="14"/>
      <c r="B59" s="24"/>
      <c r="C59" s="1"/>
      <c r="D59" s="25"/>
      <c r="E59" s="25"/>
      <c r="F59" s="25"/>
      <c r="G59" s="1"/>
      <c r="H59" s="1"/>
      <c r="I59" s="1"/>
    </row>
    <row r="60" spans="1:10" ht="15.75" thickBot="1" x14ac:dyDescent="0.3">
      <c r="A60" s="20" t="s">
        <v>18</v>
      </c>
      <c r="B60" s="21" t="s">
        <v>19</v>
      </c>
      <c r="C60" t="s">
        <v>99</v>
      </c>
      <c r="D60" s="20">
        <v>8</v>
      </c>
      <c r="E60" s="20">
        <v>7</v>
      </c>
      <c r="F60" s="20">
        <f>SUM(D60:E60)</f>
        <v>15</v>
      </c>
      <c r="I60" s="38"/>
      <c r="J60" s="38" t="s">
        <v>16</v>
      </c>
    </row>
    <row r="61" spans="1:10" ht="128.25" thickBot="1" x14ac:dyDescent="0.3">
      <c r="B61" s="39" t="s">
        <v>183</v>
      </c>
    </row>
    <row r="62" spans="1:10" ht="15.75" thickBot="1" x14ac:dyDescent="0.3">
      <c r="C62" s="46" t="s">
        <v>21</v>
      </c>
      <c r="I62" s="47">
        <f>I60*15</f>
        <v>0</v>
      </c>
      <c r="J62" s="48"/>
    </row>
    <row r="63" spans="1:10" ht="15.75" thickBot="1" x14ac:dyDescent="0.3"/>
    <row r="64" spans="1:10" ht="15.75" thickBot="1" x14ac:dyDescent="0.3">
      <c r="A64" s="20" t="s">
        <v>22</v>
      </c>
      <c r="B64" s="21" t="s">
        <v>23</v>
      </c>
      <c r="D64" s="20">
        <v>8</v>
      </c>
      <c r="E64" s="20">
        <v>7</v>
      </c>
      <c r="F64" s="20">
        <f>SUM(D64:E64)</f>
        <v>15</v>
      </c>
      <c r="I64" s="38"/>
      <c r="J64" s="38" t="s">
        <v>16</v>
      </c>
    </row>
    <row r="65" spans="1:10" ht="39" thickBot="1" x14ac:dyDescent="0.3">
      <c r="B65" s="39" t="s">
        <v>182</v>
      </c>
      <c r="C65" s="46" t="s">
        <v>24</v>
      </c>
    </row>
    <row r="66" spans="1:10" ht="15.75" thickBot="1" x14ac:dyDescent="0.3">
      <c r="B66" s="45" t="s">
        <v>103</v>
      </c>
      <c r="I66" s="47">
        <f>I64*15</f>
        <v>0</v>
      </c>
      <c r="J66" s="48"/>
    </row>
    <row r="67" spans="1:10" ht="15.75" thickBot="1" x14ac:dyDescent="0.3"/>
    <row r="68" spans="1:10" ht="15.75" thickBot="1" x14ac:dyDescent="0.3">
      <c r="A68" s="20" t="s">
        <v>25</v>
      </c>
      <c r="B68" s="21" t="s">
        <v>26</v>
      </c>
      <c r="D68" s="20">
        <v>6</v>
      </c>
      <c r="E68" s="20">
        <v>6</v>
      </c>
      <c r="F68" s="20">
        <f>SUM(D68:E68)</f>
        <v>12</v>
      </c>
      <c r="I68" s="38"/>
      <c r="J68" s="38" t="s">
        <v>16</v>
      </c>
    </row>
    <row r="69" spans="1:10" ht="51.75" thickBot="1" x14ac:dyDescent="0.3">
      <c r="B69" s="39" t="s">
        <v>27</v>
      </c>
      <c r="C69" s="44" t="s">
        <v>87</v>
      </c>
    </row>
    <row r="70" spans="1:10" ht="15.75" thickBot="1" x14ac:dyDescent="0.3">
      <c r="I70" s="47">
        <f>I68*12</f>
        <v>0</v>
      </c>
      <c r="J70" s="48"/>
    </row>
    <row r="71" spans="1:10" ht="15.75" thickBot="1" x14ac:dyDescent="0.3">
      <c r="I71" s="41"/>
      <c r="J71" s="41"/>
    </row>
    <row r="72" spans="1:10" ht="15.75" thickBot="1" x14ac:dyDescent="0.3">
      <c r="A72" s="20" t="s">
        <v>28</v>
      </c>
      <c r="B72" s="21" t="s">
        <v>29</v>
      </c>
      <c r="D72" s="20">
        <v>10</v>
      </c>
      <c r="E72" s="20">
        <v>9</v>
      </c>
      <c r="F72" s="20">
        <f>SUM(D72:E72)</f>
        <v>19</v>
      </c>
      <c r="I72" s="38"/>
      <c r="J72" s="38" t="s">
        <v>16</v>
      </c>
    </row>
    <row r="73" spans="1:10" ht="45.75" thickBot="1" x14ac:dyDescent="0.3">
      <c r="B73" s="7" t="s">
        <v>104</v>
      </c>
      <c r="C73" s="46" t="s">
        <v>30</v>
      </c>
    </row>
    <row r="74" spans="1:10" ht="15.75" thickBot="1" x14ac:dyDescent="0.3">
      <c r="B74" s="7"/>
      <c r="I74" s="47">
        <f>I72*19</f>
        <v>0</v>
      </c>
      <c r="J74" s="48"/>
    </row>
    <row r="75" spans="1:10" x14ac:dyDescent="0.25">
      <c r="B75" s="7"/>
    </row>
    <row r="76" spans="1:10" ht="15.75" thickBot="1" x14ac:dyDescent="0.3">
      <c r="A76" s="1"/>
      <c r="B76" s="10"/>
      <c r="C76" s="1"/>
      <c r="D76" s="22" t="s">
        <v>14</v>
      </c>
      <c r="E76" s="22" t="s">
        <v>15</v>
      </c>
      <c r="F76" s="1"/>
      <c r="G76" s="1"/>
      <c r="H76" s="1"/>
      <c r="I76" s="1"/>
    </row>
    <row r="77" spans="1:10" ht="15.75" thickBot="1" x14ac:dyDescent="0.3">
      <c r="A77" s="15" t="s">
        <v>11</v>
      </c>
      <c r="B77" s="16" t="s">
        <v>12</v>
      </c>
      <c r="C77" s="17" t="s">
        <v>13</v>
      </c>
      <c r="D77" s="17" t="s">
        <v>16</v>
      </c>
      <c r="E77" s="17" t="s">
        <v>16</v>
      </c>
      <c r="F77" s="17" t="s">
        <v>20</v>
      </c>
      <c r="G77" s="17" t="s">
        <v>17</v>
      </c>
      <c r="H77" s="17"/>
      <c r="I77" s="55" t="s">
        <v>150</v>
      </c>
      <c r="J77" s="56"/>
    </row>
    <row r="78" spans="1:10" ht="15.75" thickBot="1" x14ac:dyDescent="0.3"/>
    <row r="79" spans="1:10" ht="15.75" thickBot="1" x14ac:dyDescent="0.3">
      <c r="A79" s="20" t="s">
        <v>31</v>
      </c>
      <c r="B79" s="21" t="s">
        <v>32</v>
      </c>
      <c r="D79" s="20">
        <v>8</v>
      </c>
      <c r="E79" s="20">
        <v>6</v>
      </c>
      <c r="F79" s="20">
        <f>SUM(D79:E79)</f>
        <v>14</v>
      </c>
      <c r="I79" s="38"/>
      <c r="J79" s="38" t="s">
        <v>16</v>
      </c>
    </row>
    <row r="80" spans="1:10" ht="60.75" thickBot="1" x14ac:dyDescent="0.3">
      <c r="B80" s="7" t="s">
        <v>105</v>
      </c>
      <c r="C80" s="6" t="s">
        <v>33</v>
      </c>
    </row>
    <row r="81" spans="1:10" ht="15.75" thickBot="1" x14ac:dyDescent="0.3">
      <c r="B81" s="7"/>
      <c r="C81" s="6"/>
      <c r="I81" s="47">
        <f>I79*14</f>
        <v>0</v>
      </c>
      <c r="J81" s="48"/>
    </row>
    <row r="82" spans="1:10" ht="15.75" thickBot="1" x14ac:dyDescent="0.3">
      <c r="I82" s="57"/>
      <c r="J82" s="57"/>
    </row>
    <row r="83" spans="1:10" ht="15.75" thickBot="1" x14ac:dyDescent="0.3">
      <c r="A83" s="20" t="s">
        <v>34</v>
      </c>
      <c r="B83" s="21" t="s">
        <v>35</v>
      </c>
      <c r="D83" s="20">
        <v>9</v>
      </c>
      <c r="E83" s="20">
        <v>16</v>
      </c>
      <c r="F83" s="20">
        <f>SUM(D83:E83)</f>
        <v>25</v>
      </c>
      <c r="I83" s="38"/>
      <c r="J83" s="38" t="s">
        <v>16</v>
      </c>
    </row>
    <row r="84" spans="1:10" ht="45.75" thickBot="1" x14ac:dyDescent="0.3">
      <c r="B84" s="7" t="s">
        <v>106</v>
      </c>
      <c r="C84" t="s">
        <v>36</v>
      </c>
    </row>
    <row r="85" spans="1:10" ht="15.75" thickBot="1" x14ac:dyDescent="0.3">
      <c r="B85" s="8" t="s">
        <v>107</v>
      </c>
      <c r="I85" s="47">
        <f>I83*25</f>
        <v>0</v>
      </c>
      <c r="J85" s="48"/>
    </row>
    <row r="86" spans="1:10" ht="15.75" thickBot="1" x14ac:dyDescent="0.3"/>
    <row r="87" spans="1:10" ht="15.75" thickBot="1" x14ac:dyDescent="0.3">
      <c r="A87" s="20" t="s">
        <v>37</v>
      </c>
      <c r="B87" s="21" t="s">
        <v>38</v>
      </c>
      <c r="D87" s="20">
        <v>4</v>
      </c>
      <c r="E87" s="20">
        <v>2</v>
      </c>
      <c r="F87" s="20">
        <f>SUM(D87:E87)</f>
        <v>6</v>
      </c>
      <c r="I87" s="38"/>
      <c r="J87" s="38" t="s">
        <v>16</v>
      </c>
    </row>
    <row r="88" spans="1:10" ht="86.25" thickBot="1" x14ac:dyDescent="0.3">
      <c r="B88" s="40" t="s">
        <v>108</v>
      </c>
      <c r="C88" t="s">
        <v>39</v>
      </c>
    </row>
    <row r="89" spans="1:10" ht="15.75" thickBot="1" x14ac:dyDescent="0.3">
      <c r="I89" s="47">
        <f>I87*6</f>
        <v>0</v>
      </c>
      <c r="J89" s="48"/>
    </row>
    <row r="90" spans="1:10" ht="15.75" thickBot="1" x14ac:dyDescent="0.3">
      <c r="I90" s="41"/>
      <c r="J90" s="41"/>
    </row>
    <row r="91" spans="1:10" ht="15.75" thickBot="1" x14ac:dyDescent="0.3">
      <c r="A91" s="20" t="s">
        <v>142</v>
      </c>
      <c r="B91" s="21" t="s">
        <v>40</v>
      </c>
      <c r="D91" s="20">
        <v>8</v>
      </c>
      <c r="E91" s="20">
        <v>7</v>
      </c>
      <c r="F91" s="20">
        <f>SUM(D91:E91)</f>
        <v>15</v>
      </c>
      <c r="I91" s="38"/>
      <c r="J91" s="38" t="s">
        <v>16</v>
      </c>
    </row>
    <row r="92" spans="1:10" ht="60.75" thickBot="1" x14ac:dyDescent="0.3">
      <c r="B92" s="7" t="s">
        <v>109</v>
      </c>
      <c r="C92" t="s">
        <v>41</v>
      </c>
    </row>
    <row r="93" spans="1:10" ht="15.75" thickBot="1" x14ac:dyDescent="0.3">
      <c r="B93" s="7"/>
      <c r="I93" s="47">
        <f>I91*15</f>
        <v>0</v>
      </c>
      <c r="J93" s="48"/>
    </row>
    <row r="95" spans="1:10" ht="15.75" thickBot="1" x14ac:dyDescent="0.3">
      <c r="A95" s="1"/>
      <c r="B95" s="10"/>
      <c r="C95" s="1"/>
      <c r="D95" s="22" t="s">
        <v>14</v>
      </c>
      <c r="E95" s="22" t="s">
        <v>15</v>
      </c>
      <c r="F95" s="1"/>
      <c r="G95" s="1"/>
      <c r="H95" s="1"/>
      <c r="I95" s="1"/>
    </row>
    <row r="96" spans="1:10" ht="15.75" thickBot="1" x14ac:dyDescent="0.3">
      <c r="A96" s="15" t="s">
        <v>11</v>
      </c>
      <c r="B96" s="16" t="s">
        <v>12</v>
      </c>
      <c r="C96" s="17" t="s">
        <v>13</v>
      </c>
      <c r="D96" s="17" t="s">
        <v>16</v>
      </c>
      <c r="E96" s="17" t="s">
        <v>16</v>
      </c>
      <c r="F96" s="18" t="s">
        <v>20</v>
      </c>
      <c r="G96" s="30" t="s">
        <v>17</v>
      </c>
      <c r="H96" s="17"/>
      <c r="I96" s="55" t="s">
        <v>150</v>
      </c>
      <c r="J96" s="56"/>
    </row>
    <row r="97" spans="1:10" ht="15.75" thickBot="1" x14ac:dyDescent="0.3">
      <c r="B97" s="7"/>
    </row>
    <row r="98" spans="1:10" ht="15.75" thickBot="1" x14ac:dyDescent="0.3">
      <c r="A98" s="20" t="s">
        <v>143</v>
      </c>
      <c r="B98" s="21" t="s">
        <v>88</v>
      </c>
      <c r="D98" s="20">
        <v>1</v>
      </c>
      <c r="E98" s="20">
        <v>1</v>
      </c>
      <c r="F98" s="20">
        <f>SUM(D98:E98)</f>
        <v>2</v>
      </c>
      <c r="G98" s="1"/>
      <c r="H98" s="1"/>
      <c r="I98" s="38"/>
      <c r="J98" s="38" t="s">
        <v>16</v>
      </c>
    </row>
    <row r="99" spans="1:10" ht="75.75" thickBot="1" x14ac:dyDescent="0.3">
      <c r="B99" s="7" t="s">
        <v>89</v>
      </c>
      <c r="C99" t="s">
        <v>41</v>
      </c>
      <c r="G99" s="1"/>
      <c r="H99" s="1"/>
      <c r="I99" s="1"/>
    </row>
    <row r="100" spans="1:10" ht="15.75" thickBot="1" x14ac:dyDescent="0.3">
      <c r="B100" s="7"/>
      <c r="G100" s="1"/>
      <c r="H100" s="1"/>
      <c r="I100" s="47">
        <f>I98*2</f>
        <v>0</v>
      </c>
      <c r="J100" s="48"/>
    </row>
    <row r="101" spans="1:10" ht="15.75" thickBot="1" x14ac:dyDescent="0.3">
      <c r="A101" s="1"/>
      <c r="B101" s="10"/>
      <c r="C101" s="1"/>
      <c r="G101" s="1"/>
      <c r="H101" s="1"/>
      <c r="I101" s="1"/>
    </row>
    <row r="102" spans="1:10" ht="15.75" thickBot="1" x14ac:dyDescent="0.3">
      <c r="A102" s="20" t="s">
        <v>42</v>
      </c>
      <c r="B102" s="21" t="s">
        <v>43</v>
      </c>
      <c r="D102" s="20">
        <v>2</v>
      </c>
      <c r="E102" s="20">
        <v>2</v>
      </c>
      <c r="F102" s="20">
        <f>SUM(D102:E102)</f>
        <v>4</v>
      </c>
      <c r="I102" s="38"/>
      <c r="J102" s="38" t="s">
        <v>16</v>
      </c>
    </row>
    <row r="103" spans="1:10" ht="60.75" thickBot="1" x14ac:dyDescent="0.3">
      <c r="B103" s="7" t="s">
        <v>82</v>
      </c>
      <c r="C103" t="s">
        <v>44</v>
      </c>
    </row>
    <row r="104" spans="1:10" ht="15.75" thickBot="1" x14ac:dyDescent="0.3">
      <c r="B104" s="7"/>
      <c r="I104" s="47">
        <f>I102*4</f>
        <v>0</v>
      </c>
      <c r="J104" s="48"/>
    </row>
    <row r="105" spans="1:10" ht="15.75" thickBot="1" x14ac:dyDescent="0.3">
      <c r="B105" s="7"/>
    </row>
    <row r="106" spans="1:10" ht="15.75" thickBot="1" x14ac:dyDescent="0.3">
      <c r="A106" s="20" t="s">
        <v>45</v>
      </c>
      <c r="B106" s="21" t="s">
        <v>46</v>
      </c>
      <c r="D106" s="20">
        <v>0</v>
      </c>
      <c r="E106" s="20">
        <v>2</v>
      </c>
      <c r="F106" s="20">
        <f>SUM(D106:E106)</f>
        <v>2</v>
      </c>
      <c r="I106" s="38"/>
      <c r="J106" s="38" t="s">
        <v>16</v>
      </c>
    </row>
    <row r="107" spans="1:10" ht="51.75" thickBot="1" x14ac:dyDescent="0.3">
      <c r="B107" s="39" t="s">
        <v>128</v>
      </c>
      <c r="C107" t="s">
        <v>47</v>
      </c>
    </row>
    <row r="108" spans="1:10" ht="15.75" thickBot="1" x14ac:dyDescent="0.3">
      <c r="B108" s="7"/>
      <c r="I108" s="47">
        <f>I106*2</f>
        <v>0</v>
      </c>
      <c r="J108" s="48"/>
    </row>
    <row r="109" spans="1:10" ht="15.75" thickBot="1" x14ac:dyDescent="0.3">
      <c r="B109" s="7"/>
      <c r="I109" s="41"/>
      <c r="J109" s="41"/>
    </row>
    <row r="110" spans="1:10" ht="15.75" thickBot="1" x14ac:dyDescent="0.3">
      <c r="A110" s="20" t="s">
        <v>125</v>
      </c>
      <c r="B110" s="21" t="s">
        <v>92</v>
      </c>
      <c r="D110" s="20">
        <v>4</v>
      </c>
      <c r="E110" s="20">
        <v>2</v>
      </c>
      <c r="F110" s="20">
        <f>SUM(D110:E110)</f>
        <v>6</v>
      </c>
      <c r="I110" s="38"/>
      <c r="J110" s="38" t="s">
        <v>16</v>
      </c>
    </row>
    <row r="111" spans="1:10" ht="75.75" thickBot="1" x14ac:dyDescent="0.3">
      <c r="B111" s="7" t="s">
        <v>181</v>
      </c>
      <c r="C111" t="s">
        <v>48</v>
      </c>
    </row>
    <row r="112" spans="1:10" ht="15.75" thickBot="1" x14ac:dyDescent="0.3">
      <c r="B112" s="7"/>
      <c r="I112" s="47">
        <f>I110*6</f>
        <v>0</v>
      </c>
      <c r="J112" s="48"/>
    </row>
    <row r="113" spans="1:10" x14ac:dyDescent="0.25">
      <c r="B113" s="7"/>
    </row>
    <row r="114" spans="1:10" ht="15.75" thickBot="1" x14ac:dyDescent="0.3">
      <c r="A114" s="1"/>
      <c r="B114" s="10"/>
      <c r="C114" s="1"/>
      <c r="D114" s="22" t="s">
        <v>14</v>
      </c>
      <c r="E114" s="22" t="s">
        <v>15</v>
      </c>
      <c r="F114" s="1"/>
      <c r="G114" s="1"/>
      <c r="H114" s="1"/>
      <c r="I114" s="1"/>
    </row>
    <row r="115" spans="1:10" ht="15.75" thickBot="1" x14ac:dyDescent="0.3">
      <c r="A115" s="15" t="s">
        <v>11</v>
      </c>
      <c r="B115" s="16" t="s">
        <v>12</v>
      </c>
      <c r="C115" s="17" t="s">
        <v>13</v>
      </c>
      <c r="D115" s="17" t="s">
        <v>16</v>
      </c>
      <c r="E115" s="17" t="s">
        <v>16</v>
      </c>
      <c r="F115" s="17" t="s">
        <v>20</v>
      </c>
      <c r="G115" s="17" t="s">
        <v>17</v>
      </c>
      <c r="H115" s="17"/>
      <c r="I115" s="55" t="s">
        <v>150</v>
      </c>
      <c r="J115" s="56"/>
    </row>
    <row r="116" spans="1:10" ht="15.75" thickBot="1" x14ac:dyDescent="0.3"/>
    <row r="117" spans="1:10" ht="15.75" thickBot="1" x14ac:dyDescent="0.3">
      <c r="A117" s="20" t="s">
        <v>126</v>
      </c>
      <c r="B117" s="23" t="s">
        <v>81</v>
      </c>
      <c r="D117" s="20">
        <v>4</v>
      </c>
      <c r="E117" s="20">
        <v>2</v>
      </c>
      <c r="F117" s="20">
        <f>SUM(D117:E117)</f>
        <v>6</v>
      </c>
      <c r="G117" s="1"/>
      <c r="H117" s="1"/>
      <c r="I117" s="38"/>
      <c r="J117" s="38" t="s">
        <v>16</v>
      </c>
    </row>
    <row r="118" spans="1:10" ht="75.75" thickBot="1" x14ac:dyDescent="0.3">
      <c r="B118" s="7" t="s">
        <v>110</v>
      </c>
      <c r="C118" t="s">
        <v>83</v>
      </c>
      <c r="G118" s="1"/>
      <c r="H118" s="1"/>
    </row>
    <row r="119" spans="1:10" ht="15.75" thickBot="1" x14ac:dyDescent="0.3">
      <c r="B119" s="7"/>
      <c r="G119" s="1"/>
      <c r="H119" s="1"/>
      <c r="I119" s="47">
        <f>I117*6</f>
        <v>0</v>
      </c>
      <c r="J119" s="48"/>
    </row>
    <row r="120" spans="1:10" ht="15.75" thickBot="1" x14ac:dyDescent="0.3"/>
    <row r="121" spans="1:10" ht="15.75" thickBot="1" x14ac:dyDescent="0.3">
      <c r="A121" s="20" t="s">
        <v>49</v>
      </c>
      <c r="B121" s="21" t="s">
        <v>50</v>
      </c>
      <c r="D121" s="20">
        <v>3</v>
      </c>
      <c r="E121" s="20">
        <v>2</v>
      </c>
      <c r="F121" s="20">
        <f>SUM(D121:E121)</f>
        <v>5</v>
      </c>
      <c r="I121" s="38"/>
      <c r="J121" s="38" t="s">
        <v>16</v>
      </c>
    </row>
    <row r="122" spans="1:10" ht="30" x14ac:dyDescent="0.25">
      <c r="B122" s="7" t="s">
        <v>129</v>
      </c>
      <c r="C122" s="11" t="s">
        <v>130</v>
      </c>
    </row>
    <row r="123" spans="1:10" ht="15.75" thickBot="1" x14ac:dyDescent="0.3">
      <c r="B123" s="7"/>
      <c r="C123" s="11"/>
    </row>
    <row r="124" spans="1:10" ht="15.75" thickBot="1" x14ac:dyDescent="0.3">
      <c r="B124" s="7"/>
      <c r="C124" s="11"/>
      <c r="I124" s="47">
        <f>I121*5</f>
        <v>0</v>
      </c>
      <c r="J124" s="48"/>
    </row>
    <row r="125" spans="1:10" ht="15.75" thickBot="1" x14ac:dyDescent="0.3">
      <c r="B125" s="7"/>
      <c r="C125" s="11"/>
    </row>
    <row r="126" spans="1:10" ht="15.75" thickBot="1" x14ac:dyDescent="0.3">
      <c r="A126" s="20" t="s">
        <v>112</v>
      </c>
      <c r="B126" s="21" t="s">
        <v>51</v>
      </c>
      <c r="C126" s="20" t="s">
        <v>114</v>
      </c>
      <c r="D126" s="20">
        <v>19</v>
      </c>
      <c r="E126" s="20">
        <v>18</v>
      </c>
      <c r="F126" s="20">
        <f t="shared" ref="F126:F127" si="0">SUM(D126:E126)</f>
        <v>37</v>
      </c>
      <c r="I126" s="38"/>
      <c r="J126" s="38" t="s">
        <v>16</v>
      </c>
    </row>
    <row r="127" spans="1:10" ht="15.75" thickBot="1" x14ac:dyDescent="0.3">
      <c r="A127" s="20" t="s">
        <v>113</v>
      </c>
      <c r="C127" s="20" t="s">
        <v>115</v>
      </c>
      <c r="D127" s="20">
        <v>0</v>
      </c>
      <c r="E127" s="20">
        <v>2</v>
      </c>
      <c r="F127" s="20">
        <f t="shared" si="0"/>
        <v>2</v>
      </c>
    </row>
    <row r="128" spans="1:10" ht="45.75" thickBot="1" x14ac:dyDescent="0.3">
      <c r="B128" s="7" t="s">
        <v>111</v>
      </c>
      <c r="C128" t="s">
        <v>52</v>
      </c>
    </row>
    <row r="129" spans="1:10" ht="15.75" thickBot="1" x14ac:dyDescent="0.3">
      <c r="I129" s="47">
        <f>I126*39</f>
        <v>0</v>
      </c>
      <c r="J129" s="48"/>
    </row>
    <row r="130" spans="1:10" ht="15.75" thickBot="1" x14ac:dyDescent="0.3">
      <c r="I130" s="41"/>
      <c r="J130" s="41"/>
    </row>
    <row r="131" spans="1:10" ht="15.75" thickBot="1" x14ac:dyDescent="0.3">
      <c r="A131" s="20" t="s">
        <v>53</v>
      </c>
      <c r="B131" s="21" t="s">
        <v>54</v>
      </c>
      <c r="D131" s="20">
        <v>4</v>
      </c>
      <c r="E131" s="20">
        <v>5</v>
      </c>
      <c r="F131" s="20">
        <f>SUM(D131:E131)</f>
        <v>9</v>
      </c>
      <c r="I131" s="38"/>
      <c r="J131" s="38" t="s">
        <v>16</v>
      </c>
    </row>
    <row r="132" spans="1:10" ht="60.75" thickBot="1" x14ac:dyDescent="0.3">
      <c r="B132" s="7" t="s">
        <v>158</v>
      </c>
      <c r="C132" t="s">
        <v>157</v>
      </c>
    </row>
    <row r="133" spans="1:10" ht="15.75" thickBot="1" x14ac:dyDescent="0.3">
      <c r="B133" s="7"/>
      <c r="I133" s="47">
        <f>I131*9</f>
        <v>0</v>
      </c>
      <c r="J133" s="48"/>
    </row>
    <row r="134" spans="1:10" x14ac:dyDescent="0.25">
      <c r="I134" s="41"/>
      <c r="J134" s="41"/>
    </row>
    <row r="135" spans="1:10" x14ac:dyDescent="0.25">
      <c r="B135" s="7"/>
      <c r="C135" s="11"/>
    </row>
    <row r="136" spans="1:10" ht="15.75" thickBot="1" x14ac:dyDescent="0.3">
      <c r="A136" s="1"/>
      <c r="B136" s="10"/>
      <c r="C136" s="1"/>
      <c r="D136" s="22" t="s">
        <v>14</v>
      </c>
      <c r="E136" s="22" t="s">
        <v>15</v>
      </c>
      <c r="F136" s="1"/>
      <c r="G136" s="1"/>
      <c r="H136" s="1"/>
      <c r="I136" s="1"/>
    </row>
    <row r="137" spans="1:10" ht="15.75" thickBot="1" x14ac:dyDescent="0.3">
      <c r="A137" s="15" t="s">
        <v>11</v>
      </c>
      <c r="B137" s="16" t="s">
        <v>12</v>
      </c>
      <c r="C137" s="17" t="s">
        <v>13</v>
      </c>
      <c r="D137" s="17" t="s">
        <v>16</v>
      </c>
      <c r="E137" s="17" t="s">
        <v>16</v>
      </c>
      <c r="F137" s="17" t="s">
        <v>20</v>
      </c>
      <c r="G137" s="17" t="s">
        <v>17</v>
      </c>
      <c r="H137" s="17"/>
      <c r="I137" s="55" t="s">
        <v>150</v>
      </c>
      <c r="J137" s="56"/>
    </row>
    <row r="138" spans="1:10" ht="15.75" thickBot="1" x14ac:dyDescent="0.3">
      <c r="B138" s="7"/>
    </row>
    <row r="139" spans="1:10" ht="15.75" customHeight="1" thickBot="1" x14ac:dyDescent="0.3">
      <c r="A139" s="20" t="s">
        <v>55</v>
      </c>
      <c r="B139" s="21" t="s">
        <v>124</v>
      </c>
      <c r="D139" s="20">
        <v>2</v>
      </c>
      <c r="E139" s="20">
        <v>1</v>
      </c>
      <c r="F139" s="20">
        <f>SUM(D139:E139)</f>
        <v>3</v>
      </c>
      <c r="I139" s="38"/>
      <c r="J139" s="38" t="s">
        <v>16</v>
      </c>
    </row>
    <row r="140" spans="1:10" ht="75.75" thickBot="1" x14ac:dyDescent="0.3">
      <c r="B140" s="7" t="s">
        <v>159</v>
      </c>
      <c r="C140" t="s">
        <v>160</v>
      </c>
    </row>
    <row r="141" spans="1:10" ht="15.75" thickBot="1" x14ac:dyDescent="0.3">
      <c r="B141" s="7"/>
      <c r="I141" s="47">
        <f>I139*3</f>
        <v>0</v>
      </c>
      <c r="J141" s="48"/>
    </row>
    <row r="142" spans="1:10" ht="15.75" thickBot="1" x14ac:dyDescent="0.3">
      <c r="B142" s="7"/>
    </row>
    <row r="143" spans="1:10" ht="15.75" thickBot="1" x14ac:dyDescent="0.3">
      <c r="A143" s="20" t="s">
        <v>56</v>
      </c>
      <c r="B143" s="21" t="s">
        <v>57</v>
      </c>
      <c r="D143" s="20">
        <v>2</v>
      </c>
      <c r="E143" s="20">
        <v>1</v>
      </c>
      <c r="F143" s="20">
        <f>SUM(D143:E143)</f>
        <v>3</v>
      </c>
      <c r="I143" s="38"/>
      <c r="J143" s="38" t="s">
        <v>16</v>
      </c>
    </row>
    <row r="144" spans="1:10" ht="75.75" thickBot="1" x14ac:dyDescent="0.3">
      <c r="B144" s="7" t="s">
        <v>161</v>
      </c>
      <c r="C144" t="s">
        <v>162</v>
      </c>
    </row>
    <row r="145" spans="1:10" ht="15.75" thickBot="1" x14ac:dyDescent="0.3">
      <c r="B145" s="7"/>
      <c r="I145" s="47">
        <f>I143*3</f>
        <v>0</v>
      </c>
      <c r="J145" s="48"/>
    </row>
    <row r="146" spans="1:10" ht="15.75" thickBot="1" x14ac:dyDescent="0.3">
      <c r="B146" s="7"/>
      <c r="I146" s="41"/>
      <c r="J146" s="41"/>
    </row>
    <row r="147" spans="1:10" ht="15.75" thickBot="1" x14ac:dyDescent="0.3">
      <c r="A147" s="20" t="s">
        <v>137</v>
      </c>
      <c r="B147" s="21" t="s">
        <v>140</v>
      </c>
      <c r="D147" s="20">
        <v>2</v>
      </c>
      <c r="E147" s="20">
        <v>3</v>
      </c>
      <c r="F147" s="20">
        <f>SUM(D147:E147)</f>
        <v>5</v>
      </c>
      <c r="I147" s="38"/>
      <c r="J147" s="38" t="s">
        <v>16</v>
      </c>
    </row>
    <row r="148" spans="1:10" ht="45.75" thickBot="1" x14ac:dyDescent="0.3">
      <c r="B148" s="7" t="s">
        <v>139</v>
      </c>
      <c r="C148" t="s">
        <v>165</v>
      </c>
    </row>
    <row r="149" spans="1:10" ht="15.75" thickBot="1" x14ac:dyDescent="0.3">
      <c r="B149" s="7"/>
      <c r="I149" s="47">
        <f>I147*5</f>
        <v>0</v>
      </c>
      <c r="J149" s="48"/>
    </row>
    <row r="150" spans="1:10" ht="15.75" thickBot="1" x14ac:dyDescent="0.3">
      <c r="B150" s="7"/>
      <c r="I150" s="41"/>
      <c r="J150" s="41"/>
    </row>
    <row r="151" spans="1:10" ht="15.75" thickBot="1" x14ac:dyDescent="0.3">
      <c r="A151" s="20" t="s">
        <v>138</v>
      </c>
      <c r="B151" s="21" t="s">
        <v>141</v>
      </c>
      <c r="D151" s="20">
        <v>2</v>
      </c>
      <c r="E151" s="20">
        <v>2</v>
      </c>
      <c r="F151" s="20">
        <f>SUM(D151:E151)</f>
        <v>4</v>
      </c>
      <c r="I151" s="38"/>
      <c r="J151" s="38" t="s">
        <v>16</v>
      </c>
    </row>
    <row r="152" spans="1:10" ht="45.75" thickBot="1" x14ac:dyDescent="0.3">
      <c r="B152" s="7" t="s">
        <v>163</v>
      </c>
      <c r="C152" t="s">
        <v>164</v>
      </c>
    </row>
    <row r="153" spans="1:10" ht="15.75" thickBot="1" x14ac:dyDescent="0.3">
      <c r="B153" s="7"/>
      <c r="I153" s="47">
        <f>I151*4</f>
        <v>0</v>
      </c>
      <c r="J153" s="48"/>
    </row>
    <row r="154" spans="1:10" x14ac:dyDescent="0.25">
      <c r="B154" s="7"/>
      <c r="I154" s="41"/>
      <c r="J154" s="41"/>
    </row>
    <row r="155" spans="1:10" x14ac:dyDescent="0.25">
      <c r="B155" s="7"/>
      <c r="I155" s="41"/>
      <c r="J155" s="41"/>
    </row>
    <row r="156" spans="1:10" ht="15.75" thickBot="1" x14ac:dyDescent="0.3">
      <c r="A156" s="1"/>
      <c r="B156" s="10"/>
      <c r="C156" s="1"/>
      <c r="D156" s="22" t="s">
        <v>14</v>
      </c>
      <c r="E156" s="22" t="s">
        <v>15</v>
      </c>
      <c r="F156" s="1"/>
      <c r="G156" s="1"/>
      <c r="H156" s="1"/>
      <c r="I156" s="1"/>
      <c r="J156" s="41"/>
    </row>
    <row r="157" spans="1:10" ht="15.75" thickBot="1" x14ac:dyDescent="0.3">
      <c r="A157" s="15" t="s">
        <v>11</v>
      </c>
      <c r="B157" s="16" t="s">
        <v>12</v>
      </c>
      <c r="C157" s="17" t="s">
        <v>13</v>
      </c>
      <c r="D157" s="17" t="s">
        <v>16</v>
      </c>
      <c r="E157" s="17" t="s">
        <v>16</v>
      </c>
      <c r="F157" s="17" t="s">
        <v>20</v>
      </c>
      <c r="G157" s="17" t="s">
        <v>17</v>
      </c>
      <c r="H157" s="17"/>
      <c r="I157" s="55" t="s">
        <v>150</v>
      </c>
      <c r="J157" s="56"/>
    </row>
    <row r="158" spans="1:10" ht="15.75" thickBot="1" x14ac:dyDescent="0.3">
      <c r="B158" s="7"/>
    </row>
    <row r="159" spans="1:10" ht="15.75" thickBot="1" x14ac:dyDescent="0.3">
      <c r="A159" s="20" t="s">
        <v>58</v>
      </c>
      <c r="B159" s="21" t="s">
        <v>84</v>
      </c>
      <c r="D159" s="20">
        <v>2</v>
      </c>
      <c r="E159" s="20">
        <v>0</v>
      </c>
      <c r="F159" s="20">
        <f>SUM(D159:E159)</f>
        <v>2</v>
      </c>
      <c r="I159" s="38"/>
      <c r="J159" s="38" t="s">
        <v>16</v>
      </c>
    </row>
    <row r="160" spans="1:10" ht="30.75" thickBot="1" x14ac:dyDescent="0.3">
      <c r="B160" s="7" t="s">
        <v>116</v>
      </c>
      <c r="C160" t="s">
        <v>85</v>
      </c>
      <c r="H160" s="12"/>
      <c r="I160" s="1"/>
    </row>
    <row r="161" spans="1:10" ht="15.75" thickBot="1" x14ac:dyDescent="0.3">
      <c r="B161" s="7"/>
      <c r="H161" s="12"/>
      <c r="I161" s="47">
        <f>I159*2</f>
        <v>0</v>
      </c>
      <c r="J161" s="48"/>
    </row>
    <row r="162" spans="1:10" ht="15.75" thickBot="1" x14ac:dyDescent="0.3">
      <c r="B162" s="7"/>
      <c r="H162" s="12"/>
      <c r="I162" s="1"/>
    </row>
    <row r="163" spans="1:10" ht="15.75" customHeight="1" thickBot="1" x14ac:dyDescent="0.3">
      <c r="A163" s="20" t="s">
        <v>61</v>
      </c>
      <c r="B163" s="29" t="s">
        <v>59</v>
      </c>
      <c r="D163" s="20">
        <v>4</v>
      </c>
      <c r="E163" s="20">
        <v>6</v>
      </c>
      <c r="F163" s="20">
        <f>SUM(D163:E163)</f>
        <v>10</v>
      </c>
      <c r="I163" s="38"/>
      <c r="J163" s="38" t="s">
        <v>16</v>
      </c>
    </row>
    <row r="164" spans="1:10" ht="99.2" customHeight="1" thickBot="1" x14ac:dyDescent="0.3">
      <c r="B164" s="7" t="s">
        <v>117</v>
      </c>
      <c r="C164" t="s">
        <v>60</v>
      </c>
    </row>
    <row r="165" spans="1:10" ht="15.75" customHeight="1" thickBot="1" x14ac:dyDescent="0.3">
      <c r="B165" s="7"/>
      <c r="I165" s="47">
        <f>I163*10</f>
        <v>0</v>
      </c>
      <c r="J165" s="48"/>
    </row>
    <row r="166" spans="1:10" ht="15.75" customHeight="1" thickBot="1" x14ac:dyDescent="0.3">
      <c r="B166" s="7"/>
    </row>
    <row r="167" spans="1:10" ht="15.75" thickBot="1" x14ac:dyDescent="0.3">
      <c r="A167" s="20" t="s">
        <v>62</v>
      </c>
      <c r="B167" s="21" t="s">
        <v>57</v>
      </c>
      <c r="D167" s="20">
        <v>2</v>
      </c>
      <c r="E167" s="20">
        <v>1</v>
      </c>
      <c r="F167" s="20">
        <f>SUM(D167:E167)</f>
        <v>3</v>
      </c>
      <c r="I167" s="38"/>
      <c r="J167" s="38" t="s">
        <v>16</v>
      </c>
    </row>
    <row r="168" spans="1:10" ht="75.75" thickBot="1" x14ac:dyDescent="0.3">
      <c r="B168" s="7" t="s">
        <v>118</v>
      </c>
      <c r="C168" t="s">
        <v>63</v>
      </c>
    </row>
    <row r="169" spans="1:10" ht="15.75" thickBot="1" x14ac:dyDescent="0.3">
      <c r="B169" s="7"/>
      <c r="I169" s="47">
        <f>I167*F167</f>
        <v>0</v>
      </c>
      <c r="J169" s="48"/>
    </row>
    <row r="170" spans="1:10" x14ac:dyDescent="0.25">
      <c r="B170" s="7"/>
      <c r="I170" s="41"/>
      <c r="J170" s="41"/>
    </row>
    <row r="171" spans="1:10" x14ac:dyDescent="0.25">
      <c r="B171" s="7"/>
      <c r="I171" s="41"/>
      <c r="J171" s="41"/>
    </row>
    <row r="172" spans="1:10" x14ac:dyDescent="0.25">
      <c r="B172" s="7"/>
      <c r="I172" s="41"/>
      <c r="J172" s="41"/>
    </row>
    <row r="173" spans="1:10" x14ac:dyDescent="0.25">
      <c r="B173" s="7"/>
      <c r="I173" s="41"/>
      <c r="J173" s="41"/>
    </row>
    <row r="174" spans="1:10" x14ac:dyDescent="0.25">
      <c r="B174" s="7"/>
      <c r="I174" s="41"/>
      <c r="J174" s="41"/>
    </row>
    <row r="175" spans="1:10" x14ac:dyDescent="0.25">
      <c r="B175" s="7"/>
      <c r="I175" s="41"/>
      <c r="J175" s="41"/>
    </row>
    <row r="176" spans="1:10" x14ac:dyDescent="0.25">
      <c r="B176" s="7"/>
    </row>
    <row r="177" spans="1:10" x14ac:dyDescent="0.25">
      <c r="B177" s="7"/>
    </row>
    <row r="178" spans="1:10" ht="15.75" thickBot="1" x14ac:dyDescent="0.3">
      <c r="A178" s="1"/>
      <c r="B178" s="10"/>
      <c r="C178" s="1"/>
      <c r="D178" s="22" t="s">
        <v>14</v>
      </c>
      <c r="E178" s="22" t="s">
        <v>15</v>
      </c>
      <c r="F178" s="1"/>
      <c r="G178" s="1"/>
      <c r="H178" s="1"/>
      <c r="I178" s="1"/>
    </row>
    <row r="179" spans="1:10" ht="15.75" thickBot="1" x14ac:dyDescent="0.3">
      <c r="A179" s="15" t="s">
        <v>11</v>
      </c>
      <c r="B179" s="16" t="s">
        <v>12</v>
      </c>
      <c r="C179" s="17" t="s">
        <v>13</v>
      </c>
      <c r="D179" s="17" t="s">
        <v>16</v>
      </c>
      <c r="E179" s="17" t="s">
        <v>16</v>
      </c>
      <c r="F179" s="17" t="s">
        <v>20</v>
      </c>
      <c r="G179" s="17" t="s">
        <v>17</v>
      </c>
      <c r="H179" s="17"/>
      <c r="I179" s="55" t="s">
        <v>150</v>
      </c>
      <c r="J179" s="56"/>
    </row>
    <row r="180" spans="1:10" ht="15.75" thickBot="1" x14ac:dyDescent="0.3">
      <c r="A180" s="14"/>
      <c r="B180" s="24"/>
      <c r="C180" s="1"/>
      <c r="D180" s="25"/>
      <c r="E180" s="25"/>
      <c r="F180" s="25"/>
      <c r="G180" s="1"/>
      <c r="H180" s="1"/>
      <c r="I180" s="1"/>
    </row>
    <row r="181" spans="1:10" ht="15.75" thickBot="1" x14ac:dyDescent="0.3">
      <c r="A181" s="20" t="s">
        <v>64</v>
      </c>
      <c r="B181" s="21" t="s">
        <v>65</v>
      </c>
      <c r="D181" s="20">
        <v>3</v>
      </c>
      <c r="E181" s="20">
        <v>3</v>
      </c>
      <c r="F181" s="20">
        <f>SUM(D181:E181)</f>
        <v>6</v>
      </c>
      <c r="I181" s="38"/>
      <c r="J181" s="38" t="s">
        <v>16</v>
      </c>
    </row>
    <row r="182" spans="1:10" ht="90.75" thickBot="1" x14ac:dyDescent="0.3">
      <c r="B182" s="7" t="s">
        <v>119</v>
      </c>
      <c r="C182" t="s">
        <v>66</v>
      </c>
    </row>
    <row r="183" spans="1:10" ht="15.75" thickBot="1" x14ac:dyDescent="0.3">
      <c r="B183" s="7"/>
      <c r="I183" s="47">
        <f>I181*F181</f>
        <v>0</v>
      </c>
      <c r="J183" s="48"/>
    </row>
    <row r="184" spans="1:10" ht="15.75" thickBot="1" x14ac:dyDescent="0.3">
      <c r="B184" s="7"/>
    </row>
    <row r="185" spans="1:10" ht="15.75" thickBot="1" x14ac:dyDescent="0.3">
      <c r="A185" s="20" t="s">
        <v>67</v>
      </c>
      <c r="B185" s="21" t="s">
        <v>68</v>
      </c>
      <c r="D185" s="20">
        <v>1</v>
      </c>
      <c r="E185" s="20">
        <v>1</v>
      </c>
      <c r="F185" s="20">
        <f>SUM(D185:E185)</f>
        <v>2</v>
      </c>
      <c r="I185" s="38"/>
      <c r="J185" s="38" t="s">
        <v>16</v>
      </c>
    </row>
    <row r="186" spans="1:10" ht="60.75" thickBot="1" x14ac:dyDescent="0.3">
      <c r="B186" s="7" t="s">
        <v>120</v>
      </c>
      <c r="C186" t="s">
        <v>69</v>
      </c>
    </row>
    <row r="187" spans="1:10" ht="15.75" thickBot="1" x14ac:dyDescent="0.3">
      <c r="B187" s="7"/>
      <c r="I187" s="47">
        <f>I185*F185</f>
        <v>0</v>
      </c>
      <c r="J187" s="48"/>
    </row>
    <row r="188" spans="1:10" ht="15.75" thickBot="1" x14ac:dyDescent="0.3"/>
    <row r="189" spans="1:10" ht="15.75" thickBot="1" x14ac:dyDescent="0.3">
      <c r="A189" s="20" t="s">
        <v>70</v>
      </c>
      <c r="B189" s="21" t="s">
        <v>71</v>
      </c>
      <c r="D189" s="20">
        <v>4</v>
      </c>
      <c r="E189" s="20">
        <v>0</v>
      </c>
      <c r="F189" s="20">
        <f>SUM(D189:E189)</f>
        <v>4</v>
      </c>
      <c r="I189" s="38"/>
      <c r="J189" s="38" t="s">
        <v>16</v>
      </c>
    </row>
    <row r="190" spans="1:10" ht="90.75" thickBot="1" x14ac:dyDescent="0.3">
      <c r="B190" s="7" t="s">
        <v>121</v>
      </c>
      <c r="C190" t="s">
        <v>63</v>
      </c>
    </row>
    <row r="191" spans="1:10" ht="15.75" thickBot="1" x14ac:dyDescent="0.3">
      <c r="B191" s="7"/>
      <c r="I191" s="47">
        <f>I189*F189</f>
        <v>0</v>
      </c>
      <c r="J191" s="48"/>
    </row>
    <row r="192" spans="1:10" x14ac:dyDescent="0.25">
      <c r="B192" s="7"/>
    </row>
    <row r="193" spans="1:10" x14ac:dyDescent="0.25">
      <c r="B193" s="7"/>
    </row>
    <row r="194" spans="1:10" x14ac:dyDescent="0.25">
      <c r="B194" s="7"/>
    </row>
    <row r="195" spans="1:10" x14ac:dyDescent="0.25">
      <c r="B195" s="7"/>
    </row>
    <row r="196" spans="1:10" x14ac:dyDescent="0.25">
      <c r="B196" s="7"/>
    </row>
    <row r="197" spans="1:10" ht="15.75" thickBot="1" x14ac:dyDescent="0.3">
      <c r="A197" s="1"/>
      <c r="B197" s="10"/>
      <c r="C197" s="1"/>
      <c r="D197" s="22" t="s">
        <v>14</v>
      </c>
      <c r="E197" s="22" t="s">
        <v>15</v>
      </c>
      <c r="F197" s="1"/>
      <c r="G197" s="1"/>
      <c r="H197" s="1"/>
      <c r="I197" s="1"/>
    </row>
    <row r="198" spans="1:10" ht="15.75" thickBot="1" x14ac:dyDescent="0.3">
      <c r="A198" s="15" t="s">
        <v>11</v>
      </c>
      <c r="B198" s="16" t="s">
        <v>12</v>
      </c>
      <c r="C198" s="17" t="s">
        <v>13</v>
      </c>
      <c r="D198" s="17" t="s">
        <v>16</v>
      </c>
      <c r="E198" s="17" t="s">
        <v>16</v>
      </c>
      <c r="F198" s="17" t="s">
        <v>20</v>
      </c>
      <c r="G198" s="17" t="s">
        <v>17</v>
      </c>
      <c r="H198" s="17"/>
      <c r="I198" s="55" t="s">
        <v>150</v>
      </c>
      <c r="J198" s="56"/>
    </row>
    <row r="199" spans="1:10" ht="15.75" thickBot="1" x14ac:dyDescent="0.3"/>
    <row r="200" spans="1:10" ht="15.75" thickBot="1" x14ac:dyDescent="0.3">
      <c r="A200" s="20" t="s">
        <v>72</v>
      </c>
      <c r="B200" s="21" t="s">
        <v>73</v>
      </c>
      <c r="D200" s="20">
        <v>2</v>
      </c>
      <c r="E200" s="20">
        <v>0</v>
      </c>
      <c r="F200" s="20">
        <f>SUM(D200:E200)</f>
        <v>2</v>
      </c>
      <c r="I200" s="38"/>
      <c r="J200" s="38" t="s">
        <v>16</v>
      </c>
    </row>
    <row r="201" spans="1:10" ht="45.75" thickBot="1" x14ac:dyDescent="0.3">
      <c r="B201" s="7" t="s">
        <v>122</v>
      </c>
      <c r="C201" t="s">
        <v>74</v>
      </c>
    </row>
    <row r="202" spans="1:10" ht="15.75" thickBot="1" x14ac:dyDescent="0.3">
      <c r="B202" s="7"/>
      <c r="I202" s="47">
        <f>I200*F200</f>
        <v>0</v>
      </c>
      <c r="J202" s="48"/>
    </row>
    <row r="203" spans="1:10" ht="15.75" thickBot="1" x14ac:dyDescent="0.3">
      <c r="B203" s="7"/>
    </row>
    <row r="204" spans="1:10" ht="15.75" thickBot="1" x14ac:dyDescent="0.3">
      <c r="A204" s="20" t="s">
        <v>75</v>
      </c>
      <c r="B204" s="21" t="s">
        <v>151</v>
      </c>
      <c r="D204" s="20">
        <v>3</v>
      </c>
      <c r="E204" s="20">
        <v>2</v>
      </c>
      <c r="F204" s="20">
        <f>SUM(D204:E204)</f>
        <v>5</v>
      </c>
      <c r="I204" s="38"/>
      <c r="J204" s="38" t="s">
        <v>16</v>
      </c>
    </row>
    <row r="205" spans="1:10" ht="30" x14ac:dyDescent="0.25">
      <c r="B205" s="7" t="s">
        <v>152</v>
      </c>
      <c r="C205" t="s">
        <v>153</v>
      </c>
      <c r="H205" s="12"/>
      <c r="I205" s="1"/>
    </row>
    <row r="206" spans="1:10" x14ac:dyDescent="0.25">
      <c r="B206" s="7"/>
    </row>
    <row r="207" spans="1:10" ht="15.75" thickBot="1" x14ac:dyDescent="0.3">
      <c r="B207" s="7"/>
    </row>
    <row r="208" spans="1:10" ht="15.75" thickBot="1" x14ac:dyDescent="0.3">
      <c r="I208" s="47">
        <f>I204*F204</f>
        <v>0</v>
      </c>
      <c r="J208" s="48"/>
    </row>
    <row r="209" spans="1:10" ht="15.75" thickBot="1" x14ac:dyDescent="0.3"/>
    <row r="210" spans="1:10" ht="15.75" thickBot="1" x14ac:dyDescent="0.3">
      <c r="A210" s="20" t="s">
        <v>76</v>
      </c>
      <c r="B210" s="21" t="s">
        <v>77</v>
      </c>
      <c r="C210" t="s">
        <v>78</v>
      </c>
      <c r="D210" s="20">
        <v>8</v>
      </c>
      <c r="E210" s="20">
        <v>7</v>
      </c>
      <c r="F210" s="20">
        <f>SUM(D210:E210)</f>
        <v>15</v>
      </c>
      <c r="I210" s="38"/>
      <c r="J210" s="38" t="s">
        <v>16</v>
      </c>
    </row>
    <row r="212" spans="1:10" ht="15.75" thickBot="1" x14ac:dyDescent="0.3"/>
    <row r="213" spans="1:10" ht="15.75" thickBot="1" x14ac:dyDescent="0.3">
      <c r="I213" s="47">
        <f>I210*F210</f>
        <v>0</v>
      </c>
      <c r="J213" s="48"/>
    </row>
    <row r="214" spans="1:10" ht="15.75" thickBot="1" x14ac:dyDescent="0.3">
      <c r="I214" s="41"/>
      <c r="J214" s="41"/>
    </row>
    <row r="215" spans="1:10" ht="15.75" thickBot="1" x14ac:dyDescent="0.3">
      <c r="A215" s="20" t="s">
        <v>127</v>
      </c>
      <c r="B215" s="21" t="s">
        <v>100</v>
      </c>
      <c r="D215" s="20">
        <v>8</v>
      </c>
      <c r="E215" s="20">
        <v>0</v>
      </c>
      <c r="F215" s="20">
        <f>SUM(D215:E215)</f>
        <v>8</v>
      </c>
      <c r="G215" s="1"/>
      <c r="H215" s="1"/>
      <c r="I215" s="38"/>
      <c r="J215" s="38" t="s">
        <v>16</v>
      </c>
    </row>
    <row r="216" spans="1:10" ht="30" x14ac:dyDescent="0.25">
      <c r="B216" s="7" t="s">
        <v>102</v>
      </c>
      <c r="C216" t="s">
        <v>101</v>
      </c>
      <c r="G216" s="1"/>
      <c r="H216" s="1"/>
      <c r="I216" s="1"/>
    </row>
    <row r="217" spans="1:10" x14ac:dyDescent="0.25">
      <c r="B217" s="8" t="s">
        <v>103</v>
      </c>
      <c r="G217" s="1"/>
      <c r="H217" s="1"/>
      <c r="I217" s="1"/>
    </row>
    <row r="218" spans="1:10" x14ac:dyDescent="0.25">
      <c r="B218" s="7"/>
      <c r="G218" s="1"/>
      <c r="H218" s="1"/>
      <c r="I218" s="1"/>
    </row>
    <row r="219" spans="1:10" ht="15.75" thickBot="1" x14ac:dyDescent="0.3">
      <c r="B219" s="7"/>
      <c r="G219" s="1"/>
      <c r="H219" s="1"/>
      <c r="I219" s="57"/>
      <c r="J219" s="57"/>
    </row>
    <row r="220" spans="1:10" ht="15.75" thickBot="1" x14ac:dyDescent="0.3">
      <c r="B220" s="7"/>
      <c r="G220" s="1"/>
      <c r="H220" s="1"/>
      <c r="I220" s="47">
        <f>I215*F215</f>
        <v>0</v>
      </c>
      <c r="J220" s="48"/>
    </row>
    <row r="221" spans="1:10" x14ac:dyDescent="0.25">
      <c r="I221" s="41"/>
      <c r="J221" s="41"/>
    </row>
    <row r="222" spans="1:10" x14ac:dyDescent="0.25">
      <c r="I222" s="41"/>
      <c r="J222" s="41"/>
    </row>
    <row r="223" spans="1:10" x14ac:dyDescent="0.25">
      <c r="I223" s="57"/>
      <c r="J223" s="57"/>
    </row>
    <row r="224" spans="1:10" x14ac:dyDescent="0.25">
      <c r="I224" s="41"/>
      <c r="J224" s="41"/>
    </row>
    <row r="225" spans="1:10" ht="15.75" thickBot="1" x14ac:dyDescent="0.3">
      <c r="A225" s="1"/>
      <c r="B225" s="10"/>
      <c r="C225" s="1"/>
      <c r="D225" s="22" t="s">
        <v>14</v>
      </c>
      <c r="E225" s="22" t="s">
        <v>15</v>
      </c>
      <c r="F225" s="1"/>
      <c r="G225" s="1"/>
      <c r="H225" s="1"/>
      <c r="I225" s="1"/>
    </row>
    <row r="226" spans="1:10" ht="15.75" thickBot="1" x14ac:dyDescent="0.3">
      <c r="A226" s="19" t="s">
        <v>11</v>
      </c>
      <c r="B226" s="28" t="s">
        <v>12</v>
      </c>
      <c r="C226" s="17" t="s">
        <v>13</v>
      </c>
      <c r="D226" s="17" t="s">
        <v>16</v>
      </c>
      <c r="E226" s="17" t="s">
        <v>16</v>
      </c>
      <c r="F226" s="17" t="s">
        <v>20</v>
      </c>
      <c r="G226" s="17" t="s">
        <v>17</v>
      </c>
      <c r="H226" s="17"/>
      <c r="I226" s="55" t="s">
        <v>150</v>
      </c>
      <c r="J226" s="56"/>
    </row>
    <row r="227" spans="1:10" ht="15.75" thickBot="1" x14ac:dyDescent="0.3">
      <c r="B227" s="7"/>
      <c r="G227" s="1"/>
      <c r="H227" s="1"/>
      <c r="I227" s="1"/>
    </row>
    <row r="228" spans="1:10" ht="15.75" thickBot="1" x14ac:dyDescent="0.3">
      <c r="A228" s="20" t="s">
        <v>144</v>
      </c>
      <c r="B228" s="21" t="s">
        <v>147</v>
      </c>
      <c r="D228" s="20">
        <v>0</v>
      </c>
      <c r="E228" s="20">
        <v>3</v>
      </c>
      <c r="F228" s="20">
        <f>SUM(D228:E228)</f>
        <v>3</v>
      </c>
      <c r="G228" s="1"/>
      <c r="H228" s="1"/>
      <c r="I228" s="38"/>
      <c r="J228" s="38" t="s">
        <v>16</v>
      </c>
    </row>
    <row r="229" spans="1:10" ht="75.75" thickBot="1" x14ac:dyDescent="0.3">
      <c r="B229" s="7" t="s">
        <v>145</v>
      </c>
      <c r="C229" t="s">
        <v>167</v>
      </c>
      <c r="G229" s="1"/>
      <c r="H229" s="1"/>
      <c r="I229" s="1"/>
    </row>
    <row r="230" spans="1:10" ht="15.75" thickBot="1" x14ac:dyDescent="0.3">
      <c r="G230" s="1"/>
      <c r="H230" s="1"/>
      <c r="I230" s="47">
        <f>I228*F228</f>
        <v>0</v>
      </c>
      <c r="J230" s="48"/>
    </row>
    <row r="231" spans="1:10" ht="15.75" thickBot="1" x14ac:dyDescent="0.3">
      <c r="B231" s="7"/>
      <c r="G231" s="1"/>
      <c r="H231" s="1"/>
      <c r="I231" s="1"/>
    </row>
    <row r="232" spans="1:10" ht="15.75" thickBot="1" x14ac:dyDescent="0.3">
      <c r="A232" s="20" t="s">
        <v>146</v>
      </c>
      <c r="B232" s="21" t="s">
        <v>148</v>
      </c>
      <c r="D232" s="20">
        <v>0</v>
      </c>
      <c r="E232" s="20">
        <v>1</v>
      </c>
      <c r="F232" s="20">
        <f>SUM(D232:E232)</f>
        <v>1</v>
      </c>
      <c r="G232" s="1"/>
      <c r="H232" s="1"/>
      <c r="I232" s="38"/>
      <c r="J232" s="38" t="s">
        <v>16</v>
      </c>
    </row>
    <row r="233" spans="1:10" ht="75.75" thickBot="1" x14ac:dyDescent="0.3">
      <c r="B233" s="7" t="s">
        <v>149</v>
      </c>
      <c r="C233" t="s">
        <v>166</v>
      </c>
      <c r="G233" s="1"/>
      <c r="H233" s="1"/>
      <c r="I233" s="1"/>
    </row>
    <row r="234" spans="1:10" ht="15.75" thickBot="1" x14ac:dyDescent="0.3">
      <c r="B234" s="7"/>
      <c r="G234" s="1"/>
      <c r="H234" s="1"/>
      <c r="I234" s="47">
        <f>I232*F232</f>
        <v>0</v>
      </c>
      <c r="J234" s="48"/>
    </row>
    <row r="235" spans="1:10" ht="15.75" thickBot="1" x14ac:dyDescent="0.3">
      <c r="A235" s="1"/>
      <c r="B235" s="26"/>
      <c r="C235" s="1"/>
      <c r="D235" s="27"/>
      <c r="E235" s="27"/>
      <c r="F235" s="27"/>
      <c r="G235" s="1"/>
      <c r="H235" s="1"/>
      <c r="I235" s="1"/>
    </row>
    <row r="236" spans="1:10" ht="15.75" thickBot="1" x14ac:dyDescent="0.3">
      <c r="A236" s="21" t="s">
        <v>131</v>
      </c>
      <c r="B236" s="21" t="s">
        <v>96</v>
      </c>
      <c r="D236" s="21">
        <v>21</v>
      </c>
      <c r="E236" s="21">
        <v>20</v>
      </c>
      <c r="F236" s="21">
        <f>SUM(D236:E236)</f>
        <v>41</v>
      </c>
    </row>
    <row r="237" spans="1:10" ht="15.75" thickBot="1" x14ac:dyDescent="0.3">
      <c r="A237" s="8"/>
      <c r="B237" s="8" t="s">
        <v>97</v>
      </c>
      <c r="C237" s="6"/>
      <c r="D237" s="8"/>
      <c r="E237" s="8"/>
      <c r="F237" s="8"/>
    </row>
    <row r="238" spans="1:10" ht="15.75" thickBot="1" x14ac:dyDescent="0.3">
      <c r="A238" s="8"/>
      <c r="B238" s="8" t="s">
        <v>154</v>
      </c>
      <c r="C238" s="6"/>
      <c r="D238" s="21">
        <v>10</v>
      </c>
      <c r="E238" s="21">
        <v>11</v>
      </c>
      <c r="F238" s="21">
        <f>SUM(D238:E238)</f>
        <v>21</v>
      </c>
      <c r="I238" s="38"/>
      <c r="J238" s="38" t="s">
        <v>16</v>
      </c>
    </row>
    <row r="239" spans="1:10" ht="15.75" thickBot="1" x14ac:dyDescent="0.3">
      <c r="A239" s="8"/>
      <c r="B239" s="8" t="s">
        <v>155</v>
      </c>
      <c r="C239" s="6"/>
      <c r="D239" s="21">
        <v>10</v>
      </c>
      <c r="E239" s="21">
        <v>8</v>
      </c>
      <c r="F239" s="21">
        <f>SUM(D239:E239)</f>
        <v>18</v>
      </c>
      <c r="I239" s="38"/>
      <c r="J239" s="38" t="s">
        <v>16</v>
      </c>
    </row>
    <row r="240" spans="1:10" ht="15.75" thickBot="1" x14ac:dyDescent="0.3">
      <c r="A240" s="8"/>
      <c r="B240" s="8" t="s">
        <v>156</v>
      </c>
      <c r="C240" s="6"/>
      <c r="D240" s="21">
        <v>1</v>
      </c>
      <c r="E240" s="21">
        <v>1</v>
      </c>
      <c r="F240" s="21">
        <f>SUM(D240:E240)</f>
        <v>2</v>
      </c>
      <c r="I240" s="38"/>
      <c r="J240" s="38" t="s">
        <v>16</v>
      </c>
    </row>
    <row r="241" spans="1:10" ht="15.75" thickBot="1" x14ac:dyDescent="0.3">
      <c r="A241" s="8"/>
      <c r="C241" s="6"/>
      <c r="D241" s="8"/>
      <c r="E241" s="8"/>
      <c r="F241" s="8"/>
      <c r="I241" s="47">
        <f>I239*F239</f>
        <v>0</v>
      </c>
      <c r="J241" s="48"/>
    </row>
    <row r="242" spans="1:10" x14ac:dyDescent="0.25">
      <c r="A242" s="8"/>
      <c r="C242" s="6"/>
      <c r="D242" s="8"/>
      <c r="E242" s="8"/>
      <c r="F242" s="8"/>
      <c r="I242" s="41"/>
      <c r="J242" s="41"/>
    </row>
    <row r="243" spans="1:10" x14ac:dyDescent="0.25">
      <c r="A243" s="8"/>
      <c r="C243" s="6"/>
      <c r="D243" s="8"/>
      <c r="E243" s="8"/>
      <c r="F243" s="8"/>
      <c r="I243" s="41"/>
      <c r="J243" s="41"/>
    </row>
    <row r="244" spans="1:10" x14ac:dyDescent="0.25">
      <c r="A244" s="8"/>
      <c r="C244" s="6"/>
      <c r="D244" s="8"/>
      <c r="E244" s="8"/>
      <c r="F244" s="8"/>
      <c r="I244" s="41"/>
      <c r="J244" s="41"/>
    </row>
    <row r="245" spans="1:10" x14ac:dyDescent="0.25">
      <c r="A245" s="8"/>
      <c r="C245" s="6"/>
      <c r="D245" s="8"/>
      <c r="E245" s="8"/>
      <c r="F245" s="8"/>
      <c r="I245" s="41"/>
      <c r="J245" s="41"/>
    </row>
    <row r="246" spans="1:10" x14ac:dyDescent="0.25">
      <c r="A246" s="8"/>
      <c r="C246" s="6"/>
      <c r="D246" s="8"/>
      <c r="E246" s="8"/>
      <c r="F246" s="8"/>
      <c r="I246" s="41"/>
      <c r="J246" s="41"/>
    </row>
    <row r="247" spans="1:10" x14ac:dyDescent="0.25">
      <c r="A247" s="8"/>
      <c r="C247" s="6"/>
      <c r="D247" s="8"/>
      <c r="E247" s="8"/>
      <c r="F247" s="8"/>
      <c r="I247" s="41"/>
      <c r="J247" s="41"/>
    </row>
    <row r="248" spans="1:10" x14ac:dyDescent="0.25">
      <c r="A248" s="8"/>
      <c r="C248" s="6"/>
      <c r="D248" s="8"/>
      <c r="E248" s="8"/>
      <c r="F248" s="8"/>
      <c r="I248" s="41"/>
      <c r="J248" s="41"/>
    </row>
    <row r="249" spans="1:10" ht="15.75" thickBot="1" x14ac:dyDescent="0.3">
      <c r="A249" s="1"/>
      <c r="B249" s="10"/>
      <c r="C249" s="1"/>
      <c r="D249" s="22" t="s">
        <v>14</v>
      </c>
      <c r="E249" s="22" t="s">
        <v>15</v>
      </c>
      <c r="F249" s="1"/>
      <c r="G249" s="1"/>
      <c r="H249" s="1"/>
      <c r="I249" s="1"/>
    </row>
    <row r="250" spans="1:10" ht="15.75" thickBot="1" x14ac:dyDescent="0.3">
      <c r="A250" s="19" t="s">
        <v>11</v>
      </c>
      <c r="B250" s="28" t="s">
        <v>12</v>
      </c>
      <c r="C250" s="17" t="s">
        <v>13</v>
      </c>
      <c r="D250" s="17" t="s">
        <v>16</v>
      </c>
      <c r="E250" s="17" t="s">
        <v>16</v>
      </c>
      <c r="F250" s="17" t="s">
        <v>20</v>
      </c>
      <c r="G250" s="17" t="s">
        <v>17</v>
      </c>
      <c r="H250" s="17"/>
      <c r="I250" s="55" t="s">
        <v>150</v>
      </c>
      <c r="J250" s="56"/>
    </row>
    <row r="251" spans="1:10" ht="15.75" thickBot="1" x14ac:dyDescent="0.3"/>
    <row r="252" spans="1:10" ht="15.75" thickBot="1" x14ac:dyDescent="0.3">
      <c r="A252" s="20" t="s">
        <v>79</v>
      </c>
      <c r="B252" s="21" t="s">
        <v>80</v>
      </c>
      <c r="D252" s="33"/>
      <c r="E252" s="33"/>
      <c r="F252" s="33"/>
    </row>
    <row r="253" spans="1:10" ht="15.75" thickBot="1" x14ac:dyDescent="0.3">
      <c r="B253" s="8" t="s">
        <v>176</v>
      </c>
      <c r="D253" s="32">
        <v>2</v>
      </c>
      <c r="E253" s="31">
        <v>2</v>
      </c>
      <c r="F253" s="32">
        <f>SUM(D253:E253)</f>
        <v>4</v>
      </c>
      <c r="I253" s="38"/>
      <c r="J253" s="38" t="s">
        <v>16</v>
      </c>
    </row>
    <row r="254" spans="1:10" ht="135.75" thickBot="1" x14ac:dyDescent="0.3">
      <c r="B254" s="7" t="s">
        <v>173</v>
      </c>
      <c r="D254" s="42"/>
      <c r="E254" s="42"/>
      <c r="F254" s="42"/>
    </row>
    <row r="255" spans="1:10" ht="15.75" thickBot="1" x14ac:dyDescent="0.3">
      <c r="D255" s="42"/>
      <c r="E255" s="42"/>
      <c r="F255" s="42"/>
      <c r="I255" s="47">
        <f>I253*F253</f>
        <v>0</v>
      </c>
      <c r="J255" s="48"/>
    </row>
    <row r="256" spans="1:10" ht="15.75" thickBot="1" x14ac:dyDescent="0.3">
      <c r="D256" s="42"/>
      <c r="E256" s="42"/>
      <c r="F256" s="42"/>
      <c r="I256" s="41"/>
      <c r="J256" s="41"/>
    </row>
    <row r="257" spans="2:10" ht="15.75" thickBot="1" x14ac:dyDescent="0.3">
      <c r="B257" s="8" t="s">
        <v>177</v>
      </c>
      <c r="D257" s="20">
        <v>1</v>
      </c>
      <c r="E257" s="20">
        <v>0</v>
      </c>
      <c r="F257" s="20">
        <f>SUM(D257:E257)</f>
        <v>1</v>
      </c>
      <c r="I257" s="38"/>
      <c r="J257" s="38" t="s">
        <v>16</v>
      </c>
    </row>
    <row r="258" spans="2:10" x14ac:dyDescent="0.25">
      <c r="B258" s="8" t="s">
        <v>169</v>
      </c>
      <c r="D258" s="42"/>
      <c r="E258" s="42"/>
      <c r="F258" s="42"/>
      <c r="I258" s="41"/>
      <c r="J258" s="41"/>
    </row>
    <row r="259" spans="2:10" x14ac:dyDescent="0.25">
      <c r="B259" s="8" t="s">
        <v>170</v>
      </c>
      <c r="D259" s="42"/>
      <c r="E259" s="42"/>
      <c r="F259" s="42"/>
      <c r="I259" s="41"/>
      <c r="J259" s="41"/>
    </row>
    <row r="260" spans="2:10" x14ac:dyDescent="0.25">
      <c r="B260" s="8" t="s">
        <v>171</v>
      </c>
      <c r="D260" s="42"/>
      <c r="E260" s="42"/>
      <c r="F260" s="42"/>
      <c r="I260" s="41"/>
      <c r="J260" s="41"/>
    </row>
    <row r="261" spans="2:10" x14ac:dyDescent="0.25">
      <c r="B261" s="8" t="s">
        <v>172</v>
      </c>
      <c r="D261" s="42"/>
      <c r="E261" s="42"/>
      <c r="F261" s="42"/>
      <c r="I261" s="41"/>
      <c r="J261" s="41"/>
    </row>
    <row r="262" spans="2:10" ht="15.75" thickBot="1" x14ac:dyDescent="0.3">
      <c r="B262" s="8" t="s">
        <v>174</v>
      </c>
      <c r="D262" s="42"/>
      <c r="E262" s="42"/>
      <c r="F262" s="42"/>
    </row>
    <row r="263" spans="2:10" ht="15.75" thickBot="1" x14ac:dyDescent="0.3">
      <c r="B263" s="8" t="s">
        <v>175</v>
      </c>
      <c r="I263" s="47">
        <f>I257*F257</f>
        <v>0</v>
      </c>
      <c r="J263" s="48"/>
    </row>
    <row r="264" spans="2:10" x14ac:dyDescent="0.25">
      <c r="I264" s="41"/>
      <c r="J264" s="41"/>
    </row>
    <row r="265" spans="2:10" x14ac:dyDescent="0.25">
      <c r="I265" s="41"/>
      <c r="J265" s="41"/>
    </row>
    <row r="266" spans="2:10" x14ac:dyDescent="0.25">
      <c r="I266" s="41"/>
      <c r="J266" s="41"/>
    </row>
    <row r="267" spans="2:10" x14ac:dyDescent="0.25">
      <c r="I267" s="41"/>
      <c r="J267" s="41"/>
    </row>
    <row r="268" spans="2:10" x14ac:dyDescent="0.25">
      <c r="I268" s="41"/>
      <c r="J268" s="41"/>
    </row>
    <row r="269" spans="2:10" x14ac:dyDescent="0.25">
      <c r="I269" s="41"/>
      <c r="J269" s="41"/>
    </row>
    <row r="270" spans="2:10" x14ac:dyDescent="0.25">
      <c r="I270" s="41"/>
      <c r="J270" s="41"/>
    </row>
    <row r="271" spans="2:10" x14ac:dyDescent="0.25">
      <c r="B271" s="7"/>
      <c r="D271" s="42"/>
      <c r="E271" s="42"/>
      <c r="F271" s="42"/>
    </row>
    <row r="272" spans="2:10" x14ac:dyDescent="0.25">
      <c r="B272" s="34"/>
      <c r="E272" s="42"/>
    </row>
    <row r="273" spans="1:10" ht="15.75" thickBot="1" x14ac:dyDescent="0.3">
      <c r="A273" s="8"/>
      <c r="C273" s="6"/>
      <c r="D273" s="22" t="s">
        <v>14</v>
      </c>
      <c r="E273" s="22" t="s">
        <v>15</v>
      </c>
      <c r="F273" s="8"/>
    </row>
    <row r="274" spans="1:10" ht="15.75" customHeight="1" thickBot="1" x14ac:dyDescent="0.3">
      <c r="A274" s="19" t="s">
        <v>11</v>
      </c>
      <c r="B274" s="28" t="s">
        <v>12</v>
      </c>
      <c r="C274" s="17" t="s">
        <v>13</v>
      </c>
      <c r="D274" s="17" t="s">
        <v>16</v>
      </c>
      <c r="E274" s="17" t="s">
        <v>16</v>
      </c>
      <c r="F274" s="17" t="s">
        <v>20</v>
      </c>
      <c r="G274" s="17" t="s">
        <v>17</v>
      </c>
      <c r="H274" s="17"/>
      <c r="I274" s="55" t="s">
        <v>150</v>
      </c>
      <c r="J274" s="56"/>
    </row>
    <row r="275" spans="1:10" ht="15.75" customHeight="1" thickBot="1" x14ac:dyDescent="0.3">
      <c r="A275" s="1"/>
      <c r="B275" s="10"/>
      <c r="C275" s="1"/>
      <c r="D275" s="1"/>
      <c r="E275" s="1"/>
      <c r="F275" s="1"/>
      <c r="G275" s="1"/>
      <c r="H275" s="1"/>
      <c r="I275" s="43"/>
      <c r="J275" s="43"/>
    </row>
    <row r="276" spans="1:10" ht="15.75" customHeight="1" thickBot="1" x14ac:dyDescent="0.3">
      <c r="A276" s="20" t="s">
        <v>178</v>
      </c>
      <c r="B276" s="21" t="s">
        <v>179</v>
      </c>
      <c r="C276" s="1"/>
      <c r="D276" s="20">
        <v>0</v>
      </c>
      <c r="E276" s="20">
        <v>1</v>
      </c>
      <c r="F276" s="20">
        <f>SUM(D276:E276)</f>
        <v>1</v>
      </c>
      <c r="I276" s="38"/>
      <c r="J276" s="38" t="s">
        <v>16</v>
      </c>
    </row>
    <row r="277" spans="1:10" ht="15.75" customHeight="1" x14ac:dyDescent="0.25">
      <c r="A277" s="1"/>
      <c r="B277" s="34" t="s">
        <v>169</v>
      </c>
      <c r="C277" s="1"/>
      <c r="D277" s="1"/>
      <c r="E277" s="1"/>
      <c r="F277" s="1"/>
      <c r="G277" s="1"/>
      <c r="H277" s="1"/>
      <c r="I277" s="43"/>
      <c r="J277" s="43"/>
    </row>
    <row r="278" spans="1:10" ht="141.6" customHeight="1" thickBot="1" x14ac:dyDescent="0.3">
      <c r="A278" s="1"/>
      <c r="B278" s="5" t="s">
        <v>180</v>
      </c>
      <c r="C278" s="1"/>
      <c r="D278" s="1"/>
      <c r="E278" s="1"/>
      <c r="F278" s="1"/>
      <c r="G278" s="1"/>
      <c r="H278" s="1"/>
      <c r="I278" s="43"/>
      <c r="J278" s="43"/>
    </row>
    <row r="279" spans="1:10" ht="15.75" customHeight="1" thickBot="1" x14ac:dyDescent="0.3">
      <c r="A279" s="1"/>
      <c r="B279" s="10"/>
      <c r="C279" s="1"/>
      <c r="D279" s="1"/>
      <c r="E279" s="1"/>
      <c r="F279" s="1"/>
      <c r="G279" s="1"/>
      <c r="H279" s="1"/>
      <c r="I279" s="47">
        <f>I276*F276</f>
        <v>0</v>
      </c>
      <c r="J279" s="48"/>
    </row>
    <row r="280" spans="1:10" ht="15.75" thickBot="1" x14ac:dyDescent="0.3"/>
    <row r="281" spans="1:10" ht="15.75" thickBot="1" x14ac:dyDescent="0.3">
      <c r="A281" s="21" t="s">
        <v>86</v>
      </c>
      <c r="B281" s="21" t="s">
        <v>132</v>
      </c>
      <c r="D281" s="20">
        <v>1</v>
      </c>
      <c r="E281" s="31">
        <v>1</v>
      </c>
      <c r="F281" s="20">
        <f>SUM(D281:E281)</f>
        <v>2</v>
      </c>
      <c r="I281" s="38"/>
      <c r="J281" s="38" t="s">
        <v>16</v>
      </c>
    </row>
    <row r="282" spans="1:10" ht="45.75" thickBot="1" x14ac:dyDescent="0.3">
      <c r="B282" s="7" t="s">
        <v>133</v>
      </c>
      <c r="C282" t="s">
        <v>134</v>
      </c>
      <c r="D282" s="8"/>
      <c r="E282" s="8"/>
      <c r="F282" s="8"/>
    </row>
    <row r="283" spans="1:10" ht="15.75" thickBot="1" x14ac:dyDescent="0.3">
      <c r="B283" s="7"/>
      <c r="D283" s="8"/>
      <c r="E283" s="8"/>
      <c r="F283" s="8"/>
      <c r="I283" s="47">
        <f>I281*F281</f>
        <v>0</v>
      </c>
      <c r="J283" s="48"/>
    </row>
    <row r="284" spans="1:10" ht="15.75" thickBot="1" x14ac:dyDescent="0.3">
      <c r="B284" s="7"/>
      <c r="D284" s="8"/>
      <c r="E284" s="8"/>
      <c r="F284" s="8"/>
      <c r="I284" s="41"/>
      <c r="J284" s="41"/>
    </row>
    <row r="285" spans="1:10" ht="15.75" thickBot="1" x14ac:dyDescent="0.3">
      <c r="A285" s="20" t="s">
        <v>90</v>
      </c>
      <c r="B285" s="21" t="s">
        <v>95</v>
      </c>
      <c r="D285" s="20">
        <v>0</v>
      </c>
      <c r="E285" s="20">
        <v>3</v>
      </c>
      <c r="F285" s="21">
        <f>D285+E285</f>
        <v>3</v>
      </c>
      <c r="I285" s="38"/>
      <c r="J285" s="38" t="s">
        <v>16</v>
      </c>
    </row>
    <row r="286" spans="1:10" ht="90.75" thickBot="1" x14ac:dyDescent="0.3">
      <c r="B286" s="7" t="s">
        <v>123</v>
      </c>
      <c r="C286" t="s">
        <v>91</v>
      </c>
    </row>
    <row r="287" spans="1:10" ht="15.75" thickBot="1" x14ac:dyDescent="0.3">
      <c r="B287" s="7"/>
      <c r="I287" s="47">
        <f>I285*F285</f>
        <v>0</v>
      </c>
      <c r="J287" s="48"/>
    </row>
    <row r="288" spans="1:10" x14ac:dyDescent="0.25">
      <c r="B288" s="7"/>
      <c r="D288" s="8"/>
      <c r="E288" s="8"/>
      <c r="F288" s="8"/>
      <c r="I288" s="41"/>
      <c r="J288" s="41"/>
    </row>
    <row r="289" spans="1:10" x14ac:dyDescent="0.25">
      <c r="B289" s="7"/>
      <c r="I289" s="41"/>
      <c r="J289" s="41"/>
    </row>
    <row r="290" spans="1:10" ht="15.75" thickBot="1" x14ac:dyDescent="0.3">
      <c r="A290" s="8"/>
      <c r="C290" s="6"/>
      <c r="D290" s="22" t="s">
        <v>14</v>
      </c>
      <c r="E290" s="22" t="s">
        <v>15</v>
      </c>
      <c r="F290" s="8"/>
    </row>
    <row r="291" spans="1:10" ht="15.75" thickBot="1" x14ac:dyDescent="0.3">
      <c r="A291" s="19" t="s">
        <v>11</v>
      </c>
      <c r="B291" s="28" t="s">
        <v>12</v>
      </c>
      <c r="C291" s="17" t="s">
        <v>13</v>
      </c>
      <c r="D291" s="17" t="s">
        <v>16</v>
      </c>
      <c r="E291" s="17" t="s">
        <v>16</v>
      </c>
      <c r="F291" s="17" t="s">
        <v>20</v>
      </c>
      <c r="G291" s="17" t="s">
        <v>17</v>
      </c>
      <c r="H291" s="17"/>
      <c r="I291" s="55" t="s">
        <v>150</v>
      </c>
      <c r="J291" s="56"/>
    </row>
    <row r="292" spans="1:10" ht="15.75" thickBot="1" x14ac:dyDescent="0.3">
      <c r="B292" s="7"/>
    </row>
    <row r="293" spans="1:10" ht="15.75" thickBot="1" x14ac:dyDescent="0.3">
      <c r="A293" s="20" t="s">
        <v>93</v>
      </c>
      <c r="B293" s="21" t="s">
        <v>94</v>
      </c>
      <c r="D293" s="20">
        <v>6</v>
      </c>
      <c r="E293" s="20">
        <v>7</v>
      </c>
      <c r="F293" s="21">
        <f>D293+E293</f>
        <v>13</v>
      </c>
      <c r="H293" s="12"/>
      <c r="I293" s="38"/>
      <c r="J293" s="38" t="s">
        <v>16</v>
      </c>
    </row>
    <row r="294" spans="1:10" ht="30" x14ac:dyDescent="0.25">
      <c r="B294" s="7" t="s">
        <v>135</v>
      </c>
      <c r="C294" t="s">
        <v>136</v>
      </c>
    </row>
    <row r="296" spans="1:10" ht="15.75" thickBot="1" x14ac:dyDescent="0.3"/>
    <row r="297" spans="1:10" ht="15.75" thickBot="1" x14ac:dyDescent="0.3">
      <c r="I297" s="47">
        <f>I293*F293</f>
        <v>0</v>
      </c>
      <c r="J297" s="48"/>
    </row>
    <row r="299" spans="1:10" ht="15.75" thickBot="1" x14ac:dyDescent="0.3"/>
    <row r="300" spans="1:10" ht="15.75" customHeight="1" thickBot="1" x14ac:dyDescent="0.3">
      <c r="H300" s="49" t="s">
        <v>168</v>
      </c>
      <c r="I300" s="50"/>
      <c r="J300" s="51"/>
    </row>
    <row r="301" spans="1:10" ht="15.75" thickBot="1" x14ac:dyDescent="0.3">
      <c r="B301" s="7"/>
      <c r="H301" s="52">
        <f>I62+I66+I70+I74+I81+I85+I89+I93+I100+I104+I108+I112+I119+I124+I129+I133+I141+I145+I149+I153+I161+I165+I169+I183+I187+I191+I202+I208+I213+I220+I230+I234+I241+I255+I263+I279+I283+I287+I297</f>
        <v>0</v>
      </c>
      <c r="I301" s="53"/>
      <c r="J301" s="54"/>
    </row>
    <row r="303" spans="1:10" x14ac:dyDescent="0.25">
      <c r="B303" s="7"/>
    </row>
  </sheetData>
  <mergeCells count="57">
    <mergeCell ref="I74:J74"/>
    <mergeCell ref="I93:J93"/>
    <mergeCell ref="I153:J153"/>
    <mergeCell ref="I250:J250"/>
    <mergeCell ref="I145:J145"/>
    <mergeCell ref="I157:J157"/>
    <mergeCell ref="I141:J141"/>
    <mergeCell ref="I129:J129"/>
    <mergeCell ref="I115:J115"/>
    <mergeCell ref="I112:J112"/>
    <mergeCell ref="I119:J119"/>
    <mergeCell ref="I124:J124"/>
    <mergeCell ref="I161:J161"/>
    <mergeCell ref="I165:J165"/>
    <mergeCell ref="I149:J149"/>
    <mergeCell ref="I169:J169"/>
    <mergeCell ref="A41:H41"/>
    <mergeCell ref="I58:J58"/>
    <mergeCell ref="I137:J137"/>
    <mergeCell ref="I133:J133"/>
    <mergeCell ref="I62:J62"/>
    <mergeCell ref="I66:J66"/>
    <mergeCell ref="I70:J70"/>
    <mergeCell ref="I77:J77"/>
    <mergeCell ref="I82:J82"/>
    <mergeCell ref="I81:J81"/>
    <mergeCell ref="I85:J85"/>
    <mergeCell ref="I89:J89"/>
    <mergeCell ref="I96:J96"/>
    <mergeCell ref="I100:J100"/>
    <mergeCell ref="I104:J104"/>
    <mergeCell ref="I108:J108"/>
    <mergeCell ref="I179:J179"/>
    <mergeCell ref="I183:J183"/>
    <mergeCell ref="I187:J187"/>
    <mergeCell ref="I191:J191"/>
    <mergeCell ref="I198:J198"/>
    <mergeCell ref="I202:J202"/>
    <mergeCell ref="I208:J208"/>
    <mergeCell ref="I223:J223"/>
    <mergeCell ref="I226:J226"/>
    <mergeCell ref="I213:J213"/>
    <mergeCell ref="I219:J219"/>
    <mergeCell ref="I220:J220"/>
    <mergeCell ref="I230:J230"/>
    <mergeCell ref="I234:J234"/>
    <mergeCell ref="I297:J297"/>
    <mergeCell ref="H300:J300"/>
    <mergeCell ref="H301:J301"/>
    <mergeCell ref="I241:J241"/>
    <mergeCell ref="I283:J283"/>
    <mergeCell ref="I287:J287"/>
    <mergeCell ref="I255:J255"/>
    <mergeCell ref="I263:J263"/>
    <mergeCell ref="I274:J274"/>
    <mergeCell ref="I279:J279"/>
    <mergeCell ref="I291:J291"/>
  </mergeCells>
  <pageMargins left="0.25" right="0.25" top="0.75" bottom="0.75" header="0.3" footer="0.3"/>
  <pageSetup paperSize="9" orientation="landscape" r:id="rId1"/>
  <headerFooter>
    <oddHeader>&amp;LOdlehčovací služba pobytová, Kroměříž
Projekt pro provádění stavby - Výpis interiérových prvků&amp;RFormica s.r.o.
Slovenská 2685, Zlín 760 01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Ernestová</dc:creator>
  <cp:lastModifiedBy>Daša Poláchová</cp:lastModifiedBy>
  <cp:lastPrinted>2026-04-10T06:12:09Z</cp:lastPrinted>
  <dcterms:created xsi:type="dcterms:W3CDTF">2025-05-13T08:53:59Z</dcterms:created>
  <dcterms:modified xsi:type="dcterms:W3CDTF">2026-04-13T07:15:23Z</dcterms:modified>
</cp:coreProperties>
</file>