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kubb50-my.sharepoint.com/personal/jakub_jakubb50_onmicrosoft_com/Documents/Projekty/2025/2025-06-Kroměříž - DPS U Kašny - výměna výtahů/DPS/Rozpočet a výkaz/"/>
    </mc:Choice>
  </mc:AlternateContent>
  <xr:revisionPtr revIDLastSave="4" documentId="11_D2AA2FBD65C88328817CDBCB680B0BD55AF724E9" xr6:coauthVersionLast="47" xr6:coauthVersionMax="47" xr10:uidLastSave="{E0E4E2B3-ADC9-4794-A9E1-CEC8928DB3C7}"/>
  <bookViews>
    <workbookView xWindow="-120" yWindow="-120" windowWidth="38640" windowHeight="21120" xr2:uid="{00000000-000D-0000-FFFF-FFFF00000000}"/>
  </bookViews>
  <sheets>
    <sheet name="Stavba" sheetId="1" r:id="rId1"/>
    <sheet name="1.1 01.1 " sheetId="2" r:id="rId2"/>
    <sheet name="1.1 01.5 " sheetId="3" r:id="rId3"/>
    <sheet name="1.1 02.1 " sheetId="4" r:id="rId4"/>
  </sheets>
  <definedNames>
    <definedName name="AAA" localSheetId="2">'1.1 01.5 '!#REF!</definedName>
    <definedName name="AAA" localSheetId="3">'1.1 02.1 '!#REF!</definedName>
    <definedName name="AAA">'1.1 01.1 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'1.1 01.5 '!#REF!</definedName>
    <definedName name="Dodavka0" localSheetId="3">'1.1 02.1 '!#REF!</definedName>
    <definedName name="Dodavka0">'1.1 01.1 '!#REF!</definedName>
    <definedName name="dpsc" localSheetId="0">Stavba!$C$9</definedName>
    <definedName name="dpsc">#REF!</definedName>
    <definedName name="HSV">#REF!</definedName>
    <definedName name="HSV_" localSheetId="2">'1.1 01.5 '!#REF!</definedName>
    <definedName name="HSV_" localSheetId="3">'1.1 02.1 '!#REF!</definedName>
    <definedName name="HSV_">'1.1 01.1 '!#REF!</definedName>
    <definedName name="HSV0" localSheetId="2">'1.1 01.5 '!#REF!</definedName>
    <definedName name="HSV0" localSheetId="3">'1.1 02.1 '!#REF!</definedName>
    <definedName name="HSV0">'1.1 01.1 '!#REF!</definedName>
    <definedName name="HZS">#REF!</definedName>
    <definedName name="HZS0" localSheetId="2">'1.1 01.5 '!#REF!</definedName>
    <definedName name="HZS0" localSheetId="3">'1.1 02.1 '!#REF!</definedName>
    <definedName name="HZS0">'1.1 01.1 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'1.1 01.5 '!#REF!</definedName>
    <definedName name="Mont_" localSheetId="3">'1.1 02.1 '!#REF!</definedName>
    <definedName name="Mont_">'1.1 01.1 '!#REF!</definedName>
    <definedName name="Montaz0" localSheetId="2">'1.1 01.5 '!#REF!</definedName>
    <definedName name="Montaz0" localSheetId="3">'1.1 02.1 '!#REF!</definedName>
    <definedName name="Montaz0">'1.1 01.1 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'1.1 01.1 '!$1:$6</definedName>
    <definedName name="_xlnm.Print_Titles" localSheetId="2">'1.1 01.5 '!$1:$6</definedName>
    <definedName name="_xlnm.Print_Titles" localSheetId="3">'1.1 02.1 '!$1:$6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'1.1 01.1 '!$A$1:$K$145</definedName>
    <definedName name="_xlnm.Print_Area" localSheetId="2">'1.1 01.5 '!$A$1:$K$37</definedName>
    <definedName name="_xlnm.Print_Area" localSheetId="3">'1.1 02.1 '!$A$1:$K$44</definedName>
    <definedName name="_xlnm.Print_Area" localSheetId="0">Stavba!$A$1:$I$43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'1.1 01.5 '!#REF!</definedName>
    <definedName name="PSV_" localSheetId="3">'1.1 02.1 '!#REF!</definedName>
    <definedName name="PSV_">'1.1 01.1 '!#REF!</definedName>
    <definedName name="PSV0" localSheetId="2">'1.1 01.5 '!#REF!</definedName>
    <definedName name="PSV0" localSheetId="3">'1.1 02.1 '!#REF!</definedName>
    <definedName name="PSV0">'1.1 01.1 '!#REF!</definedName>
    <definedName name="SazbaDPH1">Stavba!$D$19</definedName>
    <definedName name="SazbaDPH2">Stavba!$D$21</definedName>
    <definedName name="SloupecCC" localSheetId="2">'1.1 01.5 '!$G$6</definedName>
    <definedName name="SloupecCC" localSheetId="3">'1.1 02.1 '!$G$6</definedName>
    <definedName name="SloupecCC">'1.1 01.1 '!$G$6</definedName>
    <definedName name="SloupecCDH" localSheetId="2">'1.1 01.5 '!$K$6</definedName>
    <definedName name="SloupecCDH" localSheetId="3">'1.1 02.1 '!$K$6</definedName>
    <definedName name="SloupecCDH">'1.1 01.1 '!$K$6</definedName>
    <definedName name="SloupecCisloPol" localSheetId="2">'1.1 01.5 '!$B$6</definedName>
    <definedName name="SloupecCisloPol" localSheetId="3">'1.1 02.1 '!$B$6</definedName>
    <definedName name="SloupecCisloPol">'1.1 01.1 '!$B$6</definedName>
    <definedName name="SloupecCH" localSheetId="2">'1.1 01.5 '!$I$6</definedName>
    <definedName name="SloupecCH" localSheetId="3">'1.1 02.1 '!$I$6</definedName>
    <definedName name="SloupecCH">'1.1 01.1 '!$I$6</definedName>
    <definedName name="SloupecJC" localSheetId="2">'1.1 01.5 '!$F$6</definedName>
    <definedName name="SloupecJC" localSheetId="3">'1.1 02.1 '!$F$6</definedName>
    <definedName name="SloupecJC">'1.1 01.1 '!$F$6</definedName>
    <definedName name="SloupecJDH" localSheetId="2">'1.1 01.5 '!$J$6</definedName>
    <definedName name="SloupecJDH" localSheetId="3">'1.1 02.1 '!$J$6</definedName>
    <definedName name="SloupecJDH">'1.1 01.1 '!$J$6</definedName>
    <definedName name="SloupecJDM" localSheetId="2">'1.1 01.5 '!$J$6</definedName>
    <definedName name="SloupecJDM" localSheetId="3">'1.1 02.1 '!$J$6</definedName>
    <definedName name="SloupecJDM">'1.1 01.1 '!$J$6</definedName>
    <definedName name="SloupecJH" localSheetId="2">'1.1 01.5 '!$H$6</definedName>
    <definedName name="SloupecJH" localSheetId="3">'1.1 02.1 '!$H$6</definedName>
    <definedName name="SloupecJH">'1.1 01.1 '!$H$6</definedName>
    <definedName name="SloupecMJ" localSheetId="2">'1.1 01.5 '!$D$6</definedName>
    <definedName name="SloupecMJ" localSheetId="3">'1.1 02.1 '!$D$6</definedName>
    <definedName name="SloupecMJ">'1.1 01.1 '!$D$6</definedName>
    <definedName name="SloupecMnozstvi" localSheetId="2">'1.1 01.5 '!$E$6</definedName>
    <definedName name="SloupecMnozstvi" localSheetId="3">'1.1 02.1 '!$E$6</definedName>
    <definedName name="SloupecMnozstvi">'1.1 01.1 '!$E$6</definedName>
    <definedName name="SloupecNazPol" localSheetId="2">'1.1 01.5 '!$C$6</definedName>
    <definedName name="SloupecNazPol" localSheetId="3">'1.1 02.1 '!$C$6</definedName>
    <definedName name="SloupecNazPol">'1.1 01.1 '!$C$6</definedName>
    <definedName name="SloupecPC" localSheetId="2">'1.1 01.5 '!$A$6</definedName>
    <definedName name="SloupecPC" localSheetId="3">'1.1 02.1 '!$A$6</definedName>
    <definedName name="SloupecPC">'1.1 01.1 '!$A$6</definedName>
    <definedName name="solver_lin" localSheetId="1" hidden="1">0</definedName>
    <definedName name="solver_lin" localSheetId="2" hidden="1">0</definedName>
    <definedName name="solver_lin" localSheetId="3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opt" localSheetId="1" hidden="1">'1.1 01.1 '!#REF!</definedName>
    <definedName name="solver_opt" localSheetId="2" hidden="1">'1.1 01.5 '!#REF!</definedName>
    <definedName name="solver_opt" localSheetId="3" hidden="1">'1.1 02.1 '!#REF!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tavbaCelkem" localSheetId="0">Stavba!$F$33</definedName>
    <definedName name="StavbaCelkem">#REF!</definedName>
    <definedName name="Typ" localSheetId="2">'1.1 01.5 '!#REF!</definedName>
    <definedName name="Typ" localSheetId="3">'1.1 02.1 '!#REF!</definedName>
    <definedName name="Typ">'1.1 01.1 '!#REF!</definedName>
    <definedName name="VRN" localSheetId="2">'1.1 01.5 '!#REF!</definedName>
    <definedName name="VRN" localSheetId="3">'1.1 02.1 '!#REF!</definedName>
    <definedName name="VRN">'1.1 01.1 '!$G$145</definedName>
    <definedName name="VRNKc">#REF!</definedName>
    <definedName name="VRNNazev" localSheetId="2">'1.1 01.5 '!#REF!</definedName>
    <definedName name="VRNNazev" localSheetId="3">'1.1 02.1 '!#REF!</definedName>
    <definedName name="VRNNazev">'1.1 01.1 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G8" i="2"/>
  <c r="I8" i="2"/>
  <c r="K8" i="2"/>
  <c r="K24" i="2" s="1"/>
  <c r="X24" i="2" s="1"/>
  <c r="BD9" i="2"/>
  <c r="BD10" i="2"/>
  <c r="G11" i="2"/>
  <c r="G24" i="2" s="1"/>
  <c r="Z24" i="2" s="1"/>
  <c r="I11" i="2"/>
  <c r="I24" i="2" s="1"/>
  <c r="Y24" i="2" s="1"/>
  <c r="K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G26" i="2"/>
  <c r="I26" i="2"/>
  <c r="K26" i="2"/>
  <c r="K52" i="2" s="1"/>
  <c r="X52" i="2" s="1"/>
  <c r="BD27" i="2"/>
  <c r="BD28" i="2"/>
  <c r="BD29" i="2"/>
  <c r="BD30" i="2"/>
  <c r="G31" i="2"/>
  <c r="G52" i="2" s="1"/>
  <c r="Z52" i="2" s="1"/>
  <c r="I31" i="2"/>
  <c r="K31" i="2"/>
  <c r="BD32" i="2"/>
  <c r="BD33" i="2"/>
  <c r="BD34" i="2"/>
  <c r="BD35" i="2"/>
  <c r="BD36" i="2"/>
  <c r="BD37" i="2"/>
  <c r="G38" i="2"/>
  <c r="I38" i="2"/>
  <c r="K38" i="2"/>
  <c r="BD39" i="2"/>
  <c r="BD40" i="2"/>
  <c r="G41" i="2"/>
  <c r="I41" i="2"/>
  <c r="K41" i="2"/>
  <c r="BD42" i="2"/>
  <c r="BD43" i="2"/>
  <c r="BD44" i="2"/>
  <c r="BD45" i="2"/>
  <c r="BD46" i="2"/>
  <c r="BD47" i="2"/>
  <c r="BD48" i="2"/>
  <c r="BD49" i="2"/>
  <c r="BD50" i="2"/>
  <c r="BD51" i="2"/>
  <c r="I52" i="2"/>
  <c r="Y52" i="2" s="1"/>
  <c r="G54" i="2"/>
  <c r="I54" i="2"/>
  <c r="K54" i="2"/>
  <c r="BD55" i="2"/>
  <c r="BD56" i="2"/>
  <c r="BD57" i="2"/>
  <c r="BD58" i="2"/>
  <c r="G59" i="2"/>
  <c r="I59" i="2"/>
  <c r="K59" i="2"/>
  <c r="G60" i="2"/>
  <c r="I60" i="2"/>
  <c r="K60" i="2"/>
  <c r="G61" i="2"/>
  <c r="I61" i="2"/>
  <c r="K61" i="2"/>
  <c r="G62" i="2"/>
  <c r="Z62" i="2" s="1"/>
  <c r="K62" i="2"/>
  <c r="X62" i="2"/>
  <c r="G64" i="2"/>
  <c r="I64" i="2"/>
  <c r="K64" i="2"/>
  <c r="BD65" i="2"/>
  <c r="G66" i="2"/>
  <c r="I66" i="2"/>
  <c r="K66" i="2"/>
  <c r="BD67" i="2"/>
  <c r="G68" i="2"/>
  <c r="I68" i="2"/>
  <c r="K68" i="2"/>
  <c r="BD69" i="2"/>
  <c r="G70" i="2"/>
  <c r="Z70" i="2" s="1"/>
  <c r="I70" i="2"/>
  <c r="Y70" i="2" s="1"/>
  <c r="K70" i="2"/>
  <c r="X70" i="2" s="1"/>
  <c r="G72" i="2"/>
  <c r="G73" i="2" s="1"/>
  <c r="Z73" i="2" s="1"/>
  <c r="I72" i="2"/>
  <c r="K72" i="2"/>
  <c r="K73" i="2" s="1"/>
  <c r="X73" i="2" s="1"/>
  <c r="I73" i="2"/>
  <c r="Y73" i="2"/>
  <c r="G75" i="2"/>
  <c r="I75" i="2"/>
  <c r="K75" i="2"/>
  <c r="BD76" i="2"/>
  <c r="G77" i="2"/>
  <c r="I77" i="2"/>
  <c r="K77" i="2"/>
  <c r="I78" i="2"/>
  <c r="Y78" i="2" s="1"/>
  <c r="G80" i="2"/>
  <c r="I80" i="2"/>
  <c r="K80" i="2"/>
  <c r="G82" i="2"/>
  <c r="I82" i="2"/>
  <c r="K82" i="2"/>
  <c r="G83" i="2"/>
  <c r="I83" i="2"/>
  <c r="K83" i="2"/>
  <c r="I84" i="2"/>
  <c r="Y84" i="2" s="1"/>
  <c r="G86" i="2"/>
  <c r="G110" i="2" s="1"/>
  <c r="Z110" i="2" s="1"/>
  <c r="I86" i="2"/>
  <c r="I110" i="2" s="1"/>
  <c r="Y110" i="2" s="1"/>
  <c r="K86" i="2"/>
  <c r="BD87" i="2"/>
  <c r="BD88" i="2"/>
  <c r="BD89" i="2"/>
  <c r="BD90" i="2"/>
  <c r="G91" i="2"/>
  <c r="I91" i="2"/>
  <c r="K91" i="2"/>
  <c r="BD92" i="2"/>
  <c r="BD93" i="2"/>
  <c r="BD94" i="2"/>
  <c r="BD95" i="2"/>
  <c r="BD96" i="2"/>
  <c r="BD97" i="2"/>
  <c r="G98" i="2"/>
  <c r="I98" i="2"/>
  <c r="K98" i="2"/>
  <c r="K110" i="2" s="1"/>
  <c r="X110" i="2" s="1"/>
  <c r="BD99" i="2"/>
  <c r="BD100" i="2"/>
  <c r="BD101" i="2"/>
  <c r="BD102" i="2"/>
  <c r="G103" i="2"/>
  <c r="I103" i="2"/>
  <c r="K103" i="2"/>
  <c r="BD104" i="2"/>
  <c r="BD105" i="2"/>
  <c r="BD106" i="2"/>
  <c r="BD107" i="2"/>
  <c r="BD108" i="2"/>
  <c r="BD109" i="2"/>
  <c r="G112" i="2"/>
  <c r="I112" i="2"/>
  <c r="K112" i="2"/>
  <c r="K123" i="2" s="1"/>
  <c r="X123" i="2" s="1"/>
  <c r="BD113" i="2"/>
  <c r="BD114" i="2"/>
  <c r="BD115" i="2"/>
  <c r="BD116" i="2"/>
  <c r="BD117" i="2"/>
  <c r="BD118" i="2"/>
  <c r="BD119" i="2"/>
  <c r="BD120" i="2"/>
  <c r="BD121" i="2"/>
  <c r="G122" i="2"/>
  <c r="I122" i="2"/>
  <c r="K122" i="2"/>
  <c r="G125" i="2"/>
  <c r="I125" i="2"/>
  <c r="K125" i="2"/>
  <c r="K132" i="2" s="1"/>
  <c r="X132" i="2" s="1"/>
  <c r="G126" i="2"/>
  <c r="I126" i="2"/>
  <c r="K126" i="2"/>
  <c r="G127" i="2"/>
  <c r="I127" i="2"/>
  <c r="K127" i="2"/>
  <c r="G128" i="2"/>
  <c r="I128" i="2"/>
  <c r="K128" i="2"/>
  <c r="G129" i="2"/>
  <c r="I129" i="2"/>
  <c r="K129" i="2"/>
  <c r="G130" i="2"/>
  <c r="I130" i="2"/>
  <c r="K130" i="2"/>
  <c r="G131" i="2"/>
  <c r="I131" i="2"/>
  <c r="K131" i="2"/>
  <c r="G145" i="2"/>
  <c r="G8" i="3"/>
  <c r="I8" i="3"/>
  <c r="K8" i="3"/>
  <c r="G9" i="3"/>
  <c r="I9" i="3"/>
  <c r="I30" i="3" s="1"/>
  <c r="Y30" i="3" s="1"/>
  <c r="I36" i="3" s="1"/>
  <c r="K9" i="3"/>
  <c r="G10" i="3"/>
  <c r="I10" i="3"/>
  <c r="K10" i="3"/>
  <c r="G11" i="3"/>
  <c r="I11" i="3"/>
  <c r="K11" i="3"/>
  <c r="G12" i="3"/>
  <c r="I12" i="3"/>
  <c r="K12" i="3"/>
  <c r="G13" i="3"/>
  <c r="I13" i="3"/>
  <c r="K13" i="3"/>
  <c r="G14" i="3"/>
  <c r="I14" i="3"/>
  <c r="K14" i="3"/>
  <c r="G15" i="3"/>
  <c r="I15" i="3"/>
  <c r="K15" i="3"/>
  <c r="G16" i="3"/>
  <c r="I16" i="3"/>
  <c r="K16" i="3"/>
  <c r="K30" i="3" s="1"/>
  <c r="X30" i="3" s="1"/>
  <c r="K36" i="3" s="1"/>
  <c r="G17" i="3"/>
  <c r="I17" i="3"/>
  <c r="K17" i="3"/>
  <c r="G18" i="3"/>
  <c r="I18" i="3"/>
  <c r="K18" i="3"/>
  <c r="G19" i="3"/>
  <c r="I19" i="3"/>
  <c r="K19" i="3"/>
  <c r="G20" i="3"/>
  <c r="I20" i="3"/>
  <c r="K20" i="3"/>
  <c r="G21" i="3"/>
  <c r="I21" i="3"/>
  <c r="K21" i="3"/>
  <c r="G22" i="3"/>
  <c r="I22" i="3"/>
  <c r="K22" i="3"/>
  <c r="G24" i="3"/>
  <c r="I24" i="3"/>
  <c r="K24" i="3"/>
  <c r="G25" i="3"/>
  <c r="I25" i="3"/>
  <c r="K25" i="3"/>
  <c r="G26" i="3"/>
  <c r="I26" i="3"/>
  <c r="K26" i="3"/>
  <c r="G27" i="3"/>
  <c r="I27" i="3"/>
  <c r="K27" i="3"/>
  <c r="G28" i="3"/>
  <c r="I28" i="3"/>
  <c r="K28" i="3"/>
  <c r="G29" i="3"/>
  <c r="I29" i="3"/>
  <c r="K29" i="3"/>
  <c r="G32" i="3"/>
  <c r="I32" i="3"/>
  <c r="I35" i="3" s="1"/>
  <c r="Y35" i="3" s="1"/>
  <c r="K32" i="3"/>
  <c r="G33" i="3"/>
  <c r="I33" i="3"/>
  <c r="K33" i="3"/>
  <c r="G34" i="3"/>
  <c r="I34" i="3"/>
  <c r="K34" i="3"/>
  <c r="K35" i="3"/>
  <c r="X35" i="3"/>
  <c r="G8" i="4"/>
  <c r="I8" i="4"/>
  <c r="I42" i="4"/>
  <c r="Y42" i="4"/>
  <c r="I43" i="4"/>
  <c r="K8" i="4"/>
  <c r="K42" i="4"/>
  <c r="X42" i="4" s="1"/>
  <c r="K43" i="4" s="1"/>
  <c r="G25" i="4"/>
  <c r="I25" i="4"/>
  <c r="K25" i="4"/>
  <c r="D20" i="1"/>
  <c r="D22" i="1"/>
  <c r="G29" i="1"/>
  <c r="H29" i="1"/>
  <c r="H21" i="1"/>
  <c r="H22" i="1"/>
  <c r="I62" i="2" l="1"/>
  <c r="Y62" i="2" s="1"/>
  <c r="K84" i="2"/>
  <c r="X84" i="2" s="1"/>
  <c r="I132" i="2"/>
  <c r="Y132" i="2" s="1"/>
  <c r="I123" i="2"/>
  <c r="Y123" i="2" s="1"/>
  <c r="K78" i="2"/>
  <c r="X78" i="2" s="1"/>
  <c r="G30" i="3"/>
  <c r="Z30" i="3" s="1"/>
  <c r="G35" i="3"/>
  <c r="Z35" i="3" s="1"/>
  <c r="G42" i="4"/>
  <c r="Z42" i="4" s="1"/>
  <c r="G43" i="4" s="1"/>
  <c r="G32" i="1" s="1"/>
  <c r="I32" i="1" s="1"/>
  <c r="F32" i="1" s="1"/>
  <c r="G36" i="3"/>
  <c r="G31" i="1" s="1"/>
  <c r="I31" i="1" s="1"/>
  <c r="F31" i="1" s="1"/>
  <c r="G78" i="2"/>
  <c r="Z78" i="2" s="1"/>
  <c r="G84" i="2"/>
  <c r="Z84" i="2" s="1"/>
  <c r="K133" i="2"/>
  <c r="I133" i="2"/>
  <c r="G123" i="2"/>
  <c r="Z123" i="2" s="1"/>
  <c r="G132" i="2"/>
  <c r="Z132" i="2" s="1"/>
  <c r="G133" i="2" s="1"/>
  <c r="G30" i="1" s="1"/>
  <c r="H19" i="1" s="1"/>
  <c r="H20" i="1" s="1"/>
  <c r="H23" i="1" s="1"/>
  <c r="I30" i="1" l="1"/>
  <c r="F30" i="1" l="1"/>
</calcChain>
</file>

<file path=xl/sharedStrings.xml><?xml version="1.0" encoding="utf-8"?>
<sst xmlns="http://schemas.openxmlformats.org/spreadsheetml/2006/main" count="576" uniqueCount="253">
  <si>
    <t>Položkový rozpočet stavby</t>
  </si>
  <si>
    <t xml:space="preserve"> </t>
  </si>
  <si>
    <t>Stavba :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</si>
  <si>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</si>
  <si>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</si>
  <si>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</si>
  <si>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</si>
  <si>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</si>
  <si>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</si>
  <si>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</si>
  <si>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</si>
  <si>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</si>
  <si>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</si>
  <si>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</si>
  <si>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</si>
  <si>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Položkový rozpočet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</si>
  <si>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</si>
  <si>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</si>
  <si>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</si>
  <si>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</si>
  <si>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</si>
  <si>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</si>
  <si>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</si>
  <si>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</si>
  <si>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</si>
  <si>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</si>
  <si>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</si>
  <si>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</si>
  <si>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</si>
  <si>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</si>
  <si>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</si>
  <si>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m2</t>
  </si>
  <si>
    <t>y</t>
  </si>
  <si>
    <t>z</t>
  </si>
  <si>
    <t>Celkem za objekt</t>
  </si>
  <si>
    <t>Vedlejší rozpočtové náklady</t>
  </si>
  <si>
    <t>Celkem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</si>
  <si>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</si>
  <si>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</si>
  <si>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</si>
  <si>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</si>
  <si>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</si>
  <si>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</si>
  <si>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</si>
  <si>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3</t>
  </si>
  <si>
    <t>Svislé a kompletní konstrukce</t>
  </si>
  <si>
    <t>310238211R00</t>
  </si>
  <si>
    <t>Zazdívka otvorů plochy do 1 m2 cihlami na MVC</t>
  </si>
  <si>
    <t>m3</t>
  </si>
  <si>
    <t>4.NP:</t>
  </si>
  <si>
    <t>A404:0,45*0,9*1,0</t>
  </si>
  <si>
    <t>319201316R00</t>
  </si>
  <si>
    <t>Vyrovnání zdiva pod omítku maltou ze SMS tl. 20 mm</t>
  </si>
  <si>
    <t>1.NP:</t>
  </si>
  <si>
    <t>A104:0,3*2,12</t>
  </si>
  <si>
    <t>D116:0,3*2,13</t>
  </si>
  <si>
    <t>2.NP:</t>
  </si>
  <si>
    <t>A204:2*0,3*2,12</t>
  </si>
  <si>
    <t>D214:0,3*2,13</t>
  </si>
  <si>
    <t>3.NP:</t>
  </si>
  <si>
    <t>A304:2*0,3*2,12</t>
  </si>
  <si>
    <t>D319:0,3*2,13</t>
  </si>
  <si>
    <t>A404:2*0,3*2,12</t>
  </si>
  <si>
    <t>D415:0,3*2,13</t>
  </si>
  <si>
    <t>61</t>
  </si>
  <si>
    <t>Upravy povrchů vnitřní</t>
  </si>
  <si>
    <t>612409991RT2</t>
  </si>
  <si>
    <t>Začištění omítek kolem oken,dveří apod. s použitím suché maltové směsi</t>
  </si>
  <si>
    <t>m</t>
  </si>
  <si>
    <t>Budova AB:</t>
  </si>
  <si>
    <t>7*0,3*(0,98+2*2,12)</t>
  </si>
  <si>
    <t>Budova D:</t>
  </si>
  <si>
    <t>4*0,3*(0,97+2*2,13)</t>
  </si>
  <si>
    <t>612451220R00</t>
  </si>
  <si>
    <t>Oprava cementových omítek stěn hladkých do 10 %</t>
  </si>
  <si>
    <t>2*(1,73+2,6)*15,05</t>
  </si>
  <si>
    <t>-(7*0,98*2,12)</t>
  </si>
  <si>
    <t>2*(1,79+2,59)*15,72</t>
  </si>
  <si>
    <t>-(4*0,97*2,13)</t>
  </si>
  <si>
    <t>612451253R00</t>
  </si>
  <si>
    <t>Omítka vnitřní zdiva, MC, ocelí hlazená</t>
  </si>
  <si>
    <t>A404:2*0,9*1,0</t>
  </si>
  <si>
    <t>612481211RT8</t>
  </si>
  <si>
    <t>Montáž výztužné sítě (perlinky) do stěrky-stěny včetně výztužné sítě a stěrkového tmelu</t>
  </si>
  <si>
    <t>10% plochy:</t>
  </si>
  <si>
    <t>Začátek provozního součtu</t>
  </si>
  <si>
    <t>Konec provozního součtu</t>
  </si>
  <si>
    <t>0,1*245,2326</t>
  </si>
  <si>
    <t>94</t>
  </si>
  <si>
    <t>Lešení a stavební výtahy</t>
  </si>
  <si>
    <t>941941032R00</t>
  </si>
  <si>
    <t>Montáž lešení leh.řad.s podlahami,š.do 1 m, H 30 m</t>
  </si>
  <si>
    <t>1,73*2,6</t>
  </si>
  <si>
    <t>1,79*2,59</t>
  </si>
  <si>
    <t>941941192R00</t>
  </si>
  <si>
    <t>Příplatek za každý měsíc použití lešení k pol.1032</t>
  </si>
  <si>
    <t>941941832R00</t>
  </si>
  <si>
    <t>Demontáž lešení leh.řad.s podlahami,š.1 m, H 30 m</t>
  </si>
  <si>
    <t>941955001R00</t>
  </si>
  <si>
    <t>Lešení lehké pomocné, výška podlahy do 1,2 m</t>
  </si>
  <si>
    <t>97</t>
  </si>
  <si>
    <t>Prorážení otvorů</t>
  </si>
  <si>
    <t>970031160R00</t>
  </si>
  <si>
    <t>Vrtání jádrové do zdiva cihelného do D 160 mm</t>
  </si>
  <si>
    <t>2.NP:0,45</t>
  </si>
  <si>
    <t>970031200R00</t>
  </si>
  <si>
    <t>Vrtání jádrové do zdiva cihelného do D 200 mm</t>
  </si>
  <si>
    <t>2.NP:0,45+0,3</t>
  </si>
  <si>
    <t>970051250R00</t>
  </si>
  <si>
    <t>Vrtání jádrové do ŽB do D 250 mm</t>
  </si>
  <si>
    <t>2*0,35</t>
  </si>
  <si>
    <t>99</t>
  </si>
  <si>
    <t>Staveništní přesun hmot</t>
  </si>
  <si>
    <t>999281108R00</t>
  </si>
  <si>
    <t xml:space="preserve">Přesun hmot pro opravy a údržbu do výšky 12 m </t>
  </si>
  <si>
    <t>t</t>
  </si>
  <si>
    <t>713</t>
  </si>
  <si>
    <t>Izolace tepelné</t>
  </si>
  <si>
    <t>713541201R00</t>
  </si>
  <si>
    <t>Tmelení spár 2 x 15 mm protipožárním tmelem Promat</t>
  </si>
  <si>
    <t>2*Pi*0,125*0,125</t>
  </si>
  <si>
    <t>998713102R00</t>
  </si>
  <si>
    <t xml:space="preserve">Přesun hmot pro izolace tepelné, výšky do 12 m </t>
  </si>
  <si>
    <t>764</t>
  </si>
  <si>
    <t>Konstrukce klempířské</t>
  </si>
  <si>
    <t>7649194nc</t>
  </si>
  <si>
    <t>M.větracích prvků a komínků z popl.plechu</t>
  </si>
  <si>
    <t>kus</t>
  </si>
  <si>
    <t>vč. zapravení krytiny</t>
  </si>
  <si>
    <t>764-2nc01</t>
  </si>
  <si>
    <t>Odvětávací komínek kruhový, D 250 mm</t>
  </si>
  <si>
    <t>ks</t>
  </si>
  <si>
    <t>998764102R00</t>
  </si>
  <si>
    <t xml:space="preserve">Přesun hmot pro klempířské konstr., výšky do 12 m </t>
  </si>
  <si>
    <t>783</t>
  </si>
  <si>
    <t>Nátěry</t>
  </si>
  <si>
    <t>783801811R00</t>
  </si>
  <si>
    <t>Odstranění nátěrů z omítek stropů, oškrabáním</t>
  </si>
  <si>
    <t>783801812R00</t>
  </si>
  <si>
    <t>Odstranění nátěrů z omítek stěn, oškrabáním</t>
  </si>
  <si>
    <t>783824120R00</t>
  </si>
  <si>
    <t>Nátěr syntetický betonových povrchů 1x + 2x email</t>
  </si>
  <si>
    <t>783903812R00</t>
  </si>
  <si>
    <t>Odmaštění saponáty</t>
  </si>
  <si>
    <t>2*1,73*2,6+2*(1,73+2,6)*15,05</t>
  </si>
  <si>
    <t>2*1,79*2,59+2*(1,79+2,59)*15,72</t>
  </si>
  <si>
    <t>784</t>
  </si>
  <si>
    <t>Malby</t>
  </si>
  <si>
    <t>784191201R00</t>
  </si>
  <si>
    <t>Penetrace podkladu hloubková 1x</t>
  </si>
  <si>
    <t>1,73*2,6+2*(1,73+2,6)*15,05</t>
  </si>
  <si>
    <t>2*0,9*1,0</t>
  </si>
  <si>
    <t>1,79*2,59+2*(1,79+2,59)*15,72</t>
  </si>
  <si>
    <t>784195212R00</t>
  </si>
  <si>
    <t>Malba tekutá Primalex Plus, bílá, 2 x</t>
  </si>
  <si>
    <t>D96</t>
  </si>
  <si>
    <t>Přesuny suti a vybouraných hmot</t>
  </si>
  <si>
    <t>979011111R00</t>
  </si>
  <si>
    <t xml:space="preserve">Svislá doprava suti a vybour. hmot za 2.NP a 1.PP </t>
  </si>
  <si>
    <t>979082111R00</t>
  </si>
  <si>
    <t xml:space="preserve">Vnitrostaveništní doprava suti do 10 m </t>
  </si>
  <si>
    <t>979083117R00</t>
  </si>
  <si>
    <t xml:space="preserve">Vodorovné přemístění suti na skládku do 6000 m </t>
  </si>
  <si>
    <t>979083191R00</t>
  </si>
  <si>
    <t xml:space="preserve">Příplatek za dalších započatých 1000 m nad 6000 m </t>
  </si>
  <si>
    <t>979088212R00</t>
  </si>
  <si>
    <t xml:space="preserve">Nakládání suti na dopravní prostředky </t>
  </si>
  <si>
    <t>979093111R00</t>
  </si>
  <si>
    <t xml:space="preserve">Uložení suti na skládku bez zhutnění </t>
  </si>
  <si>
    <t>979990001R00</t>
  </si>
  <si>
    <t xml:space="preserve">Poplatek za skládku stavební suti </t>
  </si>
  <si>
    <t>Ztížené výrobní podmínky</t>
  </si>
  <si>
    <t>1.1 Stavební řešení</t>
  </si>
  <si>
    <t>01.1 Architektonicko-stavební řešení</t>
  </si>
  <si>
    <t>E-01</t>
  </si>
  <si>
    <t>Elektromontáže</t>
  </si>
  <si>
    <t>nn-01</t>
  </si>
  <si>
    <t>Krabice odbočná plastová, šedá, prázdná, IP 54,12 otv.</t>
  </si>
  <si>
    <t>nn-02</t>
  </si>
  <si>
    <t>X16 H25 GNP5 LGR - Odbočná krabice X 16 s rozbočovací svorkovnicí hlavního vedení</t>
  </si>
  <si>
    <t>nn-03</t>
  </si>
  <si>
    <t>SVORKOVNICE KRABICOVÁ 2273-203 3x0,5-2,5mm2</t>
  </si>
  <si>
    <t>nn-04</t>
  </si>
  <si>
    <t>WDK 25025 Kanál vkládací plastový 25x25 šedý délka  2m</t>
  </si>
  <si>
    <t>nn-05</t>
  </si>
  <si>
    <t>WDK 40040 Kanál vkládací plastový 40x40 šedý délka  2m</t>
  </si>
  <si>
    <t>nn-06</t>
  </si>
  <si>
    <t>KABEL SILOVÝ,IZOLACE PVC S VODIČEM PE CYKY-O 3x1,5 pevně</t>
  </si>
  <si>
    <t>nn-07</t>
  </si>
  <si>
    <t>KABEL SILOVÝ,IZOLACE PVC S VODIČEM PE CYKY-J 3x1,5 pevně</t>
  </si>
  <si>
    <t>nn-08</t>
  </si>
  <si>
    <t>KABEL SILOVÝ,IZOLACE PVC S VODIČEM PE CYKY-J 5x4 pevně</t>
  </si>
  <si>
    <t>nn-09</t>
  </si>
  <si>
    <t>KABEL SILOVÝ,IZOLACE PVC S VODIČEM PE CYKY-J 5x10 pevně</t>
  </si>
  <si>
    <t>nn-10</t>
  </si>
  <si>
    <t>VODIČ JEDNOŽILOVÝ, IZOLACE PVC CYY 10  mm2,Z/Ž pevně</t>
  </si>
  <si>
    <t>nn-11</t>
  </si>
  <si>
    <t>Beghelli SpA 236SD BS100 LED 2X36 SD 4000K</t>
  </si>
  <si>
    <t>soub</t>
  </si>
  <si>
    <t>nn-12</t>
  </si>
  <si>
    <t>iC60H 3P 20A C Jistič iC60H 3P 20A C</t>
  </si>
  <si>
    <t>nn-13</t>
  </si>
  <si>
    <t>Sekání kapes, průrazy apod.</t>
  </si>
  <si>
    <t>nn-14</t>
  </si>
  <si>
    <t>Provedení požární ucpávky</t>
  </si>
  <si>
    <t>nn-15</t>
  </si>
  <si>
    <t>Drobný nespecifikovaný materiál pro potřeby montáže a úplnou funkčnost díla</t>
  </si>
  <si>
    <t>(vruty, šrouby, hmoždinky, dutinky, záslepky, koncovky, stahovací pásky apod.)</t>
  </si>
  <si>
    <t>nn-16</t>
  </si>
  <si>
    <t>Uprava stavajiciho rozvaděče, vč. úpravy plechových dílů a krytů</t>
  </si>
  <si>
    <t>hod</t>
  </si>
  <si>
    <t>nn-17</t>
  </si>
  <si>
    <t>Montaz a práce s montáží (ukončování kabelů a vodičů, popis kabelů apod.)</t>
  </si>
  <si>
    <t>nn-18</t>
  </si>
  <si>
    <t>Demontáž stávajících prvků</t>
  </si>
  <si>
    <t>nn-19</t>
  </si>
  <si>
    <t>Vyhledani pripojovacích míst</t>
  </si>
  <si>
    <t>nn-20</t>
  </si>
  <si>
    <t>Koordinace prací s ostatními profesemi</t>
  </si>
  <si>
    <t>nn-21</t>
  </si>
  <si>
    <t>Dodavatelská dokumentace vč. skutečného provedení</t>
  </si>
  <si>
    <t>E-02</t>
  </si>
  <si>
    <t>Ostatní náklady</t>
  </si>
  <si>
    <t>nn-22</t>
  </si>
  <si>
    <t>PPV z montáže: materiál + práce</t>
  </si>
  <si>
    <t>nn-23</t>
  </si>
  <si>
    <t>Revizni technik</t>
  </si>
  <si>
    <t>nn-24</t>
  </si>
  <si>
    <t>Podružný materiál</t>
  </si>
  <si>
    <t>01.5 Elektroinstalace</t>
  </si>
  <si>
    <t>VÝTAH</t>
  </si>
  <si>
    <t>OTV-nc01</t>
  </si>
  <si>
    <t>Výtah trakční, osobní 7/7 průchozí 1000kg / 13osob, objekt AB</t>
  </si>
  <si>
    <t>demontáž a likvidace původního výtahu, stavební práce, prodloužení přívodu el. energie, závěrečná zkouška</t>
  </si>
  <si>
    <t>Technická specifikace:</t>
  </si>
  <si>
    <t>- jmenovitá rychlost: 1 m/s</t>
  </si>
  <si>
    <t>- typ řízení: Jednosměrné sběrné řízení směrem dolů</t>
  </si>
  <si>
    <t>- pohon elektrický trakční s frekvenčním pohonem pro plynulý rozběh a dojezd výtahu - bezpřevodový pohon s účinností až 90%, bezpřevodový synchronní motor, který má oproti asynchronním strojům vyšší účinnost a také delší životnost</t>
  </si>
  <si>
    <t>- nosné prostředky: ploché pásy testovány na 120 milionů cyklů</t>
  </si>
  <si>
    <t>-  výtah bez strojovny, pohon umístěn v horní části výtahové šachty pod stropem</t>
  </si>
  <si>
    <t>- rozměry kabiny (š x hl x v) 1100 mm x 2100 mm x 2100 mm</t>
  </si>
  <si>
    <t>- zrcadlo umístění na boční stěně</t>
  </si>
  <si>
    <t>- teleskopické dvoudílné automatické dveře 900 mm x 2000 mm</t>
  </si>
  <si>
    <t>- požární odolnost Ne</t>
  </si>
  <si>
    <t>- výkon 7,9 kW</t>
  </si>
  <si>
    <t>- jmenovitý proud 11,1 A</t>
  </si>
  <si>
    <t>- záběrový proud 15,3 A</t>
  </si>
  <si>
    <t>- jištění 20A</t>
  </si>
  <si>
    <t>- přívod el proudu 3x400/230 V, 50 Hz</t>
  </si>
  <si>
    <t>OTV-nc02</t>
  </si>
  <si>
    <t>Výtah trakční, osobní 4/4 průchozí 1000kg / 13osob, objekt D</t>
  </si>
  <si>
    <t>02.1 Výtah</t>
  </si>
  <si>
    <t>1561 Domov pro seniory U kašny, výměna výtahů A+B,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</si>
</sst>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\ &quot;Kč&quot;"/>
    <numFmt numFmtId="166" formatCode="0.0%"/>
  </numFmts>
  <fonts count="31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9" fontId="0" fillId="0" borderId="0" xfId="0" applyNumberFormat="1"/>
    <xf numFmtId="0" fontId="7" fillId="0" borderId="0" xfId="0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6" fillId="2" borderId="2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10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8" fillId="4" borderId="10" xfId="0" applyNumberFormat="1" applyFont="1" applyFill="1" applyBorder="1" applyAlignment="1">
      <alignment horizontal="right" vertical="center"/>
    </xf>
    <xf numFmtId="4" fontId="8" fillId="4" borderId="11" xfId="0" applyNumberFormat="1" applyFont="1" applyFill="1" applyBorder="1" applyAlignment="1">
      <alignment horizontal="right" vertical="center"/>
    </xf>
    <xf numFmtId="4" fontId="9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166" fontId="5" fillId="0" borderId="13" xfId="0" applyNumberFormat="1" applyFont="1" applyBorder="1"/>
    <xf numFmtId="3" fontId="5" fillId="0" borderId="13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166" fontId="5" fillId="0" borderId="16" xfId="0" applyNumberFormat="1" applyFont="1" applyBorder="1"/>
    <xf numFmtId="0" fontId="6" fillId="4" borderId="1" xfId="0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166" fontId="5" fillId="4" borderId="3" xfId="0" applyNumberFormat="1" applyFont="1" applyFill="1" applyBorder="1"/>
    <xf numFmtId="3" fontId="6" fillId="4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3" fillId="3" borderId="17" xfId="1" applyFill="1" applyBorder="1" applyAlignment="1">
      <alignment horizontal="left"/>
    </xf>
    <xf numFmtId="0" fontId="3" fillId="3" borderId="18" xfId="1" applyFill="1" applyBorder="1" applyAlignment="1">
      <alignment horizontal="center"/>
    </xf>
    <xf numFmtId="0" fontId="13" fillId="3" borderId="18" xfId="1" applyFont="1" applyFill="1" applyBorder="1"/>
    <xf numFmtId="49" fontId="3" fillId="3" borderId="19" xfId="1" applyNumberFormat="1" applyFill="1" applyBorder="1"/>
    <xf numFmtId="0" fontId="3" fillId="3" borderId="18" xfId="1" applyFill="1" applyBorder="1" applyAlignment="1">
      <alignment horizontal="right"/>
    </xf>
    <xf numFmtId="0" fontId="3" fillId="3" borderId="18" xfId="1" applyFill="1" applyBorder="1"/>
    <xf numFmtId="0" fontId="3" fillId="3" borderId="20" xfId="1" applyFill="1" applyBorder="1"/>
    <xf numFmtId="49" fontId="3" fillId="3" borderId="21" xfId="1" applyNumberFormat="1" applyFill="1" applyBorder="1" applyAlignment="1">
      <alignment horizontal="left"/>
    </xf>
    <xf numFmtId="0" fontId="3" fillId="3" borderId="22" xfId="1" applyFill="1" applyBorder="1" applyAlignment="1">
      <alignment horizontal="center"/>
    </xf>
    <xf numFmtId="0" fontId="13" fillId="3" borderId="22" xfId="1" applyFont="1" applyFill="1" applyBorder="1"/>
    <xf numFmtId="49" fontId="3" fillId="3" borderId="23" xfId="1" applyNumberFormat="1" applyFill="1" applyBorder="1"/>
    <xf numFmtId="0" fontId="3" fillId="3" borderId="22" xfId="1" applyFill="1" applyBorder="1" applyAlignment="1">
      <alignment horizontal="right"/>
    </xf>
    <xf numFmtId="0" fontId="3" fillId="3" borderId="22" xfId="1" applyFill="1" applyBorder="1"/>
    <xf numFmtId="0" fontId="3" fillId="3" borderId="24" xfId="1" applyFill="1" applyBorder="1"/>
    <xf numFmtId="0" fontId="5" fillId="0" borderId="0" xfId="1" applyFont="1"/>
    <xf numFmtId="0" fontId="3" fillId="0" borderId="0" xfId="1" applyAlignment="1">
      <alignment horizontal="right"/>
    </xf>
    <xf numFmtId="49" fontId="14" fillId="3" borderId="12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2" xfId="1" applyFont="1" applyFill="1" applyBorder="1" applyAlignment="1">
      <alignment horizontal="center" wrapText="1"/>
    </xf>
    <xf numFmtId="0" fontId="3" fillId="3" borderId="12" xfId="1" applyFill="1" applyBorder="1" applyAlignment="1">
      <alignment wrapText="1" shrinkToFit="1"/>
    </xf>
    <xf numFmtId="0" fontId="3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9" fillId="2" borderId="7" xfId="1" applyNumberFormat="1" applyFont="1" applyFill="1" applyBorder="1" applyAlignment="1">
      <alignment horizontal="left"/>
    </xf>
    <xf numFmtId="0" fontId="9" fillId="2" borderId="7" xfId="1" applyFont="1" applyFill="1" applyBorder="1"/>
    <xf numFmtId="0" fontId="3" fillId="2" borderId="7" xfId="1" applyFill="1" applyBorder="1" applyAlignment="1">
      <alignment horizontal="center"/>
    </xf>
    <xf numFmtId="0" fontId="3" fillId="2" borderId="7" xfId="1" applyFill="1" applyBorder="1" applyAlignment="1">
      <alignment horizontal="right"/>
    </xf>
    <xf numFmtId="0" fontId="3" fillId="2" borderId="5" xfId="1" applyFill="1" applyBorder="1"/>
    <xf numFmtId="0" fontId="3" fillId="2" borderId="6" xfId="1" applyFill="1" applyBorder="1"/>
    <xf numFmtId="0" fontId="3" fillId="2" borderId="13" xfId="1" applyFill="1" applyBorder="1"/>
    <xf numFmtId="0" fontId="16" fillId="0" borderId="0" xfId="1" applyFont="1"/>
    <xf numFmtId="0" fontId="17" fillId="0" borderId="14" xfId="1" applyFont="1" applyBorder="1" applyAlignment="1">
      <alignment horizontal="center" vertical="top"/>
    </xf>
    <xf numFmtId="49" fontId="18" fillId="0" borderId="14" xfId="1" applyNumberFormat="1" applyFont="1" applyBorder="1" applyAlignment="1">
      <alignment horizontal="left" vertical="top" shrinkToFit="1"/>
    </xf>
    <xf numFmtId="0" fontId="18" fillId="0" borderId="14" xfId="1" applyFont="1" applyBorder="1" applyAlignment="1">
      <alignment vertical="top" wrapText="1"/>
    </xf>
    <xf numFmtId="49" fontId="19" fillId="0" borderId="14" xfId="1" applyNumberFormat="1" applyFont="1" applyBorder="1" applyAlignment="1">
      <alignment horizontal="center" shrinkToFit="1"/>
    </xf>
    <xf numFmtId="4" fontId="18" fillId="0" borderId="14" xfId="1" applyNumberFormat="1" applyFont="1" applyBorder="1" applyAlignment="1">
      <alignment horizontal="right" shrinkToFit="1"/>
    </xf>
    <xf numFmtId="4" fontId="19" fillId="0" borderId="14" xfId="1" applyNumberFormat="1" applyFont="1" applyBorder="1" applyAlignment="1" applyProtection="1">
      <alignment horizontal="right"/>
      <protection locked="0"/>
    </xf>
    <xf numFmtId="4" fontId="19" fillId="0" borderId="14" xfId="1" applyNumberFormat="1" applyFont="1" applyBorder="1"/>
    <xf numFmtId="164" fontId="17" fillId="0" borderId="14" xfId="1" applyNumberFormat="1" applyFont="1" applyBorder="1"/>
    <xf numFmtId="4" fontId="17" fillId="0" borderId="13" xfId="1" applyNumberFormat="1" applyFont="1" applyBorder="1"/>
    <xf numFmtId="0" fontId="20" fillId="0" borderId="0" xfId="1" applyFont="1"/>
    <xf numFmtId="0" fontId="5" fillId="0" borderId="15" xfId="1" applyFont="1" applyBorder="1" applyAlignment="1">
      <alignment horizontal="center"/>
    </xf>
    <xf numFmtId="49" fontId="5" fillId="0" borderId="15" xfId="1" applyNumberFormat="1" applyFont="1" applyBorder="1" applyAlignment="1">
      <alignment horizontal="left"/>
    </xf>
    <xf numFmtId="4" fontId="3" fillId="0" borderId="5" xfId="1" applyNumberFormat="1" applyBorder="1"/>
    <xf numFmtId="0" fontId="23" fillId="0" borderId="0" xfId="1" applyFont="1" applyAlignment="1">
      <alignment wrapText="1"/>
    </xf>
    <xf numFmtId="4" fontId="24" fillId="5" borderId="25" xfId="1" applyNumberFormat="1" applyFont="1" applyFill="1" applyBorder="1" applyAlignment="1">
      <alignment horizontal="right" wrapText="1"/>
    </xf>
    <xf numFmtId="0" fontId="24" fillId="5" borderId="4" xfId="1" applyFont="1" applyFill="1" applyBorder="1" applyAlignment="1">
      <alignment horizontal="left" wrapText="1"/>
    </xf>
    <xf numFmtId="0" fontId="24" fillId="0" borderId="5" xfId="0" applyFont="1" applyBorder="1" applyAlignment="1">
      <alignment horizontal="right"/>
    </xf>
    <xf numFmtId="0" fontId="3" fillId="0" borderId="4" xfId="1" applyBorder="1"/>
    <xf numFmtId="0" fontId="20" fillId="0" borderId="0" xfId="1" applyFont="1" applyAlignment="1">
      <alignment wrapText="1"/>
    </xf>
    <xf numFmtId="0" fontId="26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3" fillId="3" borderId="2" xfId="1" applyFill="1" applyBorder="1" applyAlignment="1">
      <alignment horizontal="center"/>
    </xf>
    <xf numFmtId="4" fontId="3" fillId="3" borderId="2" xfId="1" applyNumberFormat="1" applyFill="1" applyBorder="1" applyAlignment="1">
      <alignment horizontal="right"/>
    </xf>
    <xf numFmtId="3" fontId="9" fillId="3" borderId="3" xfId="1" applyNumberFormat="1" applyFont="1" applyFill="1" applyBorder="1"/>
    <xf numFmtId="0" fontId="3" fillId="3" borderId="1" xfId="1" applyFill="1" applyBorder="1"/>
    <xf numFmtId="4" fontId="9" fillId="3" borderId="3" xfId="1" applyNumberFormat="1" applyFont="1" applyFill="1" applyBorder="1"/>
    <xf numFmtId="0" fontId="3" fillId="3" borderId="2" xfId="1" applyFill="1" applyBorder="1"/>
    <xf numFmtId="4" fontId="3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7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3" fillId="2" borderId="2" xfId="1" applyFill="1" applyBorder="1" applyAlignment="1">
      <alignment horizontal="center"/>
    </xf>
    <xf numFmtId="4" fontId="3" fillId="2" borderId="2" xfId="1" applyNumberFormat="1" applyFill="1" applyBorder="1" applyAlignment="1">
      <alignment horizontal="right"/>
    </xf>
    <xf numFmtId="3" fontId="9" fillId="2" borderId="3" xfId="1" applyNumberFormat="1" applyFont="1" applyFill="1" applyBorder="1"/>
    <xf numFmtId="0" fontId="3" fillId="2" borderId="2" xfId="1" applyFill="1" applyBorder="1"/>
    <xf numFmtId="4" fontId="9" fillId="2" borderId="3" xfId="1" applyNumberFormat="1" applyFont="1" applyFill="1" applyBorder="1"/>
    <xf numFmtId="3" fontId="3" fillId="0" borderId="0" xfId="1" applyNumberFormat="1"/>
    <xf numFmtId="0" fontId="9" fillId="0" borderId="0" xfId="1" applyFont="1"/>
    <xf numFmtId="49" fontId="14" fillId="6" borderId="6" xfId="1" applyNumberFormat="1" applyFont="1" applyFill="1" applyBorder="1"/>
    <xf numFmtId="0" fontId="14" fillId="6" borderId="7" xfId="1" applyFont="1" applyFill="1" applyBorder="1" applyAlignment="1">
      <alignment horizontal="center"/>
    </xf>
    <xf numFmtId="0" fontId="28" fillId="6" borderId="7" xfId="1" applyFont="1" applyFill="1" applyBorder="1" applyAlignment="1">
      <alignment horizontal="center"/>
    </xf>
    <xf numFmtId="0" fontId="14" fillId="6" borderId="13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49" fontId="9" fillId="0" borderId="2" xfId="1" applyNumberFormat="1" applyFont="1" applyBorder="1" applyAlignment="1">
      <alignment horizontal="left"/>
    </xf>
    <xf numFmtId="0" fontId="2" fillId="0" borderId="2" xfId="1" applyFont="1" applyBorder="1"/>
    <xf numFmtId="0" fontId="3" fillId="0" borderId="2" xfId="1" applyBorder="1" applyAlignment="1">
      <alignment horizontal="center"/>
    </xf>
    <xf numFmtId="0" fontId="3" fillId="0" borderId="2" xfId="1" applyBorder="1" applyAlignment="1">
      <alignment horizontal="right"/>
    </xf>
    <xf numFmtId="3" fontId="3" fillId="0" borderId="3" xfId="1" applyNumberFormat="1" applyBorder="1"/>
    <xf numFmtId="0" fontId="3" fillId="2" borderId="26" xfId="1" applyFill="1" applyBorder="1" applyAlignment="1">
      <alignment horizontal="center"/>
    </xf>
    <xf numFmtId="49" fontId="13" fillId="2" borderId="27" xfId="1" applyNumberFormat="1" applyFont="1" applyFill="1" applyBorder="1" applyAlignment="1">
      <alignment horizontal="left"/>
    </xf>
    <xf numFmtId="0" fontId="13" fillId="2" borderId="27" xfId="1" applyFont="1" applyFill="1" applyBorder="1"/>
    <xf numFmtId="0" fontId="3" fillId="2" borderId="27" xfId="1" applyFill="1" applyBorder="1" applyAlignment="1">
      <alignment horizontal="center"/>
    </xf>
    <xf numFmtId="4" fontId="3" fillId="2" borderId="27" xfId="1" applyNumberFormat="1" applyFill="1" applyBorder="1" applyAlignment="1">
      <alignment horizontal="right"/>
    </xf>
    <xf numFmtId="3" fontId="9" fillId="2" borderId="16" xfId="1" applyNumberFormat="1" applyFont="1" applyFill="1" applyBorder="1"/>
    <xf numFmtId="0" fontId="29" fillId="0" borderId="0" xfId="1" applyFont="1"/>
    <xf numFmtId="0" fontId="30" fillId="0" borderId="0" xfId="1" applyFont="1"/>
    <xf numFmtId="3" fontId="30" fillId="0" borderId="0" xfId="1" applyNumberFormat="1" applyFont="1" applyAlignment="1">
      <alignment horizontal="right"/>
    </xf>
    <xf numFmtId="4" fontId="30" fillId="0" borderId="0" xfId="1" applyNumberFormat="1" applyFont="1"/>
    <xf numFmtId="0" fontId="9" fillId="0" borderId="4" xfId="1" applyFont="1" applyBorder="1" applyAlignment="1">
      <alignment horizontal="center"/>
    </xf>
    <xf numFmtId="49" fontId="9" fillId="0" borderId="0" xfId="1" applyNumberFormat="1" applyFont="1" applyAlignment="1">
      <alignment horizontal="left"/>
    </xf>
    <xf numFmtId="0" fontId="2" fillId="0" borderId="0" xfId="1" applyFont="1"/>
    <xf numFmtId="0" fontId="3" fillId="0" borderId="0" xfId="1" applyAlignment="1">
      <alignment horizontal="center"/>
    </xf>
    <xf numFmtId="4" fontId="21" fillId="5" borderId="25" xfId="1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vertical="center"/>
    </xf>
    <xf numFmtId="0" fontId="9" fillId="2" borderId="28" xfId="0" applyFont="1" applyFill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right"/>
    </xf>
    <xf numFmtId="3" fontId="6" fillId="4" borderId="28" xfId="0" applyNumberFormat="1" applyFont="1" applyFill="1" applyBorder="1" applyAlignment="1">
      <alignment horizontal="right" vertical="center"/>
    </xf>
    <xf numFmtId="3" fontId="6" fillId="0" borderId="30" xfId="0" applyNumberFormat="1" applyFont="1" applyBorder="1" applyAlignment="1">
      <alignment horizontal="right"/>
    </xf>
    <xf numFmtId="0" fontId="5" fillId="0" borderId="27" xfId="0" applyFont="1" applyBorder="1" applyAlignment="1">
      <alignment horizontal="left"/>
    </xf>
    <xf numFmtId="0" fontId="5" fillId="0" borderId="27" xfId="0" applyFont="1" applyBorder="1"/>
    <xf numFmtId="3" fontId="6" fillId="0" borderId="31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49" fontId="3" fillId="3" borderId="4" xfId="1" applyNumberFormat="1" applyFill="1" applyBorder="1"/>
    <xf numFmtId="49" fontId="24" fillId="5" borderId="35" xfId="1" applyNumberFormat="1" applyFont="1" applyFill="1" applyBorder="1" applyAlignment="1">
      <alignment horizontal="left" wrapText="1"/>
    </xf>
    <xf numFmtId="49" fontId="25" fillId="0" borderId="36" xfId="0" applyNumberFormat="1" applyFont="1" applyBorder="1" applyAlignment="1">
      <alignment horizontal="left" wrapText="1"/>
    </xf>
    <xf numFmtId="0" fontId="21" fillId="5" borderId="4" xfId="1" applyFont="1" applyFill="1" applyBorder="1" applyAlignment="1">
      <alignment horizontal="left" wrapText="1" indent="1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  <xf numFmtId="49" fontId="21" fillId="5" borderId="35" xfId="1" applyNumberFormat="1" applyFont="1" applyFill="1" applyBorder="1" applyAlignment="1">
      <alignment horizontal="left" wrapText="1"/>
    </xf>
    <xf numFmtId="0" fontId="8" fillId="0" borderId="0" xfId="1" applyFont="1" applyAlignment="1">
      <alignment horizontal="left"/>
    </xf>
    <xf numFmtId="165" fontId="8" fillId="4" borderId="11" xfId="0" applyNumberFormat="1" applyFont="1" applyFill="1" applyBorder="1" applyAlignment="1">
      <alignment horizontal="right" vertical="center"/>
    </xf>
    <xf numFmtId="165" fontId="0" fillId="0" borderId="33" xfId="0" applyNumberFormat="1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B1:N43"/>
  <sheetViews>
    <sheetView showGridLines="0" tabSelected="1" zoomScaleNormal="75" zoomScaleSheetLayoutView="75" workbookViewId="0">
      <selection activeCell="B1" sqref="B1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7" customWidth="1"/>
    <col min="6" max="6" width="16.7109375" customWidth="1"/>
    <col min="7" max="8" width="11" customWidth="1"/>
    <col min="9" max="9" width="12.85546875" customWidth="1"/>
    <col min="10" max="14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0</v>
      </c>
      <c r="E2" s="3"/>
      <c r="F2" s="2"/>
      <c r="G2" s="1"/>
      <c r="H2" s="4"/>
      <c r="I2" s="5"/>
      <c r="J2" s="1"/>
    </row>
    <row r="3" spans="2:14" ht="6" customHeight="1" x14ac:dyDescent="0.2">
      <c r="C3" s="6"/>
      <c r="D3" s="7" t="s">
        <v>1</v>
      </c>
    </row>
    <row r="4" spans="2:14" ht="4.5" customHeight="1" x14ac:dyDescent="0.2"/>
    <row r="5" spans="2:14" ht="13.5" customHeight="1" x14ac:dyDescent="0.25">
      <c r="C5" s="8" t="s">
        <v>2</v>
      </c>
      <c r="D5" s="9" t="s">
        <v>252</v>
      </c>
      <c r="E5" s="10"/>
      <c r="F5" s="11"/>
      <c r="G5" s="11"/>
      <c r="H5" s="11"/>
      <c r="N5" s="5"/>
    </row>
    <row r="7" spans="2:14" x14ac:dyDescent="0.2">
      <c r="C7" s="12"/>
      <c r="D7" s="13"/>
      <c r="H7" s="14"/>
      <c r="I7" s="13"/>
      <c r="J7" s="13"/>
    </row>
    <row r="8" spans="2:14" x14ac:dyDescent="0.2">
      <c r="D8" s="13"/>
      <c r="H8" s="14"/>
      <c r="I8" s="13"/>
      <c r="J8" s="13"/>
    </row>
    <row r="9" spans="2:14" x14ac:dyDescent="0.2">
      <c r="C9" s="14"/>
      <c r="D9" s="13"/>
      <c r="H9" s="14"/>
      <c r="I9" s="13"/>
    </row>
    <row r="10" spans="2:14" x14ac:dyDescent="0.2">
      <c r="H10" s="14"/>
      <c r="I10" s="13"/>
    </row>
    <row r="11" spans="2:14" x14ac:dyDescent="0.2">
      <c r="C11" s="12"/>
      <c r="D11" s="13"/>
      <c r="H11" s="14"/>
      <c r="I11" s="13"/>
      <c r="J11" s="13"/>
    </row>
    <row r="12" spans="2:14" x14ac:dyDescent="0.2">
      <c r="D12" s="13"/>
      <c r="H12" s="14"/>
      <c r="I12" s="13"/>
      <c r="J12" s="13"/>
    </row>
    <row r="13" spans="2:14" ht="12.75" customHeight="1" x14ac:dyDescent="0.2">
      <c r="C13" s="14"/>
      <c r="D13" s="13"/>
      <c r="I13" s="14"/>
    </row>
    <row r="14" spans="2:14" ht="0.75" hidden="1" customHeight="1" x14ac:dyDescent="0.2">
      <c r="I14" s="14"/>
    </row>
    <row r="15" spans="2:14" ht="4.5" customHeight="1" x14ac:dyDescent="0.2">
      <c r="I15" s="14"/>
    </row>
    <row r="16" spans="2:14" ht="4.5" customHeight="1" x14ac:dyDescent="0.2"/>
    <row r="17" spans="2:11" ht="3.75" customHeight="1" x14ac:dyDescent="0.2"/>
    <row r="18" spans="2:11" ht="13.5" customHeight="1" x14ac:dyDescent="0.2">
      <c r="B18" s="15"/>
      <c r="C18" s="16"/>
      <c r="D18" s="16"/>
      <c r="E18" s="17"/>
      <c r="F18" s="18"/>
      <c r="G18" s="19"/>
      <c r="H18" s="20"/>
      <c r="I18" s="21" t="s">
        <v>3</v>
      </c>
      <c r="J18" s="22"/>
    </row>
    <row r="19" spans="2:11" ht="15" customHeight="1" x14ac:dyDescent="0.2">
      <c r="B19" s="23" t="s">
        <v>4</v>
      </c>
      <c r="C19" s="24"/>
      <c r="D19" s="25">
        <v>12</v>
      </c>
      <c r="E19" s="26" t="s">
        <v>5</v>
      </c>
      <c r="F19" s="27"/>
      <c r="G19" s="28"/>
      <c r="H19" s="190">
        <f>CEILING(G33,1)</f>
        <v>0</v>
      </c>
      <c r="I19" s="191"/>
      <c r="J19" s="29"/>
    </row>
    <row r="20" spans="2:11" x14ac:dyDescent="0.2">
      <c r="B20" s="23" t="s">
        <v>6</v>
      </c>
      <c r="C20" s="24"/>
      <c r="D20" s="25">
        <f>SazbaDPH1</f>
        <v>12</v>
      </c>
      <c r="E20" s="26" t="s">
        <v>5</v>
      </c>
      <c r="F20" s="30"/>
      <c r="G20" s="31"/>
      <c r="H20" s="192">
        <f>ROUND(H19*D20/100,1)</f>
        <v>0</v>
      </c>
      <c r="I20" s="193"/>
      <c r="J20" s="32"/>
    </row>
    <row r="21" spans="2:11" x14ac:dyDescent="0.2">
      <c r="B21" s="23" t="s">
        <v>4</v>
      </c>
      <c r="C21" s="24"/>
      <c r="D21" s="25">
        <v>21</v>
      </c>
      <c r="E21" s="26" t="s">
        <v>5</v>
      </c>
      <c r="F21" s="30"/>
      <c r="G21" s="31"/>
      <c r="H21" s="192">
        <f>CEILING(H33,1)</f>
        <v>0</v>
      </c>
      <c r="I21" s="193"/>
      <c r="J21" s="32"/>
    </row>
    <row r="22" spans="2:11" ht="13.5" thickBot="1" x14ac:dyDescent="0.25">
      <c r="B22" s="23" t="s">
        <v>6</v>
      </c>
      <c r="C22" s="24"/>
      <c r="D22" s="25">
        <f>SazbaDPH2</f>
        <v>21</v>
      </c>
      <c r="E22" s="26" t="s">
        <v>5</v>
      </c>
      <c r="F22" s="33"/>
      <c r="G22" s="34"/>
      <c r="H22" s="194">
        <f>ROUND(H21*D21/100,1)</f>
        <v>0</v>
      </c>
      <c r="I22" s="195"/>
      <c r="J22" s="32"/>
    </row>
    <row r="23" spans="2:11" ht="16.5" thickBot="1" x14ac:dyDescent="0.25">
      <c r="B23" s="35" t="s">
        <v>7</v>
      </c>
      <c r="C23" s="36"/>
      <c r="D23" s="36"/>
      <c r="E23" s="37"/>
      <c r="F23" s="38"/>
      <c r="G23" s="39"/>
      <c r="H23" s="188">
        <f>SUM(SUM(H19:I22))</f>
        <v>0</v>
      </c>
      <c r="I23" s="189"/>
      <c r="J23" s="40"/>
    </row>
    <row r="26" spans="2:11" ht="1.5" customHeight="1" x14ac:dyDescent="0.2"/>
    <row r="27" spans="2:11" ht="15.75" customHeight="1" x14ac:dyDescent="0.25">
      <c r="B27" s="10" t="s">
        <v>8</v>
      </c>
      <c r="C27" s="41"/>
      <c r="D27" s="41"/>
      <c r="E27" s="41"/>
      <c r="F27" s="41"/>
      <c r="G27" s="41"/>
      <c r="H27" s="41"/>
      <c r="I27" s="41"/>
      <c r="J27" s="41"/>
      <c r="K27" s="42"/>
    </row>
    <row r="28" spans="2:11" ht="5.25" customHeight="1" x14ac:dyDescent="0.2">
      <c r="K28" s="42"/>
    </row>
    <row r="29" spans="2:11" ht="24" customHeight="1" x14ac:dyDescent="0.2">
      <c r="B29" s="43" t="s">
        <v>9</v>
      </c>
      <c r="C29" s="44"/>
      <c r="D29" s="44"/>
      <c r="E29" s="45"/>
      <c r="F29" s="171" t="s">
        <v>10</v>
      </c>
      <c r="G29" s="169" t="str">
        <f>CONCATENATE("Základ DPH ",SazbaDPH1," %")</f>
        <v>Základ DPH 12 %</v>
      </c>
      <c r="H29" s="46" t="str">
        <f>CONCATENATE("Základ DPH ",SazbaDPH2," %")</f>
        <v>Základ DPH 21 %</v>
      </c>
      <c r="I29" s="47" t="s">
        <v>11</v>
      </c>
    </row>
    <row r="30" spans="2:11" x14ac:dyDescent="0.2">
      <c r="B30" s="180" t="s">
        <v>173</v>
      </c>
      <c r="C30" s="48"/>
      <c r="D30" s="49"/>
      <c r="E30" s="50"/>
      <c r="F30" s="172">
        <f>G30+H30+I30</f>
        <v>0</v>
      </c>
      <c r="G30" s="51">
        <f>'1.1 01.1 '!G133+VRN</f>
        <v>0</v>
      </c>
      <c r="H30" s="52">
        <v>0</v>
      </c>
      <c r="I30" s="52">
        <f>(G30*SazbaDPH1)/100+(H30*SazbaDPH2)/100</f>
        <v>0</v>
      </c>
    </row>
    <row r="31" spans="2:11" x14ac:dyDescent="0.2">
      <c r="B31" s="180" t="s">
        <v>229</v>
      </c>
      <c r="C31" s="53"/>
      <c r="D31" s="54"/>
      <c r="E31" s="55"/>
      <c r="F31" s="174">
        <f>G31+H31+I31</f>
        <v>0</v>
      </c>
      <c r="G31" s="56">
        <f>'1.1 01.5 '!G36</f>
        <v>0</v>
      </c>
      <c r="H31" s="57">
        <v>0</v>
      </c>
      <c r="I31" s="57">
        <f>(G31*SazbaDPH1)/100+(H31*SazbaDPH2)/100</f>
        <v>0</v>
      </c>
    </row>
    <row r="32" spans="2:11" ht="13.5" thickBot="1" x14ac:dyDescent="0.25">
      <c r="B32" s="83" t="s">
        <v>251</v>
      </c>
      <c r="C32" s="175"/>
      <c r="D32" s="176"/>
      <c r="E32" s="58"/>
      <c r="F32" s="177">
        <f>G32+H32+I32</f>
        <v>0</v>
      </c>
      <c r="G32" s="178">
        <f>'1.1 02.1 '!G43</f>
        <v>0</v>
      </c>
      <c r="H32" s="179">
        <v>0</v>
      </c>
      <c r="I32" s="179">
        <f>(G32*SazbaDPH1)/100+(H32*SazbaDPH2)/100</f>
        <v>0</v>
      </c>
    </row>
    <row r="33" spans="2:10" ht="17.25" customHeight="1" thickTop="1" x14ac:dyDescent="0.2">
      <c r="B33" s="59" t="s">
        <v>12</v>
      </c>
      <c r="C33" s="60"/>
      <c r="D33" s="61"/>
      <c r="E33" s="62"/>
      <c r="F33" s="173">
        <f>SUM(F30:F32)</f>
        <v>0</v>
      </c>
      <c r="G33" s="170">
        <f>SUM(G30:G32)</f>
        <v>0</v>
      </c>
      <c r="H33" s="63">
        <f>SUM(H30:H32)</f>
        <v>0</v>
      </c>
      <c r="I33" s="63">
        <f>SUM(I30:I32)</f>
        <v>0</v>
      </c>
    </row>
    <row r="34" spans="2:10" x14ac:dyDescent="0.2">
      <c r="B34" s="64"/>
      <c r="C34" s="64"/>
      <c r="D34" s="64"/>
      <c r="E34" s="64"/>
      <c r="F34" s="64"/>
      <c r="G34" s="64"/>
      <c r="H34" s="64"/>
      <c r="I34" s="64"/>
      <c r="J34" s="64"/>
    </row>
    <row r="35" spans="2:10" x14ac:dyDescent="0.2">
      <c r="B35" s="64"/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64"/>
      <c r="C36" s="64"/>
      <c r="D36" s="64"/>
      <c r="E36" s="64"/>
      <c r="F36" s="64"/>
      <c r="G36" s="64"/>
      <c r="H36" s="64"/>
      <c r="I36" s="64"/>
      <c r="J36" s="64"/>
    </row>
    <row r="37" spans="2:10" x14ac:dyDescent="0.2">
      <c r="B37" s="64"/>
      <c r="C37" s="64"/>
      <c r="D37" s="64"/>
      <c r="E37" s="64"/>
      <c r="F37" s="64"/>
      <c r="G37" s="64"/>
      <c r="H37" s="64"/>
      <c r="I37" s="64"/>
      <c r="J37" s="64"/>
    </row>
    <row r="38" spans="2:10" x14ac:dyDescent="0.2">
      <c r="B38" s="64"/>
      <c r="C38" s="64"/>
      <c r="D38" s="64"/>
      <c r="E38" s="64"/>
      <c r="F38" s="64"/>
      <c r="G38" s="64"/>
      <c r="H38" s="64"/>
      <c r="I38" s="64"/>
      <c r="J38" s="64"/>
    </row>
    <row r="43" spans="2:10" x14ac:dyDescent="0.2">
      <c r="C43" s="65"/>
      <c r="D43" s="66" t="s">
        <v>13</v>
      </c>
      <c r="E43" s="67"/>
      <c r="F43" s="67"/>
      <c r="G43" s="68"/>
      <c r="H43" s="65" t="s">
        <v>14</v>
      </c>
      <c r="I43" s="68"/>
    </row>
  </sheetData>
  <mergeCells count="5">
    <mergeCell ref="H23:I23"/>
    <mergeCell ref="H19:I19"/>
    <mergeCell ref="H20:I20"/>
    <mergeCell ref="H21:I21"/>
    <mergeCell ref="H22:I22"/>
  </mergeCells>
  <phoneticPr fontId="0" type="noConversion"/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1123"/>
  <sheetViews>
    <sheetView showGridLines="0" showZeros="0" topLeftCell="A64" zoomScaleNormal="100" workbookViewId="0">
      <selection activeCell="L82" sqref="L82"/>
    </sheetView>
  </sheetViews>
  <sheetFormatPr defaultColWidth="9.140625" defaultRowHeight="12.75" x14ac:dyDescent="0.2"/>
  <cols>
    <col min="1" max="1" width="4.42578125" style="69" customWidth="1"/>
    <col min="2" max="2" width="11.5703125" style="69" customWidth="1"/>
    <col min="3" max="3" width="40.42578125" style="69" customWidth="1"/>
    <col min="4" max="4" width="5.5703125" style="69" customWidth="1"/>
    <col min="5" max="5" width="8.5703125" style="88" customWidth="1"/>
    <col min="6" max="6" width="9.85546875" style="69" customWidth="1"/>
    <col min="7" max="7" width="13.85546875" style="69" customWidth="1"/>
    <col min="8" max="8" width="11" style="69" hidden="1" customWidth="1"/>
    <col min="9" max="9" width="9.7109375" style="69" hidden="1" customWidth="1"/>
    <col min="10" max="10" width="11.28515625" style="69" hidden="1" customWidth="1"/>
    <col min="11" max="11" width="10.42578125" style="69" hidden="1" customWidth="1"/>
    <col min="12" max="12" width="75.42578125" style="69" customWidth="1"/>
    <col min="13" max="13" width="45.28515625" style="69" customWidth="1"/>
    <col min="14" max="55" width="9.140625" style="69"/>
    <col min="56" max="56" width="62.28515625" style="69" customWidth="1"/>
    <col min="57" max="16384" width="9.140625" style="69"/>
  </cols>
  <sheetData>
    <row r="1" spans="1:104" ht="15" customHeight="1" x14ac:dyDescent="0.25">
      <c r="A1" s="187" t="s">
        <v>15</v>
      </c>
      <c r="B1" s="187"/>
      <c r="C1" s="187"/>
      <c r="D1" s="187"/>
      <c r="E1" s="187"/>
      <c r="F1" s="187"/>
      <c r="G1" s="187"/>
    </row>
    <row r="2" spans="1:104" ht="3" customHeight="1" thickBot="1" x14ac:dyDescent="0.25">
      <c r="B2" s="70"/>
      <c r="C2" s="71"/>
      <c r="D2" s="71"/>
      <c r="E2" s="72"/>
      <c r="F2" s="71"/>
      <c r="G2" s="71"/>
    </row>
    <row r="3" spans="1:104" ht="13.5" customHeight="1" thickTop="1" x14ac:dyDescent="0.2">
      <c r="A3" s="73" t="s">
        <v>16</v>
      </c>
      <c r="B3" s="74"/>
      <c r="C3" s="75"/>
      <c r="D3" s="76" t="s">
        <v>172</v>
      </c>
      <c r="E3" s="77"/>
      <c r="F3" s="78"/>
      <c r="G3" s="79"/>
    </row>
    <row r="4" spans="1:104" ht="13.5" customHeight="1" thickBot="1" x14ac:dyDescent="0.25">
      <c r="A4" s="80" t="s">
        <v>17</v>
      </c>
      <c r="B4" s="81"/>
      <c r="C4" s="82"/>
      <c r="D4" s="83" t="s">
        <v>173</v>
      </c>
      <c r="E4" s="84"/>
      <c r="F4" s="85"/>
      <c r="G4" s="86"/>
    </row>
    <row r="5" spans="1:104" ht="13.5" thickTop="1" x14ac:dyDescent="0.2">
      <c r="A5" s="87"/>
    </row>
    <row r="6" spans="1:104" s="93" customFormat="1" ht="26.25" customHeight="1" x14ac:dyDescent="0.2">
      <c r="A6" s="89" t="s">
        <v>18</v>
      </c>
      <c r="B6" s="90" t="s">
        <v>19</v>
      </c>
      <c r="C6" s="90" t="s">
        <v>20</v>
      </c>
      <c r="D6" s="90" t="s">
        <v>21</v>
      </c>
      <c r="E6" s="90" t="s">
        <v>22</v>
      </c>
      <c r="F6" s="90" t="s">
        <v>23</v>
      </c>
      <c r="G6" s="91" t="s">
        <v>24</v>
      </c>
      <c r="H6" s="92" t="s">
        <v>25</v>
      </c>
      <c r="I6" s="92" t="s">
        <v>26</v>
      </c>
      <c r="J6" s="92" t="s">
        <v>27</v>
      </c>
      <c r="K6" s="92" t="s">
        <v>28</v>
      </c>
    </row>
    <row r="7" spans="1:104" ht="14.25" customHeight="1" x14ac:dyDescent="0.2">
      <c r="A7" s="94" t="s">
        <v>29</v>
      </c>
      <c r="B7" s="95" t="s">
        <v>44</v>
      </c>
      <c r="C7" s="96" t="s">
        <v>45</v>
      </c>
      <c r="D7" s="97"/>
      <c r="E7" s="98"/>
      <c r="F7" s="98"/>
      <c r="G7" s="99"/>
      <c r="H7" s="100"/>
      <c r="I7" s="101"/>
      <c r="J7" s="100"/>
      <c r="K7" s="101"/>
      <c r="O7" s="102"/>
    </row>
    <row r="8" spans="1:104" x14ac:dyDescent="0.2">
      <c r="A8" s="103">
        <v>1</v>
      </c>
      <c r="B8" s="104" t="s">
        <v>46</v>
      </c>
      <c r="C8" s="105" t="s">
        <v>47</v>
      </c>
      <c r="D8" s="106" t="s">
        <v>48</v>
      </c>
      <c r="E8" s="107">
        <v>0.40500000000000003</v>
      </c>
      <c r="F8" s="108"/>
      <c r="G8" s="109">
        <f>E8*F8</f>
        <v>0</v>
      </c>
      <c r="H8" s="110">
        <v>1.95224000000053</v>
      </c>
      <c r="I8" s="111">
        <f>E8*H8</f>
        <v>0.79065720000021467</v>
      </c>
      <c r="J8" s="110">
        <v>0</v>
      </c>
      <c r="K8" s="111">
        <f>E8*J8</f>
        <v>0</v>
      </c>
      <c r="O8" s="102"/>
      <c r="Z8" s="112"/>
      <c r="AA8" s="112">
        <v>1</v>
      </c>
      <c r="AB8" s="112">
        <v>1</v>
      </c>
      <c r="AC8" s="112">
        <v>1</v>
      </c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CA8" s="112">
        <v>1</v>
      </c>
      <c r="CB8" s="112">
        <v>1</v>
      </c>
      <c r="CZ8" s="69">
        <v>1</v>
      </c>
    </row>
    <row r="9" spans="1:104" x14ac:dyDescent="0.2">
      <c r="A9" s="113"/>
      <c r="B9" s="114"/>
      <c r="C9" s="181" t="s">
        <v>49</v>
      </c>
      <c r="D9" s="182"/>
      <c r="E9" s="117">
        <v>0</v>
      </c>
      <c r="F9" s="118"/>
      <c r="G9" s="119"/>
      <c r="H9" s="120"/>
      <c r="I9" s="115"/>
      <c r="K9" s="115"/>
      <c r="M9" s="116" t="s">
        <v>49</v>
      </c>
      <c r="O9" s="10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21" t="str">
        <f>C8</f>
        <v>Zazdívka otvorů plochy do 1 m2 cihlami na MVC</v>
      </c>
      <c r="BE9" s="112"/>
      <c r="BF9" s="112"/>
      <c r="BG9" s="112"/>
      <c r="BH9" s="112"/>
      <c r="BI9" s="112"/>
      <c r="BJ9" s="112"/>
      <c r="BK9" s="112"/>
    </row>
    <row r="10" spans="1:104" x14ac:dyDescent="0.2">
      <c r="A10" s="113"/>
      <c r="B10" s="114"/>
      <c r="C10" s="181" t="s">
        <v>50</v>
      </c>
      <c r="D10" s="182"/>
      <c r="E10" s="117">
        <v>0.40500000000000003</v>
      </c>
      <c r="F10" s="118"/>
      <c r="G10" s="119"/>
      <c r="H10" s="120"/>
      <c r="I10" s="115"/>
      <c r="K10" s="115"/>
      <c r="M10" s="116" t="s">
        <v>50</v>
      </c>
      <c r="O10" s="10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21" t="str">
        <f>C9</f>
        <v>4.NP:</v>
      </c>
      <c r="BE10" s="112"/>
      <c r="BF10" s="112"/>
      <c r="BG10" s="112"/>
      <c r="BH10" s="112"/>
      <c r="BI10" s="112"/>
      <c r="BJ10" s="112"/>
      <c r="BK10" s="112"/>
    </row>
    <row r="11" spans="1:104" x14ac:dyDescent="0.2">
      <c r="A11" s="103">
        <v>2</v>
      </c>
      <c r="B11" s="104" t="s">
        <v>51</v>
      </c>
      <c r="C11" s="105" t="s">
        <v>52</v>
      </c>
      <c r="D11" s="106" t="s">
        <v>31</v>
      </c>
      <c r="E11" s="107">
        <v>7.008</v>
      </c>
      <c r="F11" s="108"/>
      <c r="G11" s="109">
        <f>E11*F11</f>
        <v>0</v>
      </c>
      <c r="H11" s="110">
        <v>1.5829999999994002E-2</v>
      </c>
      <c r="I11" s="111">
        <f>E11*H11</f>
        <v>0.11093663999995797</v>
      </c>
      <c r="J11" s="110">
        <v>0</v>
      </c>
      <c r="K11" s="111">
        <f>E11*J11</f>
        <v>0</v>
      </c>
      <c r="O11" s="102"/>
      <c r="Z11" s="112"/>
      <c r="AA11" s="112">
        <v>1</v>
      </c>
      <c r="AB11" s="112">
        <v>1</v>
      </c>
      <c r="AC11" s="112">
        <v>1</v>
      </c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CA11" s="112">
        <v>1</v>
      </c>
      <c r="CB11" s="112">
        <v>1</v>
      </c>
      <c r="CZ11" s="69">
        <v>1</v>
      </c>
    </row>
    <row r="12" spans="1:104" x14ac:dyDescent="0.2">
      <c r="A12" s="113"/>
      <c r="B12" s="114"/>
      <c r="C12" s="181" t="s">
        <v>53</v>
      </c>
      <c r="D12" s="182"/>
      <c r="E12" s="117">
        <v>0</v>
      </c>
      <c r="F12" s="118"/>
      <c r="G12" s="119"/>
      <c r="H12" s="120"/>
      <c r="I12" s="115"/>
      <c r="K12" s="115"/>
      <c r="M12" s="116" t="s">
        <v>53</v>
      </c>
      <c r="O12" s="10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21" t="str">
        <f t="shared" ref="BD12:BD23" si="0">C11</f>
        <v>Vyrovnání zdiva pod omítku maltou ze SMS tl. 20 mm</v>
      </c>
      <c r="BE12" s="112"/>
      <c r="BF12" s="112"/>
      <c r="BG12" s="112"/>
      <c r="BH12" s="112"/>
      <c r="BI12" s="112"/>
      <c r="BJ12" s="112"/>
      <c r="BK12" s="112"/>
    </row>
    <row r="13" spans="1:104" x14ac:dyDescent="0.2">
      <c r="A13" s="113"/>
      <c r="B13" s="114"/>
      <c r="C13" s="181" t="s">
        <v>54</v>
      </c>
      <c r="D13" s="182"/>
      <c r="E13" s="117">
        <v>0.63600000000000001</v>
      </c>
      <c r="F13" s="118"/>
      <c r="G13" s="119"/>
      <c r="H13" s="120"/>
      <c r="I13" s="115"/>
      <c r="K13" s="115"/>
      <c r="M13" s="116" t="s">
        <v>54</v>
      </c>
      <c r="O13" s="10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21" t="str">
        <f t="shared" si="0"/>
        <v>1.NP:</v>
      </c>
      <c r="BE13" s="112"/>
      <c r="BF13" s="112"/>
      <c r="BG13" s="112"/>
      <c r="BH13" s="112"/>
      <c r="BI13" s="112"/>
      <c r="BJ13" s="112"/>
      <c r="BK13" s="112"/>
    </row>
    <row r="14" spans="1:104" x14ac:dyDescent="0.2">
      <c r="A14" s="113"/>
      <c r="B14" s="114"/>
      <c r="C14" s="181" t="s">
        <v>55</v>
      </c>
      <c r="D14" s="182"/>
      <c r="E14" s="117">
        <v>0.63900000000000001</v>
      </c>
      <c r="F14" s="118"/>
      <c r="G14" s="119"/>
      <c r="H14" s="120"/>
      <c r="I14" s="115"/>
      <c r="K14" s="115"/>
      <c r="M14" s="116" t="s">
        <v>55</v>
      </c>
      <c r="O14" s="10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21" t="str">
        <f t="shared" si="0"/>
        <v>A104:0,3*2,12</v>
      </c>
      <c r="BE14" s="112"/>
      <c r="BF14" s="112"/>
      <c r="BG14" s="112"/>
      <c r="BH14" s="112"/>
      <c r="BI14" s="112"/>
      <c r="BJ14" s="112"/>
      <c r="BK14" s="112"/>
    </row>
    <row r="15" spans="1:104" x14ac:dyDescent="0.2">
      <c r="A15" s="113"/>
      <c r="B15" s="114"/>
      <c r="C15" s="181" t="s">
        <v>56</v>
      </c>
      <c r="D15" s="182"/>
      <c r="E15" s="117">
        <v>0</v>
      </c>
      <c r="F15" s="118"/>
      <c r="G15" s="119"/>
      <c r="H15" s="120"/>
      <c r="I15" s="115"/>
      <c r="K15" s="115"/>
      <c r="M15" s="116" t="s">
        <v>56</v>
      </c>
      <c r="O15" s="10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21" t="str">
        <f t="shared" si="0"/>
        <v>D116:0,3*2,13</v>
      </c>
      <c r="BE15" s="112"/>
      <c r="BF15" s="112"/>
      <c r="BG15" s="112"/>
      <c r="BH15" s="112"/>
      <c r="BI15" s="112"/>
      <c r="BJ15" s="112"/>
      <c r="BK15" s="112"/>
    </row>
    <row r="16" spans="1:104" x14ac:dyDescent="0.2">
      <c r="A16" s="113"/>
      <c r="B16" s="114"/>
      <c r="C16" s="181" t="s">
        <v>57</v>
      </c>
      <c r="D16" s="182"/>
      <c r="E16" s="117">
        <v>1.272</v>
      </c>
      <c r="F16" s="118"/>
      <c r="G16" s="119"/>
      <c r="H16" s="120"/>
      <c r="I16" s="115"/>
      <c r="K16" s="115"/>
      <c r="M16" s="116" t="s">
        <v>57</v>
      </c>
      <c r="O16" s="10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21" t="str">
        <f t="shared" si="0"/>
        <v>2.NP:</v>
      </c>
      <c r="BE16" s="112"/>
      <c r="BF16" s="112"/>
      <c r="BG16" s="112"/>
      <c r="BH16" s="112"/>
      <c r="BI16" s="112"/>
      <c r="BJ16" s="112"/>
      <c r="BK16" s="112"/>
    </row>
    <row r="17" spans="1:104" x14ac:dyDescent="0.2">
      <c r="A17" s="113"/>
      <c r="B17" s="114"/>
      <c r="C17" s="181" t="s">
        <v>58</v>
      </c>
      <c r="D17" s="182"/>
      <c r="E17" s="117">
        <v>0.63900000000000001</v>
      </c>
      <c r="F17" s="118"/>
      <c r="G17" s="119"/>
      <c r="H17" s="120"/>
      <c r="I17" s="115"/>
      <c r="K17" s="115"/>
      <c r="M17" s="116" t="s">
        <v>58</v>
      </c>
      <c r="O17" s="10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21" t="str">
        <f t="shared" si="0"/>
        <v>A204:2*0,3*2,12</v>
      </c>
      <c r="BE17" s="112"/>
      <c r="BF17" s="112"/>
      <c r="BG17" s="112"/>
      <c r="BH17" s="112"/>
      <c r="BI17" s="112"/>
      <c r="BJ17" s="112"/>
      <c r="BK17" s="112"/>
    </row>
    <row r="18" spans="1:104" x14ac:dyDescent="0.2">
      <c r="A18" s="113"/>
      <c r="B18" s="114"/>
      <c r="C18" s="181" t="s">
        <v>59</v>
      </c>
      <c r="D18" s="182"/>
      <c r="E18" s="117">
        <v>0</v>
      </c>
      <c r="F18" s="118"/>
      <c r="G18" s="119"/>
      <c r="H18" s="120"/>
      <c r="I18" s="115"/>
      <c r="K18" s="115"/>
      <c r="M18" s="116" t="s">
        <v>59</v>
      </c>
      <c r="O18" s="10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21" t="str">
        <f t="shared" si="0"/>
        <v>D214:0,3*2,13</v>
      </c>
      <c r="BE18" s="112"/>
      <c r="BF18" s="112"/>
      <c r="BG18" s="112"/>
      <c r="BH18" s="112"/>
      <c r="BI18" s="112"/>
      <c r="BJ18" s="112"/>
      <c r="BK18" s="112"/>
    </row>
    <row r="19" spans="1:104" x14ac:dyDescent="0.2">
      <c r="A19" s="113"/>
      <c r="B19" s="114"/>
      <c r="C19" s="181" t="s">
        <v>60</v>
      </c>
      <c r="D19" s="182"/>
      <c r="E19" s="117">
        <v>1.272</v>
      </c>
      <c r="F19" s="118"/>
      <c r="G19" s="119"/>
      <c r="H19" s="120"/>
      <c r="I19" s="115"/>
      <c r="K19" s="115"/>
      <c r="M19" s="116" t="s">
        <v>60</v>
      </c>
      <c r="O19" s="10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21" t="str">
        <f t="shared" si="0"/>
        <v>3.NP:</v>
      </c>
      <c r="BE19" s="112"/>
      <c r="BF19" s="112"/>
      <c r="BG19" s="112"/>
      <c r="BH19" s="112"/>
      <c r="BI19" s="112"/>
      <c r="BJ19" s="112"/>
      <c r="BK19" s="112"/>
    </row>
    <row r="20" spans="1:104" x14ac:dyDescent="0.2">
      <c r="A20" s="113"/>
      <c r="B20" s="114"/>
      <c r="C20" s="181" t="s">
        <v>61</v>
      </c>
      <c r="D20" s="182"/>
      <c r="E20" s="117">
        <v>0.63900000000000001</v>
      </c>
      <c r="F20" s="118"/>
      <c r="G20" s="119"/>
      <c r="H20" s="120"/>
      <c r="I20" s="115"/>
      <c r="K20" s="115"/>
      <c r="M20" s="116" t="s">
        <v>61</v>
      </c>
      <c r="O20" s="10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21" t="str">
        <f t="shared" si="0"/>
        <v>A304:2*0,3*2,12</v>
      </c>
      <c r="BE20" s="112"/>
      <c r="BF20" s="112"/>
      <c r="BG20" s="112"/>
      <c r="BH20" s="112"/>
      <c r="BI20" s="112"/>
      <c r="BJ20" s="112"/>
      <c r="BK20" s="112"/>
    </row>
    <row r="21" spans="1:104" x14ac:dyDescent="0.2">
      <c r="A21" s="113"/>
      <c r="B21" s="114"/>
      <c r="C21" s="181" t="s">
        <v>49</v>
      </c>
      <c r="D21" s="182"/>
      <c r="E21" s="117">
        <v>0</v>
      </c>
      <c r="F21" s="118"/>
      <c r="G21" s="119"/>
      <c r="H21" s="120"/>
      <c r="I21" s="115"/>
      <c r="K21" s="115"/>
      <c r="M21" s="116" t="s">
        <v>49</v>
      </c>
      <c r="O21" s="10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21" t="str">
        <f t="shared" si="0"/>
        <v>D319:0,3*2,13</v>
      </c>
      <c r="BE21" s="112"/>
      <c r="BF21" s="112"/>
      <c r="BG21" s="112"/>
      <c r="BH21" s="112"/>
      <c r="BI21" s="112"/>
      <c r="BJ21" s="112"/>
      <c r="BK21" s="112"/>
    </row>
    <row r="22" spans="1:104" x14ac:dyDescent="0.2">
      <c r="A22" s="113"/>
      <c r="B22" s="114"/>
      <c r="C22" s="181" t="s">
        <v>62</v>
      </c>
      <c r="D22" s="182"/>
      <c r="E22" s="117">
        <v>1.272</v>
      </c>
      <c r="F22" s="118"/>
      <c r="G22" s="119"/>
      <c r="H22" s="120"/>
      <c r="I22" s="115"/>
      <c r="K22" s="115"/>
      <c r="M22" s="116" t="s">
        <v>62</v>
      </c>
      <c r="O22" s="10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21" t="str">
        <f t="shared" si="0"/>
        <v>4.NP:</v>
      </c>
      <c r="BE22" s="112"/>
      <c r="BF22" s="112"/>
      <c r="BG22" s="112"/>
      <c r="BH22" s="112"/>
      <c r="BI22" s="112"/>
      <c r="BJ22" s="112"/>
      <c r="BK22" s="112"/>
    </row>
    <row r="23" spans="1:104" x14ac:dyDescent="0.2">
      <c r="A23" s="113"/>
      <c r="B23" s="114"/>
      <c r="C23" s="181" t="s">
        <v>63</v>
      </c>
      <c r="D23" s="182"/>
      <c r="E23" s="117">
        <v>0.63900000000000001</v>
      </c>
      <c r="F23" s="118"/>
      <c r="G23" s="119"/>
      <c r="H23" s="120"/>
      <c r="I23" s="115"/>
      <c r="K23" s="115"/>
      <c r="M23" s="116" t="s">
        <v>63</v>
      </c>
      <c r="O23" s="10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21" t="str">
        <f t="shared" si="0"/>
        <v>A404:2*0,3*2,12</v>
      </c>
      <c r="BE23" s="112"/>
      <c r="BF23" s="112"/>
      <c r="BG23" s="112"/>
      <c r="BH23" s="112"/>
      <c r="BI23" s="112"/>
      <c r="BJ23" s="112"/>
      <c r="BK23" s="112"/>
    </row>
    <row r="24" spans="1:104" x14ac:dyDescent="0.2">
      <c r="A24" s="122" t="s">
        <v>32</v>
      </c>
      <c r="B24" s="123" t="s">
        <v>44</v>
      </c>
      <c r="C24" s="124" t="s">
        <v>45</v>
      </c>
      <c r="D24" s="125"/>
      <c r="E24" s="126"/>
      <c r="F24" s="126"/>
      <c r="G24" s="127">
        <f>SUM(G7:G23)</f>
        <v>0</v>
      </c>
      <c r="H24" s="128"/>
      <c r="I24" s="129">
        <f>SUM(I7:I23)</f>
        <v>0.90159384000017262</v>
      </c>
      <c r="J24" s="130"/>
      <c r="K24" s="129">
        <f>SUM(K7:K23)</f>
        <v>0</v>
      </c>
      <c r="O24" s="102"/>
      <c r="X24" s="131">
        <f>K24</f>
        <v>0</v>
      </c>
      <c r="Y24" s="131">
        <f>I24</f>
        <v>0.90159384000017262</v>
      </c>
      <c r="Z24" s="132">
        <f>G24</f>
        <v>0</v>
      </c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33"/>
      <c r="BB24" s="133"/>
      <c r="BC24" s="133"/>
      <c r="BD24" s="133"/>
      <c r="BE24" s="133"/>
      <c r="BF24" s="133"/>
      <c r="BG24" s="112"/>
      <c r="BH24" s="112"/>
      <c r="BI24" s="112"/>
      <c r="BJ24" s="112"/>
      <c r="BK24" s="112"/>
    </row>
    <row r="25" spans="1:104" ht="14.25" customHeight="1" x14ac:dyDescent="0.2">
      <c r="A25" s="94" t="s">
        <v>29</v>
      </c>
      <c r="B25" s="95" t="s">
        <v>64</v>
      </c>
      <c r="C25" s="96" t="s">
        <v>65</v>
      </c>
      <c r="D25" s="97"/>
      <c r="E25" s="98"/>
      <c r="F25" s="98"/>
      <c r="G25" s="99"/>
      <c r="H25" s="100"/>
      <c r="I25" s="101"/>
      <c r="J25" s="100"/>
      <c r="K25" s="101"/>
      <c r="O25" s="102"/>
    </row>
    <row r="26" spans="1:104" ht="22.5" x14ac:dyDescent="0.2">
      <c r="A26" s="103">
        <v>3</v>
      </c>
      <c r="B26" s="104" t="s">
        <v>66</v>
      </c>
      <c r="C26" s="105" t="s">
        <v>67</v>
      </c>
      <c r="D26" s="106" t="s">
        <v>68</v>
      </c>
      <c r="E26" s="107">
        <v>17.238</v>
      </c>
      <c r="F26" s="108"/>
      <c r="G26" s="109">
        <f>E26*F26</f>
        <v>0</v>
      </c>
      <c r="H26" s="110">
        <v>2.3799999999987199E-3</v>
      </c>
      <c r="I26" s="111">
        <f>E26*H26</f>
        <v>4.1026439999977932E-2</v>
      </c>
      <c r="J26" s="110">
        <v>0</v>
      </c>
      <c r="K26" s="111">
        <f>E26*J26</f>
        <v>0</v>
      </c>
      <c r="O26" s="102"/>
      <c r="Z26" s="112"/>
      <c r="AA26" s="112">
        <v>1</v>
      </c>
      <c r="AB26" s="112">
        <v>1</v>
      </c>
      <c r="AC26" s="112">
        <v>1</v>
      </c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CA26" s="112">
        <v>1</v>
      </c>
      <c r="CB26" s="112">
        <v>1</v>
      </c>
      <c r="CZ26" s="69">
        <v>1</v>
      </c>
    </row>
    <row r="27" spans="1:104" ht="25.5" x14ac:dyDescent="0.2">
      <c r="A27" s="113"/>
      <c r="B27" s="114"/>
      <c r="C27" s="181" t="s">
        <v>69</v>
      </c>
      <c r="D27" s="182"/>
      <c r="E27" s="117">
        <v>0</v>
      </c>
      <c r="F27" s="118"/>
      <c r="G27" s="119"/>
      <c r="H27" s="120"/>
      <c r="I27" s="115"/>
      <c r="K27" s="115"/>
      <c r="M27" s="116" t="s">
        <v>69</v>
      </c>
      <c r="O27" s="10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21" t="str">
        <f>C26</f>
        <v>Začištění omítek kolem oken,dveří apod. s použitím suché maltové směsi</v>
      </c>
      <c r="BE27" s="112"/>
      <c r="BF27" s="112"/>
      <c r="BG27" s="112"/>
      <c r="BH27" s="112"/>
      <c r="BI27" s="112"/>
      <c r="BJ27" s="112"/>
      <c r="BK27" s="112"/>
    </row>
    <row r="28" spans="1:104" x14ac:dyDescent="0.2">
      <c r="A28" s="113"/>
      <c r="B28" s="114"/>
      <c r="C28" s="181" t="s">
        <v>70</v>
      </c>
      <c r="D28" s="182"/>
      <c r="E28" s="117">
        <v>10.962</v>
      </c>
      <c r="F28" s="118"/>
      <c r="G28" s="119"/>
      <c r="H28" s="120"/>
      <c r="I28" s="115"/>
      <c r="K28" s="115"/>
      <c r="M28" s="116" t="s">
        <v>70</v>
      </c>
      <c r="O28" s="10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21" t="str">
        <f>C27</f>
        <v>Budova AB:</v>
      </c>
      <c r="BE28" s="112"/>
      <c r="BF28" s="112"/>
      <c r="BG28" s="112"/>
      <c r="BH28" s="112"/>
      <c r="BI28" s="112"/>
      <c r="BJ28" s="112"/>
      <c r="BK28" s="112"/>
    </row>
    <row r="29" spans="1:104" x14ac:dyDescent="0.2">
      <c r="A29" s="113"/>
      <c r="B29" s="114"/>
      <c r="C29" s="181" t="s">
        <v>71</v>
      </c>
      <c r="D29" s="182"/>
      <c r="E29" s="117">
        <v>0</v>
      </c>
      <c r="F29" s="118"/>
      <c r="G29" s="119"/>
      <c r="H29" s="120"/>
      <c r="I29" s="115"/>
      <c r="K29" s="115"/>
      <c r="M29" s="116" t="s">
        <v>71</v>
      </c>
      <c r="O29" s="10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21" t="str">
        <f>C28</f>
        <v>7*0,3*(0,98+2*2,12)</v>
      </c>
      <c r="BE29" s="112"/>
      <c r="BF29" s="112"/>
      <c r="BG29" s="112"/>
      <c r="BH29" s="112"/>
      <c r="BI29" s="112"/>
      <c r="BJ29" s="112"/>
      <c r="BK29" s="112"/>
    </row>
    <row r="30" spans="1:104" x14ac:dyDescent="0.2">
      <c r="A30" s="113"/>
      <c r="B30" s="114"/>
      <c r="C30" s="181" t="s">
        <v>72</v>
      </c>
      <c r="D30" s="182"/>
      <c r="E30" s="117">
        <v>6.2759999999999998</v>
      </c>
      <c r="F30" s="118"/>
      <c r="G30" s="119"/>
      <c r="H30" s="120"/>
      <c r="I30" s="115"/>
      <c r="K30" s="115"/>
      <c r="M30" s="116" t="s">
        <v>72</v>
      </c>
      <c r="O30" s="10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21" t="str">
        <f>C29</f>
        <v>Budova D:</v>
      </c>
      <c r="BE30" s="112"/>
      <c r="BF30" s="112"/>
      <c r="BG30" s="112"/>
      <c r="BH30" s="112"/>
      <c r="BI30" s="112"/>
      <c r="BJ30" s="112"/>
      <c r="BK30" s="112"/>
    </row>
    <row r="31" spans="1:104" x14ac:dyDescent="0.2">
      <c r="A31" s="103">
        <v>4</v>
      </c>
      <c r="B31" s="104" t="s">
        <v>73</v>
      </c>
      <c r="C31" s="105" t="s">
        <v>74</v>
      </c>
      <c r="D31" s="106" t="s">
        <v>31</v>
      </c>
      <c r="E31" s="107">
        <v>245.23259999999999</v>
      </c>
      <c r="F31" s="108"/>
      <c r="G31" s="109">
        <f>E31*F31</f>
        <v>0</v>
      </c>
      <c r="H31" s="110">
        <v>3.9900000000017101E-3</v>
      </c>
      <c r="I31" s="111">
        <f>E31*H31</f>
        <v>0.97847807400041931</v>
      </c>
      <c r="J31" s="110">
        <v>0</v>
      </c>
      <c r="K31" s="111">
        <f>E31*J31</f>
        <v>0</v>
      </c>
      <c r="O31" s="102"/>
      <c r="Z31" s="112"/>
      <c r="AA31" s="112">
        <v>1</v>
      </c>
      <c r="AB31" s="112">
        <v>1</v>
      </c>
      <c r="AC31" s="112">
        <v>1</v>
      </c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CA31" s="112">
        <v>1</v>
      </c>
      <c r="CB31" s="112">
        <v>1</v>
      </c>
      <c r="CZ31" s="69">
        <v>1</v>
      </c>
    </row>
    <row r="32" spans="1:104" x14ac:dyDescent="0.2">
      <c r="A32" s="113"/>
      <c r="B32" s="114"/>
      <c r="C32" s="181" t="s">
        <v>69</v>
      </c>
      <c r="D32" s="182"/>
      <c r="E32" s="117">
        <v>0</v>
      </c>
      <c r="F32" s="118"/>
      <c r="G32" s="119"/>
      <c r="H32" s="120"/>
      <c r="I32" s="115"/>
      <c r="K32" s="115"/>
      <c r="M32" s="116" t="s">
        <v>69</v>
      </c>
      <c r="O32" s="10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21" t="str">
        <f t="shared" ref="BD32:BD37" si="1">C31</f>
        <v>Oprava cementových omítek stěn hladkých do 10 %</v>
      </c>
      <c r="BE32" s="112"/>
      <c r="BF32" s="112"/>
      <c r="BG32" s="112"/>
      <c r="BH32" s="112"/>
      <c r="BI32" s="112"/>
      <c r="BJ32" s="112"/>
      <c r="BK32" s="112"/>
    </row>
    <row r="33" spans="1:104" x14ac:dyDescent="0.2">
      <c r="A33" s="113"/>
      <c r="B33" s="114"/>
      <c r="C33" s="181" t="s">
        <v>75</v>
      </c>
      <c r="D33" s="182"/>
      <c r="E33" s="117">
        <v>130.333</v>
      </c>
      <c r="F33" s="118"/>
      <c r="G33" s="119"/>
      <c r="H33" s="120"/>
      <c r="I33" s="115"/>
      <c r="K33" s="115"/>
      <c r="M33" s="116" t="s">
        <v>75</v>
      </c>
      <c r="O33" s="10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21" t="str">
        <f t="shared" si="1"/>
        <v>Budova AB:</v>
      </c>
      <c r="BE33" s="112"/>
      <c r="BF33" s="112"/>
      <c r="BG33" s="112"/>
      <c r="BH33" s="112"/>
      <c r="BI33" s="112"/>
      <c r="BJ33" s="112"/>
      <c r="BK33" s="112"/>
    </row>
    <row r="34" spans="1:104" x14ac:dyDescent="0.2">
      <c r="A34" s="113"/>
      <c r="B34" s="114"/>
      <c r="C34" s="181" t="s">
        <v>76</v>
      </c>
      <c r="D34" s="182"/>
      <c r="E34" s="117">
        <v>-14.543200000000001</v>
      </c>
      <c r="F34" s="118"/>
      <c r="G34" s="119"/>
      <c r="H34" s="120"/>
      <c r="I34" s="115"/>
      <c r="K34" s="115"/>
      <c r="M34" s="116" t="s">
        <v>76</v>
      </c>
      <c r="O34" s="10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21" t="str">
        <f t="shared" si="1"/>
        <v>2*(1,73+2,6)*15,05</v>
      </c>
      <c r="BE34" s="112"/>
      <c r="BF34" s="112"/>
      <c r="BG34" s="112"/>
      <c r="BH34" s="112"/>
      <c r="BI34" s="112"/>
      <c r="BJ34" s="112"/>
      <c r="BK34" s="112"/>
    </row>
    <row r="35" spans="1:104" x14ac:dyDescent="0.2">
      <c r="A35" s="113"/>
      <c r="B35" s="114"/>
      <c r="C35" s="181" t="s">
        <v>71</v>
      </c>
      <c r="D35" s="182"/>
      <c r="E35" s="117">
        <v>0</v>
      </c>
      <c r="F35" s="118"/>
      <c r="G35" s="119"/>
      <c r="H35" s="120"/>
      <c r="I35" s="115"/>
      <c r="K35" s="115"/>
      <c r="M35" s="116" t="s">
        <v>71</v>
      </c>
      <c r="O35" s="10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21" t="str">
        <f t="shared" si="1"/>
        <v>-(7*0,98*2,12)</v>
      </c>
      <c r="BE35" s="112"/>
      <c r="BF35" s="112"/>
      <c r="BG35" s="112"/>
      <c r="BH35" s="112"/>
      <c r="BI35" s="112"/>
      <c r="BJ35" s="112"/>
      <c r="BK35" s="112"/>
    </row>
    <row r="36" spans="1:104" x14ac:dyDescent="0.2">
      <c r="A36" s="113"/>
      <c r="B36" s="114"/>
      <c r="C36" s="181" t="s">
        <v>77</v>
      </c>
      <c r="D36" s="182"/>
      <c r="E36" s="117">
        <v>137.7072</v>
      </c>
      <c r="F36" s="118"/>
      <c r="G36" s="119"/>
      <c r="H36" s="120"/>
      <c r="I36" s="115"/>
      <c r="K36" s="115"/>
      <c r="M36" s="116" t="s">
        <v>77</v>
      </c>
      <c r="O36" s="10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21" t="str">
        <f t="shared" si="1"/>
        <v>Budova D:</v>
      </c>
      <c r="BE36" s="112"/>
      <c r="BF36" s="112"/>
      <c r="BG36" s="112"/>
      <c r="BH36" s="112"/>
      <c r="BI36" s="112"/>
      <c r="BJ36" s="112"/>
      <c r="BK36" s="112"/>
    </row>
    <row r="37" spans="1:104" x14ac:dyDescent="0.2">
      <c r="A37" s="113"/>
      <c r="B37" s="114"/>
      <c r="C37" s="181" t="s">
        <v>78</v>
      </c>
      <c r="D37" s="182"/>
      <c r="E37" s="117">
        <v>-8.2644000000000002</v>
      </c>
      <c r="F37" s="118"/>
      <c r="G37" s="119"/>
      <c r="H37" s="120"/>
      <c r="I37" s="115"/>
      <c r="K37" s="115"/>
      <c r="M37" s="116" t="s">
        <v>78</v>
      </c>
      <c r="O37" s="10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21" t="str">
        <f t="shared" si="1"/>
        <v>2*(1,79+2,59)*15,72</v>
      </c>
      <c r="BE37" s="112"/>
      <c r="BF37" s="112"/>
      <c r="BG37" s="112"/>
      <c r="BH37" s="112"/>
      <c r="BI37" s="112"/>
      <c r="BJ37" s="112"/>
      <c r="BK37" s="112"/>
    </row>
    <row r="38" spans="1:104" x14ac:dyDescent="0.2">
      <c r="A38" s="103">
        <v>5</v>
      </c>
      <c r="B38" s="104" t="s">
        <v>79</v>
      </c>
      <c r="C38" s="105" t="s">
        <v>80</v>
      </c>
      <c r="D38" s="106" t="s">
        <v>31</v>
      </c>
      <c r="E38" s="107">
        <v>1.8</v>
      </c>
      <c r="F38" s="108"/>
      <c r="G38" s="109">
        <f>E38*F38</f>
        <v>0</v>
      </c>
      <c r="H38" s="110">
        <v>5.1150000000006898E-2</v>
      </c>
      <c r="I38" s="111">
        <f>E38*H38</f>
        <v>9.207000000001242E-2</v>
      </c>
      <c r="J38" s="110">
        <v>0</v>
      </c>
      <c r="K38" s="111">
        <f>E38*J38</f>
        <v>0</v>
      </c>
      <c r="O38" s="102"/>
      <c r="Z38" s="112"/>
      <c r="AA38" s="112">
        <v>1</v>
      </c>
      <c r="AB38" s="112">
        <v>1</v>
      </c>
      <c r="AC38" s="112">
        <v>1</v>
      </c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CA38" s="112">
        <v>1</v>
      </c>
      <c r="CB38" s="112">
        <v>1</v>
      </c>
      <c r="CZ38" s="69">
        <v>1</v>
      </c>
    </row>
    <row r="39" spans="1:104" x14ac:dyDescent="0.2">
      <c r="A39" s="113"/>
      <c r="B39" s="114"/>
      <c r="C39" s="181" t="s">
        <v>49</v>
      </c>
      <c r="D39" s="182"/>
      <c r="E39" s="117">
        <v>0</v>
      </c>
      <c r="F39" s="118"/>
      <c r="G39" s="119"/>
      <c r="H39" s="120"/>
      <c r="I39" s="115"/>
      <c r="K39" s="115"/>
      <c r="M39" s="116" t="s">
        <v>49</v>
      </c>
      <c r="O39" s="10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21" t="str">
        <f>C38</f>
        <v>Omítka vnitřní zdiva, MC, ocelí hlazená</v>
      </c>
      <c r="BE39" s="112"/>
      <c r="BF39" s="112"/>
      <c r="BG39" s="112"/>
      <c r="BH39" s="112"/>
      <c r="BI39" s="112"/>
      <c r="BJ39" s="112"/>
      <c r="BK39" s="112"/>
    </row>
    <row r="40" spans="1:104" x14ac:dyDescent="0.2">
      <c r="A40" s="113"/>
      <c r="B40" s="114"/>
      <c r="C40" s="181" t="s">
        <v>81</v>
      </c>
      <c r="D40" s="182"/>
      <c r="E40" s="117">
        <v>1.8</v>
      </c>
      <c r="F40" s="118"/>
      <c r="G40" s="119"/>
      <c r="H40" s="120"/>
      <c r="I40" s="115"/>
      <c r="K40" s="115"/>
      <c r="M40" s="116" t="s">
        <v>81</v>
      </c>
      <c r="O40" s="10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21" t="str">
        <f>C39</f>
        <v>4.NP:</v>
      </c>
      <c r="BE40" s="112"/>
      <c r="BF40" s="112"/>
      <c r="BG40" s="112"/>
      <c r="BH40" s="112"/>
      <c r="BI40" s="112"/>
      <c r="BJ40" s="112"/>
      <c r="BK40" s="112"/>
    </row>
    <row r="41" spans="1:104" ht="22.5" x14ac:dyDescent="0.2">
      <c r="A41" s="103">
        <v>6</v>
      </c>
      <c r="B41" s="104" t="s">
        <v>82</v>
      </c>
      <c r="C41" s="105" t="s">
        <v>83</v>
      </c>
      <c r="D41" s="106" t="s">
        <v>31</v>
      </c>
      <c r="E41" s="107">
        <v>24.523299999999999</v>
      </c>
      <c r="F41" s="108"/>
      <c r="G41" s="109">
        <f>E41*F41</f>
        <v>0</v>
      </c>
      <c r="H41" s="110">
        <v>3.6099999999983398E-3</v>
      </c>
      <c r="I41" s="111">
        <f>E41*H41</f>
        <v>8.8529112999959289E-2</v>
      </c>
      <c r="J41" s="110">
        <v>0</v>
      </c>
      <c r="K41" s="111">
        <f>E41*J41</f>
        <v>0</v>
      </c>
      <c r="O41" s="102"/>
      <c r="Z41" s="112"/>
      <c r="AA41" s="112">
        <v>1</v>
      </c>
      <c r="AB41" s="112">
        <v>1</v>
      </c>
      <c r="AC41" s="112">
        <v>1</v>
      </c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CA41" s="112">
        <v>1</v>
      </c>
      <c r="CB41" s="112">
        <v>1</v>
      </c>
      <c r="CZ41" s="69">
        <v>1</v>
      </c>
    </row>
    <row r="42" spans="1:104" ht="25.5" x14ac:dyDescent="0.2">
      <c r="A42" s="113"/>
      <c r="B42" s="114"/>
      <c r="C42" s="181" t="s">
        <v>84</v>
      </c>
      <c r="D42" s="182"/>
      <c r="E42" s="117">
        <v>0</v>
      </c>
      <c r="F42" s="118"/>
      <c r="G42" s="119"/>
      <c r="H42" s="120"/>
      <c r="I42" s="115"/>
      <c r="K42" s="115"/>
      <c r="M42" s="116" t="s">
        <v>84</v>
      </c>
      <c r="O42" s="10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21" t="str">
        <f t="shared" ref="BD42:BD51" si="2">C41</f>
        <v>Montáž výztužné sítě (perlinky) do stěrky-stěny včetně výztužné sítě a stěrkového tmelu</v>
      </c>
      <c r="BE42" s="112"/>
      <c r="BF42" s="112"/>
      <c r="BG42" s="112"/>
      <c r="BH42" s="112"/>
      <c r="BI42" s="112"/>
      <c r="BJ42" s="112"/>
      <c r="BK42" s="112"/>
    </row>
    <row r="43" spans="1:104" x14ac:dyDescent="0.2">
      <c r="A43" s="113"/>
      <c r="B43" s="114"/>
      <c r="C43" s="186" t="s">
        <v>85</v>
      </c>
      <c r="D43" s="182"/>
      <c r="E43" s="168">
        <v>0</v>
      </c>
      <c r="F43" s="118"/>
      <c r="G43" s="119"/>
      <c r="H43" s="120"/>
      <c r="I43" s="115"/>
      <c r="K43" s="115"/>
      <c r="M43" s="116" t="s">
        <v>85</v>
      </c>
      <c r="O43" s="10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21" t="str">
        <f t="shared" si="2"/>
        <v>10% plochy:</v>
      </c>
      <c r="BE43" s="112"/>
      <c r="BF43" s="112"/>
      <c r="BG43" s="112"/>
      <c r="BH43" s="112"/>
      <c r="BI43" s="112"/>
      <c r="BJ43" s="112"/>
      <c r="BK43" s="112"/>
    </row>
    <row r="44" spans="1:104" x14ac:dyDescent="0.2">
      <c r="A44" s="113"/>
      <c r="B44" s="114"/>
      <c r="C44" s="186" t="s">
        <v>69</v>
      </c>
      <c r="D44" s="182"/>
      <c r="E44" s="168">
        <v>0</v>
      </c>
      <c r="F44" s="118"/>
      <c r="G44" s="119"/>
      <c r="H44" s="120"/>
      <c r="I44" s="115"/>
      <c r="K44" s="115"/>
      <c r="M44" s="116" t="s">
        <v>69</v>
      </c>
      <c r="O44" s="10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21" t="str">
        <f t="shared" si="2"/>
        <v>Začátek provozního součtu</v>
      </c>
      <c r="BE44" s="112"/>
      <c r="BF44" s="112"/>
      <c r="BG44" s="112"/>
      <c r="BH44" s="112"/>
      <c r="BI44" s="112"/>
      <c r="BJ44" s="112"/>
      <c r="BK44" s="112"/>
    </row>
    <row r="45" spans="1:104" x14ac:dyDescent="0.2">
      <c r="A45" s="113"/>
      <c r="B45" s="114"/>
      <c r="C45" s="186" t="s">
        <v>75</v>
      </c>
      <c r="D45" s="182"/>
      <c r="E45" s="168">
        <v>130.333</v>
      </c>
      <c r="F45" s="118"/>
      <c r="G45" s="119"/>
      <c r="H45" s="120"/>
      <c r="I45" s="115"/>
      <c r="K45" s="115"/>
      <c r="M45" s="116" t="s">
        <v>75</v>
      </c>
      <c r="O45" s="10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21" t="str">
        <f t="shared" si="2"/>
        <v>Budova AB:</v>
      </c>
      <c r="BE45" s="112"/>
      <c r="BF45" s="112"/>
      <c r="BG45" s="112"/>
      <c r="BH45" s="112"/>
      <c r="BI45" s="112"/>
      <c r="BJ45" s="112"/>
      <c r="BK45" s="112"/>
    </row>
    <row r="46" spans="1:104" x14ac:dyDescent="0.2">
      <c r="A46" s="113"/>
      <c r="B46" s="114"/>
      <c r="C46" s="186" t="s">
        <v>76</v>
      </c>
      <c r="D46" s="182"/>
      <c r="E46" s="168">
        <v>-14.543200000000001</v>
      </c>
      <c r="F46" s="118"/>
      <c r="G46" s="119"/>
      <c r="H46" s="120"/>
      <c r="I46" s="115"/>
      <c r="K46" s="115"/>
      <c r="M46" s="116" t="s">
        <v>76</v>
      </c>
      <c r="O46" s="10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21" t="str">
        <f t="shared" si="2"/>
        <v>2*(1,73+2,6)*15,05</v>
      </c>
      <c r="BE46" s="112"/>
      <c r="BF46" s="112"/>
      <c r="BG46" s="112"/>
      <c r="BH46" s="112"/>
      <c r="BI46" s="112"/>
      <c r="BJ46" s="112"/>
      <c r="BK46" s="112"/>
    </row>
    <row r="47" spans="1:104" x14ac:dyDescent="0.2">
      <c r="A47" s="113"/>
      <c r="B47" s="114"/>
      <c r="C47" s="186" t="s">
        <v>71</v>
      </c>
      <c r="D47" s="182"/>
      <c r="E47" s="168">
        <v>0</v>
      </c>
      <c r="F47" s="118"/>
      <c r="G47" s="119"/>
      <c r="H47" s="120"/>
      <c r="I47" s="115"/>
      <c r="K47" s="115"/>
      <c r="M47" s="116" t="s">
        <v>71</v>
      </c>
      <c r="O47" s="10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21" t="str">
        <f t="shared" si="2"/>
        <v>-(7*0,98*2,12)</v>
      </c>
      <c r="BE47" s="112"/>
      <c r="BF47" s="112"/>
      <c r="BG47" s="112"/>
      <c r="BH47" s="112"/>
      <c r="BI47" s="112"/>
      <c r="BJ47" s="112"/>
      <c r="BK47" s="112"/>
    </row>
    <row r="48" spans="1:104" x14ac:dyDescent="0.2">
      <c r="A48" s="113"/>
      <c r="B48" s="114"/>
      <c r="C48" s="186" t="s">
        <v>77</v>
      </c>
      <c r="D48" s="182"/>
      <c r="E48" s="168">
        <v>137.7072</v>
      </c>
      <c r="F48" s="118"/>
      <c r="G48" s="119"/>
      <c r="H48" s="120"/>
      <c r="I48" s="115"/>
      <c r="K48" s="115"/>
      <c r="M48" s="116" t="s">
        <v>77</v>
      </c>
      <c r="O48" s="10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21" t="str">
        <f t="shared" si="2"/>
        <v>Budova D:</v>
      </c>
      <c r="BE48" s="112"/>
      <c r="BF48" s="112"/>
      <c r="BG48" s="112"/>
      <c r="BH48" s="112"/>
      <c r="BI48" s="112"/>
      <c r="BJ48" s="112"/>
      <c r="BK48" s="112"/>
    </row>
    <row r="49" spans="1:104" x14ac:dyDescent="0.2">
      <c r="A49" s="113"/>
      <c r="B49" s="114"/>
      <c r="C49" s="186" t="s">
        <v>78</v>
      </c>
      <c r="D49" s="182"/>
      <c r="E49" s="168">
        <v>-8.2644000000000002</v>
      </c>
      <c r="F49" s="118"/>
      <c r="G49" s="119"/>
      <c r="H49" s="120"/>
      <c r="I49" s="115"/>
      <c r="K49" s="115"/>
      <c r="M49" s="116" t="s">
        <v>78</v>
      </c>
      <c r="O49" s="10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21" t="str">
        <f t="shared" si="2"/>
        <v>2*(1,79+2,59)*15,72</v>
      </c>
      <c r="BE49" s="112"/>
      <c r="BF49" s="112"/>
      <c r="BG49" s="112"/>
      <c r="BH49" s="112"/>
      <c r="BI49" s="112"/>
      <c r="BJ49" s="112"/>
      <c r="BK49" s="112"/>
    </row>
    <row r="50" spans="1:104" x14ac:dyDescent="0.2">
      <c r="A50" s="113"/>
      <c r="B50" s="114"/>
      <c r="C50" s="186" t="s">
        <v>86</v>
      </c>
      <c r="D50" s="182"/>
      <c r="E50" s="168">
        <v>245.23260000000002</v>
      </c>
      <c r="F50" s="118"/>
      <c r="G50" s="119"/>
      <c r="H50" s="120"/>
      <c r="I50" s="115"/>
      <c r="K50" s="115"/>
      <c r="M50" s="116" t="s">
        <v>86</v>
      </c>
      <c r="O50" s="10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21" t="str">
        <f t="shared" si="2"/>
        <v>-(4*0,97*2,13)</v>
      </c>
      <c r="BE50" s="112"/>
      <c r="BF50" s="112"/>
      <c r="BG50" s="112"/>
      <c r="BH50" s="112"/>
      <c r="BI50" s="112"/>
      <c r="BJ50" s="112"/>
      <c r="BK50" s="112"/>
    </row>
    <row r="51" spans="1:104" x14ac:dyDescent="0.2">
      <c r="A51" s="113"/>
      <c r="B51" s="114"/>
      <c r="C51" s="181" t="s">
        <v>87</v>
      </c>
      <c r="D51" s="182"/>
      <c r="E51" s="117">
        <v>24.523299999999999</v>
      </c>
      <c r="F51" s="118"/>
      <c r="G51" s="119"/>
      <c r="H51" s="120"/>
      <c r="I51" s="115"/>
      <c r="K51" s="115"/>
      <c r="M51" s="116" t="s">
        <v>87</v>
      </c>
      <c r="O51" s="10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21" t="str">
        <f t="shared" si="2"/>
        <v>Konec provozního součtu</v>
      </c>
      <c r="BE51" s="112"/>
      <c r="BF51" s="112"/>
      <c r="BG51" s="112"/>
      <c r="BH51" s="112"/>
      <c r="BI51" s="112"/>
      <c r="BJ51" s="112"/>
      <c r="BK51" s="112"/>
    </row>
    <row r="52" spans="1:104" x14ac:dyDescent="0.2">
      <c r="A52" s="122" t="s">
        <v>32</v>
      </c>
      <c r="B52" s="123" t="s">
        <v>64</v>
      </c>
      <c r="C52" s="124" t="s">
        <v>65</v>
      </c>
      <c r="D52" s="125"/>
      <c r="E52" s="126"/>
      <c r="F52" s="126"/>
      <c r="G52" s="127">
        <f>SUM(G25:G51)</f>
        <v>0</v>
      </c>
      <c r="H52" s="128"/>
      <c r="I52" s="129">
        <f>SUM(I25:I51)</f>
        <v>1.2001036270003691</v>
      </c>
      <c r="J52" s="130"/>
      <c r="K52" s="129">
        <f>SUM(K25:K51)</f>
        <v>0</v>
      </c>
      <c r="O52" s="102"/>
      <c r="X52" s="131">
        <f>K52</f>
        <v>0</v>
      </c>
      <c r="Y52" s="131">
        <f>I52</f>
        <v>1.2001036270003691</v>
      </c>
      <c r="Z52" s="132">
        <f>G52</f>
        <v>0</v>
      </c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33"/>
      <c r="BB52" s="133"/>
      <c r="BC52" s="133"/>
      <c r="BD52" s="133"/>
      <c r="BE52" s="133"/>
      <c r="BF52" s="133"/>
      <c r="BG52" s="112"/>
      <c r="BH52" s="112"/>
      <c r="BI52" s="112"/>
      <c r="BJ52" s="112"/>
      <c r="BK52" s="112"/>
    </row>
    <row r="53" spans="1:104" ht="14.25" customHeight="1" x14ac:dyDescent="0.2">
      <c r="A53" s="94" t="s">
        <v>29</v>
      </c>
      <c r="B53" s="95" t="s">
        <v>88</v>
      </c>
      <c r="C53" s="96" t="s">
        <v>89</v>
      </c>
      <c r="D53" s="97"/>
      <c r="E53" s="98"/>
      <c r="F53" s="98"/>
      <c r="G53" s="99"/>
      <c r="H53" s="100"/>
      <c r="I53" s="101"/>
      <c r="J53" s="100"/>
      <c r="K53" s="101"/>
      <c r="O53" s="102"/>
    </row>
    <row r="54" spans="1:104" x14ac:dyDescent="0.2">
      <c r="A54" s="103">
        <v>7</v>
      </c>
      <c r="B54" s="104" t="s">
        <v>90</v>
      </c>
      <c r="C54" s="105" t="s">
        <v>91</v>
      </c>
      <c r="D54" s="106" t="s">
        <v>31</v>
      </c>
      <c r="E54" s="107">
        <v>9.1341000000000001</v>
      </c>
      <c r="F54" s="108"/>
      <c r="G54" s="109">
        <f>E54*F54</f>
        <v>0</v>
      </c>
      <c r="H54" s="110">
        <v>1.8380000000007599E-2</v>
      </c>
      <c r="I54" s="111">
        <f>E54*H54</f>
        <v>0.16788475800006941</v>
      </c>
      <c r="J54" s="110">
        <v>0</v>
      </c>
      <c r="K54" s="111">
        <f>E54*J54</f>
        <v>0</v>
      </c>
      <c r="O54" s="102"/>
      <c r="Z54" s="112"/>
      <c r="AA54" s="112">
        <v>1</v>
      </c>
      <c r="AB54" s="112">
        <v>1</v>
      </c>
      <c r="AC54" s="112">
        <v>1</v>
      </c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CA54" s="112">
        <v>1</v>
      </c>
      <c r="CB54" s="112">
        <v>1</v>
      </c>
      <c r="CZ54" s="69">
        <v>1</v>
      </c>
    </row>
    <row r="55" spans="1:104" x14ac:dyDescent="0.2">
      <c r="A55" s="113"/>
      <c r="B55" s="114"/>
      <c r="C55" s="181" t="s">
        <v>69</v>
      </c>
      <c r="D55" s="182"/>
      <c r="E55" s="117">
        <v>0</v>
      </c>
      <c r="F55" s="118"/>
      <c r="G55" s="119"/>
      <c r="H55" s="120"/>
      <c r="I55" s="115"/>
      <c r="K55" s="115"/>
      <c r="M55" s="116" t="s">
        <v>69</v>
      </c>
      <c r="O55" s="10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21" t="str">
        <f>C54</f>
        <v>Montáž lešení leh.řad.s podlahami,š.do 1 m, H 30 m</v>
      </c>
      <c r="BE55" s="112"/>
      <c r="BF55" s="112"/>
      <c r="BG55" s="112"/>
      <c r="BH55" s="112"/>
      <c r="BI55" s="112"/>
      <c r="BJ55" s="112"/>
      <c r="BK55" s="112"/>
    </row>
    <row r="56" spans="1:104" x14ac:dyDescent="0.2">
      <c r="A56" s="113"/>
      <c r="B56" s="114"/>
      <c r="C56" s="181" t="s">
        <v>92</v>
      </c>
      <c r="D56" s="182"/>
      <c r="E56" s="117">
        <v>4.4980000000000002</v>
      </c>
      <c r="F56" s="118"/>
      <c r="G56" s="119"/>
      <c r="H56" s="120"/>
      <c r="I56" s="115"/>
      <c r="K56" s="115"/>
      <c r="M56" s="116" t="s">
        <v>92</v>
      </c>
      <c r="O56" s="10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21" t="str">
        <f>C55</f>
        <v>Budova AB:</v>
      </c>
      <c r="BE56" s="112"/>
      <c r="BF56" s="112"/>
      <c r="BG56" s="112"/>
      <c r="BH56" s="112"/>
      <c r="BI56" s="112"/>
      <c r="BJ56" s="112"/>
      <c r="BK56" s="112"/>
    </row>
    <row r="57" spans="1:104" x14ac:dyDescent="0.2">
      <c r="A57" s="113"/>
      <c r="B57" s="114"/>
      <c r="C57" s="181" t="s">
        <v>71</v>
      </c>
      <c r="D57" s="182"/>
      <c r="E57" s="117">
        <v>0</v>
      </c>
      <c r="F57" s="118"/>
      <c r="G57" s="119"/>
      <c r="H57" s="120"/>
      <c r="I57" s="115"/>
      <c r="K57" s="115"/>
      <c r="M57" s="116" t="s">
        <v>71</v>
      </c>
      <c r="O57" s="10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21" t="str">
        <f>C56</f>
        <v>1,73*2,6</v>
      </c>
      <c r="BE57" s="112"/>
      <c r="BF57" s="112"/>
      <c r="BG57" s="112"/>
      <c r="BH57" s="112"/>
      <c r="BI57" s="112"/>
      <c r="BJ57" s="112"/>
      <c r="BK57" s="112"/>
    </row>
    <row r="58" spans="1:104" x14ac:dyDescent="0.2">
      <c r="A58" s="113"/>
      <c r="B58" s="114"/>
      <c r="C58" s="181" t="s">
        <v>93</v>
      </c>
      <c r="D58" s="182"/>
      <c r="E58" s="117">
        <v>4.6360999999999999</v>
      </c>
      <c r="F58" s="118"/>
      <c r="G58" s="119"/>
      <c r="H58" s="120"/>
      <c r="I58" s="115"/>
      <c r="K58" s="115"/>
      <c r="M58" s="116" t="s">
        <v>93</v>
      </c>
      <c r="O58" s="10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21" t="str">
        <f>C57</f>
        <v>Budova D:</v>
      </c>
      <c r="BE58" s="112"/>
      <c r="BF58" s="112"/>
      <c r="BG58" s="112"/>
      <c r="BH58" s="112"/>
      <c r="BI58" s="112"/>
      <c r="BJ58" s="112"/>
      <c r="BK58" s="112"/>
    </row>
    <row r="59" spans="1:104" x14ac:dyDescent="0.2">
      <c r="A59" s="103">
        <v>8</v>
      </c>
      <c r="B59" s="104" t="s">
        <v>94</v>
      </c>
      <c r="C59" s="105" t="s">
        <v>95</v>
      </c>
      <c r="D59" s="106" t="s">
        <v>31</v>
      </c>
      <c r="E59" s="107">
        <v>9.1341000000000001</v>
      </c>
      <c r="F59" s="108"/>
      <c r="G59" s="109">
        <f>E59*F59</f>
        <v>0</v>
      </c>
      <c r="H59" s="110">
        <v>7.99999999999912E-4</v>
      </c>
      <c r="I59" s="111">
        <f>E59*H59</f>
        <v>7.3072799999991962E-3</v>
      </c>
      <c r="J59" s="110">
        <v>0</v>
      </c>
      <c r="K59" s="111">
        <f>E59*J59</f>
        <v>0</v>
      </c>
      <c r="O59" s="102"/>
      <c r="Z59" s="112"/>
      <c r="AA59" s="112">
        <v>1</v>
      </c>
      <c r="AB59" s="112">
        <v>1</v>
      </c>
      <c r="AC59" s="112">
        <v>1</v>
      </c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CA59" s="112">
        <v>1</v>
      </c>
      <c r="CB59" s="112">
        <v>1</v>
      </c>
      <c r="CZ59" s="69">
        <v>1</v>
      </c>
    </row>
    <row r="60" spans="1:104" x14ac:dyDescent="0.2">
      <c r="A60" s="103">
        <v>9</v>
      </c>
      <c r="B60" s="104" t="s">
        <v>96</v>
      </c>
      <c r="C60" s="105" t="s">
        <v>97</v>
      </c>
      <c r="D60" s="106" t="s">
        <v>31</v>
      </c>
      <c r="E60" s="107">
        <v>9.1341000000000001</v>
      </c>
      <c r="F60" s="108"/>
      <c r="G60" s="109">
        <f>E60*F60</f>
        <v>0</v>
      </c>
      <c r="H60" s="110">
        <v>0</v>
      </c>
      <c r="I60" s="111">
        <f>E60*H60</f>
        <v>0</v>
      </c>
      <c r="J60" s="110">
        <v>0</v>
      </c>
      <c r="K60" s="111">
        <f>E60*J60</f>
        <v>0</v>
      </c>
      <c r="O60" s="102"/>
      <c r="Z60" s="112"/>
      <c r="AA60" s="112">
        <v>1</v>
      </c>
      <c r="AB60" s="112">
        <v>1</v>
      </c>
      <c r="AC60" s="112">
        <v>1</v>
      </c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CA60" s="112">
        <v>1</v>
      </c>
      <c r="CB60" s="112">
        <v>1</v>
      </c>
      <c r="CZ60" s="69">
        <v>1</v>
      </c>
    </row>
    <row r="61" spans="1:104" x14ac:dyDescent="0.2">
      <c r="A61" s="103">
        <v>10</v>
      </c>
      <c r="B61" s="104" t="s">
        <v>98</v>
      </c>
      <c r="C61" s="105" t="s">
        <v>99</v>
      </c>
      <c r="D61" s="106" t="s">
        <v>31</v>
      </c>
      <c r="E61" s="107">
        <v>10</v>
      </c>
      <c r="F61" s="108"/>
      <c r="G61" s="109">
        <f>E61*F61</f>
        <v>0</v>
      </c>
      <c r="H61" s="110">
        <v>3.4589999999980102E-2</v>
      </c>
      <c r="I61" s="111">
        <f>E61*H61</f>
        <v>0.34589999999980103</v>
      </c>
      <c r="J61" s="110">
        <v>0</v>
      </c>
      <c r="K61" s="111">
        <f>E61*J61</f>
        <v>0</v>
      </c>
      <c r="O61" s="102"/>
      <c r="Z61" s="112"/>
      <c r="AA61" s="112">
        <v>1</v>
      </c>
      <c r="AB61" s="112">
        <v>1</v>
      </c>
      <c r="AC61" s="112">
        <v>1</v>
      </c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CA61" s="112">
        <v>1</v>
      </c>
      <c r="CB61" s="112">
        <v>1</v>
      </c>
      <c r="CZ61" s="69">
        <v>1</v>
      </c>
    </row>
    <row r="62" spans="1:104" x14ac:dyDescent="0.2">
      <c r="A62" s="122" t="s">
        <v>32</v>
      </c>
      <c r="B62" s="123" t="s">
        <v>88</v>
      </c>
      <c r="C62" s="124" t="s">
        <v>89</v>
      </c>
      <c r="D62" s="125"/>
      <c r="E62" s="126"/>
      <c r="F62" s="126"/>
      <c r="G62" s="127">
        <f>SUM(G53:G61)</f>
        <v>0</v>
      </c>
      <c r="H62" s="128"/>
      <c r="I62" s="129">
        <f>SUM(I53:I61)</f>
        <v>0.52109203799986958</v>
      </c>
      <c r="J62" s="130"/>
      <c r="K62" s="129">
        <f>SUM(K53:K61)</f>
        <v>0</v>
      </c>
      <c r="O62" s="102"/>
      <c r="X62" s="131">
        <f>K62</f>
        <v>0</v>
      </c>
      <c r="Y62" s="131">
        <f>I62</f>
        <v>0.52109203799986958</v>
      </c>
      <c r="Z62" s="132">
        <f>G62</f>
        <v>0</v>
      </c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33"/>
      <c r="BB62" s="133"/>
      <c r="BC62" s="133"/>
      <c r="BD62" s="133"/>
      <c r="BE62" s="133"/>
      <c r="BF62" s="133"/>
      <c r="BG62" s="112"/>
      <c r="BH62" s="112"/>
      <c r="BI62" s="112"/>
      <c r="BJ62" s="112"/>
      <c r="BK62" s="112"/>
    </row>
    <row r="63" spans="1:104" ht="14.25" customHeight="1" x14ac:dyDescent="0.2">
      <c r="A63" s="94" t="s">
        <v>29</v>
      </c>
      <c r="B63" s="95" t="s">
        <v>100</v>
      </c>
      <c r="C63" s="96" t="s">
        <v>101</v>
      </c>
      <c r="D63" s="97"/>
      <c r="E63" s="98"/>
      <c r="F63" s="98"/>
      <c r="G63" s="99"/>
      <c r="H63" s="100"/>
      <c r="I63" s="101"/>
      <c r="J63" s="100"/>
      <c r="K63" s="101"/>
      <c r="O63" s="102"/>
    </row>
    <row r="64" spans="1:104" x14ac:dyDescent="0.2">
      <c r="A64" s="103">
        <v>11</v>
      </c>
      <c r="B64" s="104" t="s">
        <v>102</v>
      </c>
      <c r="C64" s="105" t="s">
        <v>103</v>
      </c>
      <c r="D64" s="106" t="s">
        <v>68</v>
      </c>
      <c r="E64" s="107">
        <v>0.45</v>
      </c>
      <c r="F64" s="108"/>
      <c r="G64" s="109">
        <f>E64*F64</f>
        <v>0</v>
      </c>
      <c r="H64" s="110">
        <v>0</v>
      </c>
      <c r="I64" s="111">
        <f>E64*H64</f>
        <v>0</v>
      </c>
      <c r="J64" s="110">
        <v>-2.1400000000006999E-3</v>
      </c>
      <c r="K64" s="111">
        <f>E64*J64</f>
        <v>-9.6300000000031495E-4</v>
      </c>
      <c r="O64" s="102"/>
      <c r="Z64" s="112"/>
      <c r="AA64" s="112">
        <v>1</v>
      </c>
      <c r="AB64" s="112">
        <v>1</v>
      </c>
      <c r="AC64" s="112">
        <v>1</v>
      </c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CA64" s="112">
        <v>1</v>
      </c>
      <c r="CB64" s="112">
        <v>1</v>
      </c>
      <c r="CZ64" s="69">
        <v>1</v>
      </c>
    </row>
    <row r="65" spans="1:104" x14ac:dyDescent="0.2">
      <c r="A65" s="113"/>
      <c r="B65" s="114"/>
      <c r="C65" s="181" t="s">
        <v>104</v>
      </c>
      <c r="D65" s="182"/>
      <c r="E65" s="117">
        <v>0.45</v>
      </c>
      <c r="F65" s="118"/>
      <c r="G65" s="119"/>
      <c r="H65" s="120"/>
      <c r="I65" s="115"/>
      <c r="K65" s="115"/>
      <c r="M65" s="116" t="s">
        <v>104</v>
      </c>
      <c r="O65" s="10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21" t="str">
        <f>C64</f>
        <v>Vrtání jádrové do zdiva cihelného do D 160 mm</v>
      </c>
      <c r="BE65" s="112"/>
      <c r="BF65" s="112"/>
      <c r="BG65" s="112"/>
      <c r="BH65" s="112"/>
      <c r="BI65" s="112"/>
      <c r="BJ65" s="112"/>
      <c r="BK65" s="112"/>
    </row>
    <row r="66" spans="1:104" x14ac:dyDescent="0.2">
      <c r="A66" s="103">
        <v>12</v>
      </c>
      <c r="B66" s="104" t="s">
        <v>105</v>
      </c>
      <c r="C66" s="105" t="s">
        <v>106</v>
      </c>
      <c r="D66" s="106" t="s">
        <v>68</v>
      </c>
      <c r="E66" s="107">
        <v>0.75</v>
      </c>
      <c r="F66" s="108"/>
      <c r="G66" s="109">
        <f>E66*F66</f>
        <v>0</v>
      </c>
      <c r="H66" s="110">
        <v>0</v>
      </c>
      <c r="I66" s="111">
        <f>E66*H66</f>
        <v>0</v>
      </c>
      <c r="J66" s="110">
        <v>-2.1400000000006999E-3</v>
      </c>
      <c r="K66" s="111">
        <f>E66*J66</f>
        <v>-1.6050000000005248E-3</v>
      </c>
      <c r="O66" s="102"/>
      <c r="Z66" s="112"/>
      <c r="AA66" s="112">
        <v>1</v>
      </c>
      <c r="AB66" s="112">
        <v>1</v>
      </c>
      <c r="AC66" s="112">
        <v>1</v>
      </c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CA66" s="112">
        <v>1</v>
      </c>
      <c r="CB66" s="112">
        <v>1</v>
      </c>
      <c r="CZ66" s="69">
        <v>1</v>
      </c>
    </row>
    <row r="67" spans="1:104" x14ac:dyDescent="0.2">
      <c r="A67" s="113"/>
      <c r="B67" s="114"/>
      <c r="C67" s="181" t="s">
        <v>107</v>
      </c>
      <c r="D67" s="182"/>
      <c r="E67" s="117">
        <v>0.75</v>
      </c>
      <c r="F67" s="118"/>
      <c r="G67" s="119"/>
      <c r="H67" s="120"/>
      <c r="I67" s="115"/>
      <c r="K67" s="115"/>
      <c r="M67" s="116" t="s">
        <v>107</v>
      </c>
      <c r="O67" s="10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21" t="str">
        <f>C66</f>
        <v>Vrtání jádrové do zdiva cihelného do D 200 mm</v>
      </c>
      <c r="BE67" s="112"/>
      <c r="BF67" s="112"/>
      <c r="BG67" s="112"/>
      <c r="BH67" s="112"/>
      <c r="BI67" s="112"/>
      <c r="BJ67" s="112"/>
      <c r="BK67" s="112"/>
    </row>
    <row r="68" spans="1:104" x14ac:dyDescent="0.2">
      <c r="A68" s="103">
        <v>13</v>
      </c>
      <c r="B68" s="104" t="s">
        <v>108</v>
      </c>
      <c r="C68" s="105" t="s">
        <v>109</v>
      </c>
      <c r="D68" s="106" t="s">
        <v>68</v>
      </c>
      <c r="E68" s="107">
        <v>0.7</v>
      </c>
      <c r="F68" s="108"/>
      <c r="G68" s="109">
        <f>E68*F68</f>
        <v>0</v>
      </c>
      <c r="H68" s="110">
        <v>0</v>
      </c>
      <c r="I68" s="111">
        <f>E68*H68</f>
        <v>0</v>
      </c>
      <c r="J68" s="110">
        <v>-2.8700000000014799E-3</v>
      </c>
      <c r="K68" s="111">
        <f>E68*J68</f>
        <v>-2.009000000001036E-3</v>
      </c>
      <c r="O68" s="102"/>
      <c r="Z68" s="112"/>
      <c r="AA68" s="112">
        <v>1</v>
      </c>
      <c r="AB68" s="112">
        <v>1</v>
      </c>
      <c r="AC68" s="112">
        <v>1</v>
      </c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CA68" s="112">
        <v>1</v>
      </c>
      <c r="CB68" s="112">
        <v>1</v>
      </c>
      <c r="CZ68" s="69">
        <v>1</v>
      </c>
    </row>
    <row r="69" spans="1:104" x14ac:dyDescent="0.2">
      <c r="A69" s="113"/>
      <c r="B69" s="114"/>
      <c r="C69" s="181" t="s">
        <v>110</v>
      </c>
      <c r="D69" s="182"/>
      <c r="E69" s="117">
        <v>0.7</v>
      </c>
      <c r="F69" s="118"/>
      <c r="G69" s="119"/>
      <c r="H69" s="120"/>
      <c r="I69" s="115"/>
      <c r="K69" s="115"/>
      <c r="M69" s="116" t="s">
        <v>110</v>
      </c>
      <c r="O69" s="10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21" t="str">
        <f>C68</f>
        <v>Vrtání jádrové do ŽB do D 250 mm</v>
      </c>
      <c r="BE69" s="112"/>
      <c r="BF69" s="112"/>
      <c r="BG69" s="112"/>
      <c r="BH69" s="112"/>
      <c r="BI69" s="112"/>
      <c r="BJ69" s="112"/>
      <c r="BK69" s="112"/>
    </row>
    <row r="70" spans="1:104" x14ac:dyDescent="0.2">
      <c r="A70" s="122" t="s">
        <v>32</v>
      </c>
      <c r="B70" s="123" t="s">
        <v>100</v>
      </c>
      <c r="C70" s="124" t="s">
        <v>101</v>
      </c>
      <c r="D70" s="125"/>
      <c r="E70" s="126"/>
      <c r="F70" s="126"/>
      <c r="G70" s="127">
        <f>SUM(G63:G69)</f>
        <v>0</v>
      </c>
      <c r="H70" s="128"/>
      <c r="I70" s="129">
        <f>SUM(I63:I69)</f>
        <v>0</v>
      </c>
      <c r="J70" s="130"/>
      <c r="K70" s="129">
        <f>SUM(K63:K69)</f>
        <v>-4.5770000000018756E-3</v>
      </c>
      <c r="O70" s="102"/>
      <c r="X70" s="131">
        <f>K70</f>
        <v>-4.5770000000018756E-3</v>
      </c>
      <c r="Y70" s="131">
        <f>I70</f>
        <v>0</v>
      </c>
      <c r="Z70" s="132">
        <f>G70</f>
        <v>0</v>
      </c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33"/>
      <c r="BB70" s="133"/>
      <c r="BC70" s="133"/>
      <c r="BD70" s="133"/>
      <c r="BE70" s="133"/>
      <c r="BF70" s="133"/>
      <c r="BG70" s="112"/>
      <c r="BH70" s="112"/>
      <c r="BI70" s="112"/>
      <c r="BJ70" s="112"/>
      <c r="BK70" s="112"/>
    </row>
    <row r="71" spans="1:104" ht="14.25" customHeight="1" x14ac:dyDescent="0.2">
      <c r="A71" s="94" t="s">
        <v>29</v>
      </c>
      <c r="B71" s="95" t="s">
        <v>111</v>
      </c>
      <c r="C71" s="96" t="s">
        <v>112</v>
      </c>
      <c r="D71" s="97"/>
      <c r="E71" s="98"/>
      <c r="F71" s="98"/>
      <c r="G71" s="99"/>
      <c r="H71" s="100"/>
      <c r="I71" s="101"/>
      <c r="J71" s="100"/>
      <c r="K71" s="101"/>
      <c r="O71" s="102"/>
    </row>
    <row r="72" spans="1:104" x14ac:dyDescent="0.2">
      <c r="A72" s="103">
        <v>14</v>
      </c>
      <c r="B72" s="104" t="s">
        <v>113</v>
      </c>
      <c r="C72" s="105" t="s">
        <v>114</v>
      </c>
      <c r="D72" s="106" t="s">
        <v>115</v>
      </c>
      <c r="E72" s="107">
        <v>2.62278950500041</v>
      </c>
      <c r="F72" s="108"/>
      <c r="G72" s="109">
        <f>E72*F72</f>
        <v>0</v>
      </c>
      <c r="H72" s="110">
        <v>0</v>
      </c>
      <c r="I72" s="111">
        <f>E72*H72</f>
        <v>0</v>
      </c>
      <c r="J72" s="110"/>
      <c r="K72" s="111">
        <f>E72*J72</f>
        <v>0</v>
      </c>
      <c r="O72" s="102"/>
      <c r="Z72" s="112"/>
      <c r="AA72" s="112">
        <v>7</v>
      </c>
      <c r="AB72" s="112">
        <v>1</v>
      </c>
      <c r="AC72" s="112">
        <v>2</v>
      </c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CA72" s="112">
        <v>7</v>
      </c>
      <c r="CB72" s="112">
        <v>1</v>
      </c>
      <c r="CZ72" s="69">
        <v>1</v>
      </c>
    </row>
    <row r="73" spans="1:104" x14ac:dyDescent="0.2">
      <c r="A73" s="122" t="s">
        <v>32</v>
      </c>
      <c r="B73" s="123" t="s">
        <v>111</v>
      </c>
      <c r="C73" s="124" t="s">
        <v>112</v>
      </c>
      <c r="D73" s="125"/>
      <c r="E73" s="126"/>
      <c r="F73" s="126"/>
      <c r="G73" s="127">
        <f>SUM(G71:G72)</f>
        <v>0</v>
      </c>
      <c r="H73" s="128"/>
      <c r="I73" s="129">
        <f>SUM(I71:I72)</f>
        <v>0</v>
      </c>
      <c r="J73" s="130"/>
      <c r="K73" s="129">
        <f>SUM(K71:K72)</f>
        <v>0</v>
      </c>
      <c r="O73" s="102"/>
      <c r="X73" s="131">
        <f>K73</f>
        <v>0</v>
      </c>
      <c r="Y73" s="131">
        <f>I73</f>
        <v>0</v>
      </c>
      <c r="Z73" s="132">
        <f>G73</f>
        <v>0</v>
      </c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33"/>
      <c r="BB73" s="133"/>
      <c r="BC73" s="133"/>
      <c r="BD73" s="133"/>
      <c r="BE73" s="133"/>
      <c r="BF73" s="133"/>
      <c r="BG73" s="112"/>
      <c r="BH73" s="112"/>
      <c r="BI73" s="112"/>
      <c r="BJ73" s="112"/>
      <c r="BK73" s="112"/>
    </row>
    <row r="74" spans="1:104" ht="14.25" customHeight="1" x14ac:dyDescent="0.2">
      <c r="A74" s="94" t="s">
        <v>29</v>
      </c>
      <c r="B74" s="95" t="s">
        <v>116</v>
      </c>
      <c r="C74" s="96" t="s">
        <v>117</v>
      </c>
      <c r="D74" s="97"/>
      <c r="E74" s="98"/>
      <c r="F74" s="98"/>
      <c r="G74" s="99"/>
      <c r="H74" s="100"/>
      <c r="I74" s="101"/>
      <c r="J74" s="100"/>
      <c r="K74" s="101"/>
      <c r="O74" s="102"/>
    </row>
    <row r="75" spans="1:104" x14ac:dyDescent="0.2">
      <c r="A75" s="103">
        <v>15</v>
      </c>
      <c r="B75" s="104" t="s">
        <v>118</v>
      </c>
      <c r="C75" s="105" t="s">
        <v>119</v>
      </c>
      <c r="D75" s="106" t="s">
        <v>68</v>
      </c>
      <c r="E75" s="107">
        <v>9.8199999999999996E-2</v>
      </c>
      <c r="F75" s="108"/>
      <c r="G75" s="109">
        <f>E75*F75</f>
        <v>0</v>
      </c>
      <c r="H75" s="110">
        <v>2.4999999999986101E-4</v>
      </c>
      <c r="I75" s="111">
        <f>E75*H75</f>
        <v>2.454999999998635E-5</v>
      </c>
      <c r="J75" s="110">
        <v>0</v>
      </c>
      <c r="K75" s="111">
        <f>E75*J75</f>
        <v>0</v>
      </c>
      <c r="O75" s="102"/>
      <c r="Z75" s="112"/>
      <c r="AA75" s="112">
        <v>1</v>
      </c>
      <c r="AB75" s="112">
        <v>7</v>
      </c>
      <c r="AC75" s="112">
        <v>7</v>
      </c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CA75" s="112">
        <v>1</v>
      </c>
      <c r="CB75" s="112">
        <v>7</v>
      </c>
      <c r="CZ75" s="69">
        <v>2</v>
      </c>
    </row>
    <row r="76" spans="1:104" x14ac:dyDescent="0.2">
      <c r="A76" s="113"/>
      <c r="B76" s="114"/>
      <c r="C76" s="181" t="s">
        <v>120</v>
      </c>
      <c r="D76" s="182"/>
      <c r="E76" s="117">
        <v>9.8199999999999996E-2</v>
      </c>
      <c r="F76" s="118"/>
      <c r="G76" s="119"/>
      <c r="H76" s="120"/>
      <c r="I76" s="115"/>
      <c r="K76" s="115"/>
      <c r="M76" s="116" t="s">
        <v>120</v>
      </c>
      <c r="O76" s="10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21" t="str">
        <f>C75</f>
        <v>Tmelení spár 2 x 15 mm protipožárním tmelem Promat</v>
      </c>
      <c r="BE76" s="112"/>
      <c r="BF76" s="112"/>
      <c r="BG76" s="112"/>
      <c r="BH76" s="112"/>
      <c r="BI76" s="112"/>
      <c r="BJ76" s="112"/>
      <c r="BK76" s="112"/>
    </row>
    <row r="77" spans="1:104" x14ac:dyDescent="0.2">
      <c r="A77" s="103">
        <v>16</v>
      </c>
      <c r="B77" s="104" t="s">
        <v>121</v>
      </c>
      <c r="C77" s="105" t="s">
        <v>122</v>
      </c>
      <c r="D77" s="106" t="s">
        <v>115</v>
      </c>
      <c r="E77" s="107">
        <v>2.45499999999864E-5</v>
      </c>
      <c r="F77" s="108"/>
      <c r="G77" s="109">
        <f>E77*F77</f>
        <v>0</v>
      </c>
      <c r="H77" s="110">
        <v>0</v>
      </c>
      <c r="I77" s="111">
        <f>E77*H77</f>
        <v>0</v>
      </c>
      <c r="J77" s="110"/>
      <c r="K77" s="111">
        <f>E77*J77</f>
        <v>0</v>
      </c>
      <c r="O77" s="102"/>
      <c r="Z77" s="112"/>
      <c r="AA77" s="112">
        <v>7</v>
      </c>
      <c r="AB77" s="112">
        <v>1001</v>
      </c>
      <c r="AC77" s="112">
        <v>5</v>
      </c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CA77" s="112">
        <v>7</v>
      </c>
      <c r="CB77" s="112">
        <v>1001</v>
      </c>
      <c r="CZ77" s="69">
        <v>2</v>
      </c>
    </row>
    <row r="78" spans="1:104" x14ac:dyDescent="0.2">
      <c r="A78" s="122" t="s">
        <v>32</v>
      </c>
      <c r="B78" s="123" t="s">
        <v>116</v>
      </c>
      <c r="C78" s="124" t="s">
        <v>117</v>
      </c>
      <c r="D78" s="125"/>
      <c r="E78" s="126"/>
      <c r="F78" s="126"/>
      <c r="G78" s="127">
        <f>SUM(G74:G77)</f>
        <v>0</v>
      </c>
      <c r="H78" s="128"/>
      <c r="I78" s="129">
        <f>SUM(I74:I77)</f>
        <v>2.454999999998635E-5</v>
      </c>
      <c r="J78" s="130"/>
      <c r="K78" s="129">
        <f>SUM(K74:K77)</f>
        <v>0</v>
      </c>
      <c r="O78" s="102"/>
      <c r="X78" s="131">
        <f>K78</f>
        <v>0</v>
      </c>
      <c r="Y78" s="131">
        <f>I78</f>
        <v>2.454999999998635E-5</v>
      </c>
      <c r="Z78" s="132">
        <f>G78</f>
        <v>0</v>
      </c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33"/>
      <c r="BB78" s="133"/>
      <c r="BC78" s="133"/>
      <c r="BD78" s="133"/>
      <c r="BE78" s="133"/>
      <c r="BF78" s="133"/>
      <c r="BG78" s="112"/>
      <c r="BH78" s="112"/>
      <c r="BI78" s="112"/>
      <c r="BJ78" s="112"/>
      <c r="BK78" s="112"/>
    </row>
    <row r="79" spans="1:104" ht="14.25" customHeight="1" x14ac:dyDescent="0.2">
      <c r="A79" s="94" t="s">
        <v>29</v>
      </c>
      <c r="B79" s="95" t="s">
        <v>123</v>
      </c>
      <c r="C79" s="96" t="s">
        <v>124</v>
      </c>
      <c r="D79" s="97"/>
      <c r="E79" s="98"/>
      <c r="F79" s="98"/>
      <c r="G79" s="99"/>
      <c r="H79" s="100"/>
      <c r="I79" s="101"/>
      <c r="J79" s="100"/>
      <c r="K79" s="101"/>
      <c r="O79" s="102"/>
    </row>
    <row r="80" spans="1:104" x14ac:dyDescent="0.2">
      <c r="A80" s="103">
        <v>17</v>
      </c>
      <c r="B80" s="104" t="s">
        <v>125</v>
      </c>
      <c r="C80" s="105" t="s">
        <v>126</v>
      </c>
      <c r="D80" s="106" t="s">
        <v>127</v>
      </c>
      <c r="E80" s="107">
        <v>2</v>
      </c>
      <c r="F80" s="108"/>
      <c r="G80" s="109">
        <f>E80*F80</f>
        <v>0</v>
      </c>
      <c r="H80" s="110">
        <v>0</v>
      </c>
      <c r="I80" s="111">
        <f>E80*H80</f>
        <v>0</v>
      </c>
      <c r="J80" s="110">
        <v>0</v>
      </c>
      <c r="K80" s="111">
        <f>E80*J80</f>
        <v>0</v>
      </c>
      <c r="O80" s="102"/>
      <c r="Z80" s="112"/>
      <c r="AA80" s="112">
        <v>1</v>
      </c>
      <c r="AB80" s="112">
        <v>7</v>
      </c>
      <c r="AC80" s="112">
        <v>7</v>
      </c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CA80" s="112">
        <v>1</v>
      </c>
      <c r="CB80" s="112">
        <v>7</v>
      </c>
      <c r="CZ80" s="69">
        <v>2</v>
      </c>
    </row>
    <row r="81" spans="1:104" x14ac:dyDescent="0.2">
      <c r="A81" s="113"/>
      <c r="B81" s="114"/>
      <c r="C81" s="183" t="s">
        <v>128</v>
      </c>
      <c r="D81" s="184"/>
      <c r="E81" s="184"/>
      <c r="F81" s="184"/>
      <c r="G81" s="185"/>
      <c r="I81" s="115"/>
      <c r="K81" s="115"/>
      <c r="L81" s="116" t="s">
        <v>128</v>
      </c>
      <c r="O81" s="10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</row>
    <row r="82" spans="1:104" x14ac:dyDescent="0.2">
      <c r="A82" s="103">
        <v>18</v>
      </c>
      <c r="B82" s="104" t="s">
        <v>129</v>
      </c>
      <c r="C82" s="105" t="s">
        <v>130</v>
      </c>
      <c r="D82" s="106" t="s">
        <v>131</v>
      </c>
      <c r="E82" s="107">
        <v>2</v>
      </c>
      <c r="F82" s="108"/>
      <c r="G82" s="109">
        <f>E82*F82</f>
        <v>0</v>
      </c>
      <c r="H82" s="110">
        <v>2.2599999999997102E-3</v>
      </c>
      <c r="I82" s="111">
        <f>E82*H82</f>
        <v>4.5199999999994203E-3</v>
      </c>
      <c r="J82" s="110"/>
      <c r="K82" s="111">
        <f>E82*J82</f>
        <v>0</v>
      </c>
      <c r="O82" s="102"/>
      <c r="Z82" s="112"/>
      <c r="AA82" s="112">
        <v>12</v>
      </c>
      <c r="AB82" s="112">
        <v>1</v>
      </c>
      <c r="AC82" s="112">
        <v>874</v>
      </c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CA82" s="112">
        <v>12</v>
      </c>
      <c r="CB82" s="112">
        <v>1</v>
      </c>
      <c r="CZ82" s="69">
        <v>2</v>
      </c>
    </row>
    <row r="83" spans="1:104" x14ac:dyDescent="0.2">
      <c r="A83" s="103">
        <v>19</v>
      </c>
      <c r="B83" s="104" t="s">
        <v>132</v>
      </c>
      <c r="C83" s="105" t="s">
        <v>133</v>
      </c>
      <c r="D83" s="106" t="s">
        <v>115</v>
      </c>
      <c r="E83" s="107">
        <v>4.5199999999994099E-3</v>
      </c>
      <c r="F83" s="108"/>
      <c r="G83" s="109">
        <f>E83*F83</f>
        <v>0</v>
      </c>
      <c r="H83" s="110">
        <v>0</v>
      </c>
      <c r="I83" s="111">
        <f>E83*H83</f>
        <v>0</v>
      </c>
      <c r="J83" s="110"/>
      <c r="K83" s="111">
        <f>E83*J83</f>
        <v>0</v>
      </c>
      <c r="O83" s="102"/>
      <c r="Z83" s="112"/>
      <c r="AA83" s="112">
        <v>7</v>
      </c>
      <c r="AB83" s="112">
        <v>1001</v>
      </c>
      <c r="AC83" s="112">
        <v>5</v>
      </c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CA83" s="112">
        <v>7</v>
      </c>
      <c r="CB83" s="112">
        <v>1001</v>
      </c>
      <c r="CZ83" s="69">
        <v>2</v>
      </c>
    </row>
    <row r="84" spans="1:104" x14ac:dyDescent="0.2">
      <c r="A84" s="122" t="s">
        <v>32</v>
      </c>
      <c r="B84" s="123" t="s">
        <v>123</v>
      </c>
      <c r="C84" s="124" t="s">
        <v>124</v>
      </c>
      <c r="D84" s="125"/>
      <c r="E84" s="126"/>
      <c r="F84" s="126"/>
      <c r="G84" s="127">
        <f>SUM(G79:G83)</f>
        <v>0</v>
      </c>
      <c r="H84" s="128"/>
      <c r="I84" s="129">
        <f>SUM(I79:I83)</f>
        <v>4.5199999999994203E-3</v>
      </c>
      <c r="J84" s="130"/>
      <c r="K84" s="129">
        <f>SUM(K79:K83)</f>
        <v>0</v>
      </c>
      <c r="O84" s="102"/>
      <c r="X84" s="131">
        <f>K84</f>
        <v>0</v>
      </c>
      <c r="Y84" s="131">
        <f>I84</f>
        <v>4.5199999999994203E-3</v>
      </c>
      <c r="Z84" s="132">
        <f>G84</f>
        <v>0</v>
      </c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33"/>
      <c r="BB84" s="133"/>
      <c r="BC84" s="133"/>
      <c r="BD84" s="133"/>
      <c r="BE84" s="133"/>
      <c r="BF84" s="133"/>
      <c r="BG84" s="112"/>
      <c r="BH84" s="112"/>
      <c r="BI84" s="112"/>
      <c r="BJ84" s="112"/>
      <c r="BK84" s="112"/>
    </row>
    <row r="85" spans="1:104" ht="14.25" customHeight="1" x14ac:dyDescent="0.2">
      <c r="A85" s="94" t="s">
        <v>29</v>
      </c>
      <c r="B85" s="95" t="s">
        <v>134</v>
      </c>
      <c r="C85" s="96" t="s">
        <v>135</v>
      </c>
      <c r="D85" s="97"/>
      <c r="E85" s="98"/>
      <c r="F85" s="98"/>
      <c r="G85" s="99"/>
      <c r="H85" s="100"/>
      <c r="I85" s="101"/>
      <c r="J85" s="100"/>
      <c r="K85" s="101"/>
      <c r="O85" s="102"/>
    </row>
    <row r="86" spans="1:104" x14ac:dyDescent="0.2">
      <c r="A86" s="103">
        <v>20</v>
      </c>
      <c r="B86" s="104" t="s">
        <v>136</v>
      </c>
      <c r="C86" s="105" t="s">
        <v>137</v>
      </c>
      <c r="D86" s="106" t="s">
        <v>31</v>
      </c>
      <c r="E86" s="107">
        <v>9.1341000000000001</v>
      </c>
      <c r="F86" s="108"/>
      <c r="G86" s="109">
        <f>E86*F86</f>
        <v>0</v>
      </c>
      <c r="H86" s="110">
        <v>9.9999999999961197E-6</v>
      </c>
      <c r="I86" s="111">
        <f>E86*H86</f>
        <v>9.1340999999964552E-5</v>
      </c>
      <c r="J86" s="110">
        <v>0</v>
      </c>
      <c r="K86" s="111">
        <f>E86*J86</f>
        <v>0</v>
      </c>
      <c r="O86" s="102"/>
      <c r="Z86" s="112"/>
      <c r="AA86" s="112">
        <v>1</v>
      </c>
      <c r="AB86" s="112">
        <v>0</v>
      </c>
      <c r="AC86" s="112">
        <v>0</v>
      </c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CA86" s="112">
        <v>1</v>
      </c>
      <c r="CB86" s="112">
        <v>0</v>
      </c>
      <c r="CZ86" s="69">
        <v>2</v>
      </c>
    </row>
    <row r="87" spans="1:104" x14ac:dyDescent="0.2">
      <c r="A87" s="113"/>
      <c r="B87" s="114"/>
      <c r="C87" s="181" t="s">
        <v>69</v>
      </c>
      <c r="D87" s="182"/>
      <c r="E87" s="117">
        <v>0</v>
      </c>
      <c r="F87" s="118"/>
      <c r="G87" s="119"/>
      <c r="H87" s="120"/>
      <c r="I87" s="115"/>
      <c r="K87" s="115"/>
      <c r="M87" s="116" t="s">
        <v>69</v>
      </c>
      <c r="O87" s="10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21" t="str">
        <f>C86</f>
        <v>Odstranění nátěrů z omítek stropů, oškrabáním</v>
      </c>
      <c r="BE87" s="112"/>
      <c r="BF87" s="112"/>
      <c r="BG87" s="112"/>
      <c r="BH87" s="112"/>
      <c r="BI87" s="112"/>
      <c r="BJ87" s="112"/>
      <c r="BK87" s="112"/>
    </row>
    <row r="88" spans="1:104" x14ac:dyDescent="0.2">
      <c r="A88" s="113"/>
      <c r="B88" s="114"/>
      <c r="C88" s="181" t="s">
        <v>92</v>
      </c>
      <c r="D88" s="182"/>
      <c r="E88" s="117">
        <v>4.4980000000000002</v>
      </c>
      <c r="F88" s="118"/>
      <c r="G88" s="119"/>
      <c r="H88" s="120"/>
      <c r="I88" s="115"/>
      <c r="K88" s="115"/>
      <c r="M88" s="116" t="s">
        <v>92</v>
      </c>
      <c r="O88" s="10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21" t="str">
        <f>C87</f>
        <v>Budova AB:</v>
      </c>
      <c r="BE88" s="112"/>
      <c r="BF88" s="112"/>
      <c r="BG88" s="112"/>
      <c r="BH88" s="112"/>
      <c r="BI88" s="112"/>
      <c r="BJ88" s="112"/>
      <c r="BK88" s="112"/>
    </row>
    <row r="89" spans="1:104" x14ac:dyDescent="0.2">
      <c r="A89" s="113"/>
      <c r="B89" s="114"/>
      <c r="C89" s="181" t="s">
        <v>71</v>
      </c>
      <c r="D89" s="182"/>
      <c r="E89" s="117">
        <v>0</v>
      </c>
      <c r="F89" s="118"/>
      <c r="G89" s="119"/>
      <c r="H89" s="120"/>
      <c r="I89" s="115"/>
      <c r="K89" s="115"/>
      <c r="M89" s="116" t="s">
        <v>71</v>
      </c>
      <c r="O89" s="10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21" t="str">
        <f>C88</f>
        <v>1,73*2,6</v>
      </c>
      <c r="BE89" s="112"/>
      <c r="BF89" s="112"/>
      <c r="BG89" s="112"/>
      <c r="BH89" s="112"/>
      <c r="BI89" s="112"/>
      <c r="BJ89" s="112"/>
      <c r="BK89" s="112"/>
    </row>
    <row r="90" spans="1:104" x14ac:dyDescent="0.2">
      <c r="A90" s="113"/>
      <c r="B90" s="114"/>
      <c r="C90" s="181" t="s">
        <v>93</v>
      </c>
      <c r="D90" s="182"/>
      <c r="E90" s="117">
        <v>4.6360999999999999</v>
      </c>
      <c r="F90" s="118"/>
      <c r="G90" s="119"/>
      <c r="H90" s="120"/>
      <c r="I90" s="115"/>
      <c r="K90" s="115"/>
      <c r="M90" s="116" t="s">
        <v>93</v>
      </c>
      <c r="O90" s="10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21" t="str">
        <f>C89</f>
        <v>Budova D:</v>
      </c>
      <c r="BE90" s="112"/>
      <c r="BF90" s="112"/>
      <c r="BG90" s="112"/>
      <c r="BH90" s="112"/>
      <c r="BI90" s="112"/>
      <c r="BJ90" s="112"/>
      <c r="BK90" s="112"/>
    </row>
    <row r="91" spans="1:104" x14ac:dyDescent="0.2">
      <c r="A91" s="103">
        <v>21</v>
      </c>
      <c r="B91" s="104" t="s">
        <v>138</v>
      </c>
      <c r="C91" s="105" t="s">
        <v>139</v>
      </c>
      <c r="D91" s="106" t="s">
        <v>31</v>
      </c>
      <c r="E91" s="107">
        <v>245.23259999999999</v>
      </c>
      <c r="F91" s="108"/>
      <c r="G91" s="109">
        <f>E91*F91</f>
        <v>0</v>
      </c>
      <c r="H91" s="110">
        <v>9.9999999999961197E-6</v>
      </c>
      <c r="I91" s="111">
        <f>E91*H91</f>
        <v>2.4523259999990484E-3</v>
      </c>
      <c r="J91" s="110">
        <v>0</v>
      </c>
      <c r="K91" s="111">
        <f>E91*J91</f>
        <v>0</v>
      </c>
      <c r="O91" s="102"/>
      <c r="Z91" s="112"/>
      <c r="AA91" s="112">
        <v>1</v>
      </c>
      <c r="AB91" s="112">
        <v>7</v>
      </c>
      <c r="AC91" s="112">
        <v>7</v>
      </c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CA91" s="112">
        <v>1</v>
      </c>
      <c r="CB91" s="112">
        <v>7</v>
      </c>
      <c r="CZ91" s="69">
        <v>2</v>
      </c>
    </row>
    <row r="92" spans="1:104" x14ac:dyDescent="0.2">
      <c r="A92" s="113"/>
      <c r="B92" s="114"/>
      <c r="C92" s="181" t="s">
        <v>69</v>
      </c>
      <c r="D92" s="182"/>
      <c r="E92" s="117">
        <v>0</v>
      </c>
      <c r="F92" s="118"/>
      <c r="G92" s="119"/>
      <c r="H92" s="120"/>
      <c r="I92" s="115"/>
      <c r="K92" s="115"/>
      <c r="M92" s="116" t="s">
        <v>69</v>
      </c>
      <c r="O92" s="10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21" t="str">
        <f t="shared" ref="BD92:BD97" si="3">C91</f>
        <v>Odstranění nátěrů z omítek stěn, oškrabáním</v>
      </c>
      <c r="BE92" s="112"/>
      <c r="BF92" s="112"/>
      <c r="BG92" s="112"/>
      <c r="BH92" s="112"/>
      <c r="BI92" s="112"/>
      <c r="BJ92" s="112"/>
      <c r="BK92" s="112"/>
    </row>
    <row r="93" spans="1:104" x14ac:dyDescent="0.2">
      <c r="A93" s="113"/>
      <c r="B93" s="114"/>
      <c r="C93" s="181" t="s">
        <v>75</v>
      </c>
      <c r="D93" s="182"/>
      <c r="E93" s="117">
        <v>130.333</v>
      </c>
      <c r="F93" s="118"/>
      <c r="G93" s="119"/>
      <c r="H93" s="120"/>
      <c r="I93" s="115"/>
      <c r="K93" s="115"/>
      <c r="M93" s="116" t="s">
        <v>75</v>
      </c>
      <c r="O93" s="10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21" t="str">
        <f t="shared" si="3"/>
        <v>Budova AB:</v>
      </c>
      <c r="BE93" s="112"/>
      <c r="BF93" s="112"/>
      <c r="BG93" s="112"/>
      <c r="BH93" s="112"/>
      <c r="BI93" s="112"/>
      <c r="BJ93" s="112"/>
      <c r="BK93" s="112"/>
    </row>
    <row r="94" spans="1:104" x14ac:dyDescent="0.2">
      <c r="A94" s="113"/>
      <c r="B94" s="114"/>
      <c r="C94" s="181" t="s">
        <v>76</v>
      </c>
      <c r="D94" s="182"/>
      <c r="E94" s="117">
        <v>-14.543200000000001</v>
      </c>
      <c r="F94" s="118"/>
      <c r="G94" s="119"/>
      <c r="H94" s="120"/>
      <c r="I94" s="115"/>
      <c r="K94" s="115"/>
      <c r="M94" s="116" t="s">
        <v>76</v>
      </c>
      <c r="O94" s="10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21" t="str">
        <f t="shared" si="3"/>
        <v>2*(1,73+2,6)*15,05</v>
      </c>
      <c r="BE94" s="112"/>
      <c r="BF94" s="112"/>
      <c r="BG94" s="112"/>
      <c r="BH94" s="112"/>
      <c r="BI94" s="112"/>
      <c r="BJ94" s="112"/>
      <c r="BK94" s="112"/>
    </row>
    <row r="95" spans="1:104" x14ac:dyDescent="0.2">
      <c r="A95" s="113"/>
      <c r="B95" s="114"/>
      <c r="C95" s="181" t="s">
        <v>71</v>
      </c>
      <c r="D95" s="182"/>
      <c r="E95" s="117">
        <v>0</v>
      </c>
      <c r="F95" s="118"/>
      <c r="G95" s="119"/>
      <c r="H95" s="120"/>
      <c r="I95" s="115"/>
      <c r="K95" s="115"/>
      <c r="M95" s="116" t="s">
        <v>71</v>
      </c>
      <c r="O95" s="10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21" t="str">
        <f t="shared" si="3"/>
        <v>-(7*0,98*2,12)</v>
      </c>
      <c r="BE95" s="112"/>
      <c r="BF95" s="112"/>
      <c r="BG95" s="112"/>
      <c r="BH95" s="112"/>
      <c r="BI95" s="112"/>
      <c r="BJ95" s="112"/>
      <c r="BK95" s="112"/>
    </row>
    <row r="96" spans="1:104" x14ac:dyDescent="0.2">
      <c r="A96" s="113"/>
      <c r="B96" s="114"/>
      <c r="C96" s="181" t="s">
        <v>77</v>
      </c>
      <c r="D96" s="182"/>
      <c r="E96" s="117">
        <v>137.7072</v>
      </c>
      <c r="F96" s="118"/>
      <c r="G96" s="119"/>
      <c r="H96" s="120"/>
      <c r="I96" s="115"/>
      <c r="K96" s="115"/>
      <c r="M96" s="116" t="s">
        <v>77</v>
      </c>
      <c r="O96" s="10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21" t="str">
        <f t="shared" si="3"/>
        <v>Budova D:</v>
      </c>
      <c r="BE96" s="112"/>
      <c r="BF96" s="112"/>
      <c r="BG96" s="112"/>
      <c r="BH96" s="112"/>
      <c r="BI96" s="112"/>
      <c r="BJ96" s="112"/>
      <c r="BK96" s="112"/>
    </row>
    <row r="97" spans="1:104" x14ac:dyDescent="0.2">
      <c r="A97" s="113"/>
      <c r="B97" s="114"/>
      <c r="C97" s="181" t="s">
        <v>78</v>
      </c>
      <c r="D97" s="182"/>
      <c r="E97" s="117">
        <v>-8.2644000000000002</v>
      </c>
      <c r="F97" s="118"/>
      <c r="G97" s="119"/>
      <c r="H97" s="120"/>
      <c r="I97" s="115"/>
      <c r="K97" s="115"/>
      <c r="M97" s="116" t="s">
        <v>78</v>
      </c>
      <c r="O97" s="10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21" t="str">
        <f t="shared" si="3"/>
        <v>2*(1,79+2,59)*15,72</v>
      </c>
      <c r="BE97" s="112"/>
      <c r="BF97" s="112"/>
      <c r="BG97" s="112"/>
      <c r="BH97" s="112"/>
      <c r="BI97" s="112"/>
      <c r="BJ97" s="112"/>
      <c r="BK97" s="112"/>
    </row>
    <row r="98" spans="1:104" x14ac:dyDescent="0.2">
      <c r="A98" s="103">
        <v>22</v>
      </c>
      <c r="B98" s="104" t="s">
        <v>140</v>
      </c>
      <c r="C98" s="105" t="s">
        <v>141</v>
      </c>
      <c r="D98" s="106" t="s">
        <v>31</v>
      </c>
      <c r="E98" s="107">
        <v>9.1341000000000001</v>
      </c>
      <c r="F98" s="108"/>
      <c r="G98" s="109">
        <f>E98*F98</f>
        <v>0</v>
      </c>
      <c r="H98" s="110">
        <v>6.09999999999999E-4</v>
      </c>
      <c r="I98" s="111">
        <f>E98*H98</f>
        <v>5.5718009999999908E-3</v>
      </c>
      <c r="J98" s="110">
        <v>0</v>
      </c>
      <c r="K98" s="111">
        <f>E98*J98</f>
        <v>0</v>
      </c>
      <c r="O98" s="102"/>
      <c r="Z98" s="112"/>
      <c r="AA98" s="112">
        <v>1</v>
      </c>
      <c r="AB98" s="112">
        <v>7</v>
      </c>
      <c r="AC98" s="112">
        <v>7</v>
      </c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CA98" s="112">
        <v>1</v>
      </c>
      <c r="CB98" s="112">
        <v>7</v>
      </c>
      <c r="CZ98" s="69">
        <v>2</v>
      </c>
    </row>
    <row r="99" spans="1:104" x14ac:dyDescent="0.2">
      <c r="A99" s="113"/>
      <c r="B99" s="114"/>
      <c r="C99" s="181" t="s">
        <v>69</v>
      </c>
      <c r="D99" s="182"/>
      <c r="E99" s="117">
        <v>0</v>
      </c>
      <c r="F99" s="118"/>
      <c r="G99" s="119"/>
      <c r="H99" s="120"/>
      <c r="I99" s="115"/>
      <c r="K99" s="115"/>
      <c r="M99" s="116" t="s">
        <v>69</v>
      </c>
      <c r="O99" s="10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21" t="str">
        <f>C98</f>
        <v>Nátěr syntetický betonových povrchů 1x + 2x email</v>
      </c>
      <c r="BE99" s="112"/>
      <c r="BF99" s="112"/>
      <c r="BG99" s="112"/>
      <c r="BH99" s="112"/>
      <c r="BI99" s="112"/>
      <c r="BJ99" s="112"/>
      <c r="BK99" s="112"/>
    </row>
    <row r="100" spans="1:104" x14ac:dyDescent="0.2">
      <c r="A100" s="113"/>
      <c r="B100" s="114"/>
      <c r="C100" s="181" t="s">
        <v>92</v>
      </c>
      <c r="D100" s="182"/>
      <c r="E100" s="117">
        <v>4.4980000000000002</v>
      </c>
      <c r="F100" s="118"/>
      <c r="G100" s="119"/>
      <c r="H100" s="120"/>
      <c r="I100" s="115"/>
      <c r="K100" s="115"/>
      <c r="M100" s="116" t="s">
        <v>92</v>
      </c>
      <c r="O100" s="10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21" t="str">
        <f>C99</f>
        <v>Budova AB:</v>
      </c>
      <c r="BE100" s="112"/>
      <c r="BF100" s="112"/>
      <c r="BG100" s="112"/>
      <c r="BH100" s="112"/>
      <c r="BI100" s="112"/>
      <c r="BJ100" s="112"/>
      <c r="BK100" s="112"/>
    </row>
    <row r="101" spans="1:104" x14ac:dyDescent="0.2">
      <c r="A101" s="113"/>
      <c r="B101" s="114"/>
      <c r="C101" s="181" t="s">
        <v>71</v>
      </c>
      <c r="D101" s="182"/>
      <c r="E101" s="117">
        <v>0</v>
      </c>
      <c r="F101" s="118"/>
      <c r="G101" s="119"/>
      <c r="H101" s="120"/>
      <c r="I101" s="115"/>
      <c r="K101" s="115"/>
      <c r="M101" s="116" t="s">
        <v>71</v>
      </c>
      <c r="O101" s="10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21" t="str">
        <f>C100</f>
        <v>1,73*2,6</v>
      </c>
      <c r="BE101" s="112"/>
      <c r="BF101" s="112"/>
      <c r="BG101" s="112"/>
      <c r="BH101" s="112"/>
      <c r="BI101" s="112"/>
      <c r="BJ101" s="112"/>
      <c r="BK101" s="112"/>
    </row>
    <row r="102" spans="1:104" x14ac:dyDescent="0.2">
      <c r="A102" s="113"/>
      <c r="B102" s="114"/>
      <c r="C102" s="181" t="s">
        <v>93</v>
      </c>
      <c r="D102" s="182"/>
      <c r="E102" s="117">
        <v>4.6360999999999999</v>
      </c>
      <c r="F102" s="118"/>
      <c r="G102" s="119"/>
      <c r="H102" s="120"/>
      <c r="I102" s="115"/>
      <c r="K102" s="115"/>
      <c r="M102" s="116" t="s">
        <v>93</v>
      </c>
      <c r="O102" s="10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21" t="str">
        <f>C101</f>
        <v>Budova D:</v>
      </c>
      <c r="BE102" s="112"/>
      <c r="BF102" s="112"/>
      <c r="BG102" s="112"/>
      <c r="BH102" s="112"/>
      <c r="BI102" s="112"/>
      <c r="BJ102" s="112"/>
      <c r="BK102" s="112"/>
    </row>
    <row r="103" spans="1:104" x14ac:dyDescent="0.2">
      <c r="A103" s="103">
        <v>23</v>
      </c>
      <c r="B103" s="104" t="s">
        <v>142</v>
      </c>
      <c r="C103" s="105" t="s">
        <v>143</v>
      </c>
      <c r="D103" s="106" t="s">
        <v>31</v>
      </c>
      <c r="E103" s="107">
        <v>263.50080000000003</v>
      </c>
      <c r="F103" s="108"/>
      <c r="G103" s="109">
        <f>E103*F103</f>
        <v>0</v>
      </c>
      <c r="H103" s="110">
        <v>4.99999999999945E-5</v>
      </c>
      <c r="I103" s="111">
        <f>E103*H103</f>
        <v>1.3175039999998552E-2</v>
      </c>
      <c r="J103" s="110">
        <v>0</v>
      </c>
      <c r="K103" s="111">
        <f>E103*J103</f>
        <v>0</v>
      </c>
      <c r="O103" s="102"/>
      <c r="Z103" s="112"/>
      <c r="AA103" s="112">
        <v>1</v>
      </c>
      <c r="AB103" s="112">
        <v>7</v>
      </c>
      <c r="AC103" s="112">
        <v>7</v>
      </c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CA103" s="112">
        <v>1</v>
      </c>
      <c r="CB103" s="112">
        <v>7</v>
      </c>
      <c r="CZ103" s="69">
        <v>2</v>
      </c>
    </row>
    <row r="104" spans="1:104" x14ac:dyDescent="0.2">
      <c r="A104" s="113"/>
      <c r="B104" s="114"/>
      <c r="C104" s="181" t="s">
        <v>69</v>
      </c>
      <c r="D104" s="182"/>
      <c r="E104" s="117">
        <v>0</v>
      </c>
      <c r="F104" s="118"/>
      <c r="G104" s="119"/>
      <c r="H104" s="120"/>
      <c r="I104" s="115"/>
      <c r="K104" s="115"/>
      <c r="M104" s="116" t="s">
        <v>69</v>
      </c>
      <c r="O104" s="10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21" t="str">
        <f t="shared" ref="BD104:BD109" si="4">C103</f>
        <v>Odmaštění saponáty</v>
      </c>
      <c r="BE104" s="112"/>
      <c r="BF104" s="112"/>
      <c r="BG104" s="112"/>
      <c r="BH104" s="112"/>
      <c r="BI104" s="112"/>
      <c r="BJ104" s="112"/>
      <c r="BK104" s="112"/>
    </row>
    <row r="105" spans="1:104" x14ac:dyDescent="0.2">
      <c r="A105" s="113"/>
      <c r="B105" s="114"/>
      <c r="C105" s="181" t="s">
        <v>144</v>
      </c>
      <c r="D105" s="182"/>
      <c r="E105" s="117">
        <v>139.32900000000001</v>
      </c>
      <c r="F105" s="118"/>
      <c r="G105" s="119"/>
      <c r="H105" s="120"/>
      <c r="I105" s="115"/>
      <c r="K105" s="115"/>
      <c r="M105" s="116" t="s">
        <v>144</v>
      </c>
      <c r="O105" s="10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21" t="str">
        <f t="shared" si="4"/>
        <v>Budova AB:</v>
      </c>
      <c r="BE105" s="112"/>
      <c r="BF105" s="112"/>
      <c r="BG105" s="112"/>
      <c r="BH105" s="112"/>
      <c r="BI105" s="112"/>
      <c r="BJ105" s="112"/>
      <c r="BK105" s="112"/>
    </row>
    <row r="106" spans="1:104" x14ac:dyDescent="0.2">
      <c r="A106" s="113"/>
      <c r="B106" s="114"/>
      <c r="C106" s="181" t="s">
        <v>76</v>
      </c>
      <c r="D106" s="182"/>
      <c r="E106" s="117">
        <v>-14.543200000000001</v>
      </c>
      <c r="F106" s="118"/>
      <c r="G106" s="119"/>
      <c r="H106" s="120"/>
      <c r="I106" s="115"/>
      <c r="K106" s="115"/>
      <c r="M106" s="116" t="s">
        <v>76</v>
      </c>
      <c r="O106" s="10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21" t="str">
        <f t="shared" si="4"/>
        <v>2*1,73*2,6+2*(1,73+2,6)*15,05</v>
      </c>
      <c r="BE106" s="112"/>
      <c r="BF106" s="112"/>
      <c r="BG106" s="112"/>
      <c r="BH106" s="112"/>
      <c r="BI106" s="112"/>
      <c r="BJ106" s="112"/>
      <c r="BK106" s="112"/>
    </row>
    <row r="107" spans="1:104" x14ac:dyDescent="0.2">
      <c r="A107" s="113"/>
      <c r="B107" s="114"/>
      <c r="C107" s="181" t="s">
        <v>71</v>
      </c>
      <c r="D107" s="182"/>
      <c r="E107" s="117">
        <v>0</v>
      </c>
      <c r="F107" s="118"/>
      <c r="G107" s="119"/>
      <c r="H107" s="120"/>
      <c r="I107" s="115"/>
      <c r="K107" s="115"/>
      <c r="M107" s="116" t="s">
        <v>71</v>
      </c>
      <c r="O107" s="10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21" t="str">
        <f t="shared" si="4"/>
        <v>-(7*0,98*2,12)</v>
      </c>
      <c r="BE107" s="112"/>
      <c r="BF107" s="112"/>
      <c r="BG107" s="112"/>
      <c r="BH107" s="112"/>
      <c r="BI107" s="112"/>
      <c r="BJ107" s="112"/>
      <c r="BK107" s="112"/>
    </row>
    <row r="108" spans="1:104" x14ac:dyDescent="0.2">
      <c r="A108" s="113"/>
      <c r="B108" s="114"/>
      <c r="C108" s="181" t="s">
        <v>145</v>
      </c>
      <c r="D108" s="182"/>
      <c r="E108" s="117">
        <v>146.9794</v>
      </c>
      <c r="F108" s="118"/>
      <c r="G108" s="119"/>
      <c r="H108" s="120"/>
      <c r="I108" s="115"/>
      <c r="K108" s="115"/>
      <c r="M108" s="116" t="s">
        <v>145</v>
      </c>
      <c r="O108" s="10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21" t="str">
        <f t="shared" si="4"/>
        <v>Budova D:</v>
      </c>
      <c r="BE108" s="112"/>
      <c r="BF108" s="112"/>
      <c r="BG108" s="112"/>
      <c r="BH108" s="112"/>
      <c r="BI108" s="112"/>
      <c r="BJ108" s="112"/>
      <c r="BK108" s="112"/>
    </row>
    <row r="109" spans="1:104" x14ac:dyDescent="0.2">
      <c r="A109" s="113"/>
      <c r="B109" s="114"/>
      <c r="C109" s="181" t="s">
        <v>78</v>
      </c>
      <c r="D109" s="182"/>
      <c r="E109" s="117">
        <v>-8.2644000000000002</v>
      </c>
      <c r="F109" s="118"/>
      <c r="G109" s="119"/>
      <c r="H109" s="120"/>
      <c r="I109" s="115"/>
      <c r="K109" s="115"/>
      <c r="M109" s="116" t="s">
        <v>78</v>
      </c>
      <c r="O109" s="10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21" t="str">
        <f t="shared" si="4"/>
        <v>2*1,79*2,59+2*(1,79+2,59)*15,72</v>
      </c>
      <c r="BE109" s="112"/>
      <c r="BF109" s="112"/>
      <c r="BG109" s="112"/>
      <c r="BH109" s="112"/>
      <c r="BI109" s="112"/>
      <c r="BJ109" s="112"/>
      <c r="BK109" s="112"/>
    </row>
    <row r="110" spans="1:104" x14ac:dyDescent="0.2">
      <c r="A110" s="122" t="s">
        <v>32</v>
      </c>
      <c r="B110" s="123" t="s">
        <v>134</v>
      </c>
      <c r="C110" s="124" t="s">
        <v>135</v>
      </c>
      <c r="D110" s="125"/>
      <c r="E110" s="126"/>
      <c r="F110" s="126"/>
      <c r="G110" s="127">
        <f>SUM(G85:G109)</f>
        <v>0</v>
      </c>
      <c r="H110" s="128"/>
      <c r="I110" s="129">
        <f>SUM(I85:I109)</f>
        <v>2.1290507999997557E-2</v>
      </c>
      <c r="J110" s="130"/>
      <c r="K110" s="129">
        <f>SUM(K85:K109)</f>
        <v>0</v>
      </c>
      <c r="O110" s="102"/>
      <c r="X110" s="131">
        <f>K110</f>
        <v>0</v>
      </c>
      <c r="Y110" s="131">
        <f>I110</f>
        <v>2.1290507999997557E-2</v>
      </c>
      <c r="Z110" s="132">
        <f>G110</f>
        <v>0</v>
      </c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33"/>
      <c r="BB110" s="133"/>
      <c r="BC110" s="133"/>
      <c r="BD110" s="133"/>
      <c r="BE110" s="133"/>
      <c r="BF110" s="133"/>
      <c r="BG110" s="112"/>
      <c r="BH110" s="112"/>
      <c r="BI110" s="112"/>
      <c r="BJ110" s="112"/>
      <c r="BK110" s="112"/>
    </row>
    <row r="111" spans="1:104" ht="14.25" customHeight="1" x14ac:dyDescent="0.2">
      <c r="A111" s="94" t="s">
        <v>29</v>
      </c>
      <c r="B111" s="95" t="s">
        <v>146</v>
      </c>
      <c r="C111" s="96" t="s">
        <v>147</v>
      </c>
      <c r="D111" s="97"/>
      <c r="E111" s="98"/>
      <c r="F111" s="98"/>
      <c r="G111" s="99"/>
      <c r="H111" s="100"/>
      <c r="I111" s="101"/>
      <c r="J111" s="100"/>
      <c r="K111" s="101"/>
      <c r="O111" s="102"/>
    </row>
    <row r="112" spans="1:104" x14ac:dyDescent="0.2">
      <c r="A112" s="103">
        <v>24</v>
      </c>
      <c r="B112" s="104" t="s">
        <v>148</v>
      </c>
      <c r="C112" s="105" t="s">
        <v>149</v>
      </c>
      <c r="D112" s="106" t="s">
        <v>31</v>
      </c>
      <c r="E112" s="107">
        <v>273.40469999999999</v>
      </c>
      <c r="F112" s="108"/>
      <c r="G112" s="109">
        <f>E112*F112</f>
        <v>0</v>
      </c>
      <c r="H112" s="110">
        <v>7.0000000000014495E-5</v>
      </c>
      <c r="I112" s="111">
        <f>E112*H112</f>
        <v>1.9138329000003961E-2</v>
      </c>
      <c r="J112" s="110">
        <v>0</v>
      </c>
      <c r="K112" s="111">
        <f>E112*J112</f>
        <v>0</v>
      </c>
      <c r="O112" s="102"/>
      <c r="Z112" s="112"/>
      <c r="AA112" s="112">
        <v>1</v>
      </c>
      <c r="AB112" s="112">
        <v>7</v>
      </c>
      <c r="AC112" s="112">
        <v>7</v>
      </c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CA112" s="112">
        <v>1</v>
      </c>
      <c r="CB112" s="112">
        <v>7</v>
      </c>
      <c r="CZ112" s="69">
        <v>2</v>
      </c>
    </row>
    <row r="113" spans="1:104" x14ac:dyDescent="0.2">
      <c r="A113" s="113"/>
      <c r="B113" s="114"/>
      <c r="C113" s="181" t="s">
        <v>69</v>
      </c>
      <c r="D113" s="182"/>
      <c r="E113" s="117">
        <v>0</v>
      </c>
      <c r="F113" s="118"/>
      <c r="G113" s="119"/>
      <c r="H113" s="120"/>
      <c r="I113" s="115"/>
      <c r="K113" s="115"/>
      <c r="M113" s="116" t="s">
        <v>69</v>
      </c>
      <c r="O113" s="10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21" t="str">
        <f t="shared" ref="BD113:BD121" si="5">C112</f>
        <v>Penetrace podkladu hloubková 1x</v>
      </c>
      <c r="BE113" s="112"/>
      <c r="BF113" s="112"/>
      <c r="BG113" s="112"/>
      <c r="BH113" s="112"/>
      <c r="BI113" s="112"/>
      <c r="BJ113" s="112"/>
      <c r="BK113" s="112"/>
    </row>
    <row r="114" spans="1:104" x14ac:dyDescent="0.2">
      <c r="A114" s="113"/>
      <c r="B114" s="114"/>
      <c r="C114" s="181" t="s">
        <v>150</v>
      </c>
      <c r="D114" s="182"/>
      <c r="E114" s="117">
        <v>134.83099999999999</v>
      </c>
      <c r="F114" s="118"/>
      <c r="G114" s="119"/>
      <c r="H114" s="120"/>
      <c r="I114" s="115"/>
      <c r="K114" s="115"/>
      <c r="M114" s="116" t="s">
        <v>150</v>
      </c>
      <c r="O114" s="10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21" t="str">
        <f t="shared" si="5"/>
        <v>Budova AB:</v>
      </c>
      <c r="BE114" s="112"/>
      <c r="BF114" s="112"/>
      <c r="BG114" s="112"/>
      <c r="BH114" s="112"/>
      <c r="BI114" s="112"/>
      <c r="BJ114" s="112"/>
      <c r="BK114" s="112"/>
    </row>
    <row r="115" spans="1:104" x14ac:dyDescent="0.2">
      <c r="A115" s="113"/>
      <c r="B115" s="114"/>
      <c r="C115" s="181" t="s">
        <v>70</v>
      </c>
      <c r="D115" s="182"/>
      <c r="E115" s="117">
        <v>10.962</v>
      </c>
      <c r="F115" s="118"/>
      <c r="G115" s="119"/>
      <c r="H115" s="120"/>
      <c r="I115" s="115"/>
      <c r="K115" s="115"/>
      <c r="M115" s="116" t="s">
        <v>70</v>
      </c>
      <c r="O115" s="10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21" t="str">
        <f t="shared" si="5"/>
        <v>1,73*2,6+2*(1,73+2,6)*15,05</v>
      </c>
      <c r="BE115" s="112"/>
      <c r="BF115" s="112"/>
      <c r="BG115" s="112"/>
      <c r="BH115" s="112"/>
      <c r="BI115" s="112"/>
      <c r="BJ115" s="112"/>
      <c r="BK115" s="112"/>
    </row>
    <row r="116" spans="1:104" x14ac:dyDescent="0.2">
      <c r="A116" s="113"/>
      <c r="B116" s="114"/>
      <c r="C116" s="181" t="s">
        <v>151</v>
      </c>
      <c r="D116" s="182"/>
      <c r="E116" s="117">
        <v>1.8</v>
      </c>
      <c r="F116" s="118"/>
      <c r="G116" s="119"/>
      <c r="H116" s="120"/>
      <c r="I116" s="115"/>
      <c r="K116" s="115"/>
      <c r="M116" s="116" t="s">
        <v>151</v>
      </c>
      <c r="O116" s="10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21" t="str">
        <f t="shared" si="5"/>
        <v>7*0,3*(0,98+2*2,12)</v>
      </c>
      <c r="BE116" s="112"/>
      <c r="BF116" s="112"/>
      <c r="BG116" s="112"/>
      <c r="BH116" s="112"/>
      <c r="BI116" s="112"/>
      <c r="BJ116" s="112"/>
      <c r="BK116" s="112"/>
    </row>
    <row r="117" spans="1:104" x14ac:dyDescent="0.2">
      <c r="A117" s="113"/>
      <c r="B117" s="114"/>
      <c r="C117" s="181" t="s">
        <v>76</v>
      </c>
      <c r="D117" s="182"/>
      <c r="E117" s="117">
        <v>-14.543200000000001</v>
      </c>
      <c r="F117" s="118"/>
      <c r="G117" s="119"/>
      <c r="H117" s="120"/>
      <c r="I117" s="115"/>
      <c r="K117" s="115"/>
      <c r="M117" s="116" t="s">
        <v>76</v>
      </c>
      <c r="O117" s="10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21" t="str">
        <f t="shared" si="5"/>
        <v>2*0,9*1,0</v>
      </c>
      <c r="BE117" s="112"/>
      <c r="BF117" s="112"/>
      <c r="BG117" s="112"/>
      <c r="BH117" s="112"/>
      <c r="BI117" s="112"/>
      <c r="BJ117" s="112"/>
      <c r="BK117" s="112"/>
    </row>
    <row r="118" spans="1:104" x14ac:dyDescent="0.2">
      <c r="A118" s="113"/>
      <c r="B118" s="114"/>
      <c r="C118" s="181" t="s">
        <v>71</v>
      </c>
      <c r="D118" s="182"/>
      <c r="E118" s="117">
        <v>0</v>
      </c>
      <c r="F118" s="118"/>
      <c r="G118" s="119"/>
      <c r="H118" s="120"/>
      <c r="I118" s="115"/>
      <c r="K118" s="115"/>
      <c r="M118" s="116" t="s">
        <v>71</v>
      </c>
      <c r="O118" s="10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21" t="str">
        <f t="shared" si="5"/>
        <v>-(7*0,98*2,12)</v>
      </c>
      <c r="BE118" s="112"/>
      <c r="BF118" s="112"/>
      <c r="BG118" s="112"/>
      <c r="BH118" s="112"/>
      <c r="BI118" s="112"/>
      <c r="BJ118" s="112"/>
      <c r="BK118" s="112"/>
    </row>
    <row r="119" spans="1:104" x14ac:dyDescent="0.2">
      <c r="A119" s="113"/>
      <c r="B119" s="114"/>
      <c r="C119" s="181" t="s">
        <v>152</v>
      </c>
      <c r="D119" s="182"/>
      <c r="E119" s="117">
        <v>142.3433</v>
      </c>
      <c r="F119" s="118"/>
      <c r="G119" s="119"/>
      <c r="H119" s="120"/>
      <c r="I119" s="115"/>
      <c r="K119" s="115"/>
      <c r="M119" s="116" t="s">
        <v>152</v>
      </c>
      <c r="O119" s="10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21" t="str">
        <f t="shared" si="5"/>
        <v>Budova D:</v>
      </c>
      <c r="BE119" s="112"/>
      <c r="BF119" s="112"/>
      <c r="BG119" s="112"/>
      <c r="BH119" s="112"/>
      <c r="BI119" s="112"/>
      <c r="BJ119" s="112"/>
      <c r="BK119" s="112"/>
    </row>
    <row r="120" spans="1:104" x14ac:dyDescent="0.2">
      <c r="A120" s="113"/>
      <c r="B120" s="114"/>
      <c r="C120" s="181" t="s">
        <v>72</v>
      </c>
      <c r="D120" s="182"/>
      <c r="E120" s="117">
        <v>6.2759999999999998</v>
      </c>
      <c r="F120" s="118"/>
      <c r="G120" s="119"/>
      <c r="H120" s="120"/>
      <c r="I120" s="115"/>
      <c r="K120" s="115"/>
      <c r="M120" s="116" t="s">
        <v>72</v>
      </c>
      <c r="O120" s="10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21" t="str">
        <f t="shared" si="5"/>
        <v>1,79*2,59+2*(1,79+2,59)*15,72</v>
      </c>
      <c r="BE120" s="112"/>
      <c r="BF120" s="112"/>
      <c r="BG120" s="112"/>
      <c r="BH120" s="112"/>
      <c r="BI120" s="112"/>
      <c r="BJ120" s="112"/>
      <c r="BK120" s="112"/>
    </row>
    <row r="121" spans="1:104" x14ac:dyDescent="0.2">
      <c r="A121" s="113"/>
      <c r="B121" s="114"/>
      <c r="C121" s="181" t="s">
        <v>78</v>
      </c>
      <c r="D121" s="182"/>
      <c r="E121" s="117">
        <v>-8.2644000000000002</v>
      </c>
      <c r="F121" s="118"/>
      <c r="G121" s="119"/>
      <c r="H121" s="120"/>
      <c r="I121" s="115"/>
      <c r="K121" s="115"/>
      <c r="M121" s="116" t="s">
        <v>78</v>
      </c>
      <c r="O121" s="10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21" t="str">
        <f t="shared" si="5"/>
        <v>4*0,3*(0,97+2*2,13)</v>
      </c>
      <c r="BE121" s="112"/>
      <c r="BF121" s="112"/>
      <c r="BG121" s="112"/>
      <c r="BH121" s="112"/>
      <c r="BI121" s="112"/>
      <c r="BJ121" s="112"/>
      <c r="BK121" s="112"/>
    </row>
    <row r="122" spans="1:104" x14ac:dyDescent="0.2">
      <c r="A122" s="103">
        <v>25</v>
      </c>
      <c r="B122" s="104" t="s">
        <v>153</v>
      </c>
      <c r="C122" s="105" t="s">
        <v>154</v>
      </c>
      <c r="D122" s="106" t="s">
        <v>31</v>
      </c>
      <c r="E122" s="107">
        <v>273.40469999999999</v>
      </c>
      <c r="F122" s="108"/>
      <c r="G122" s="109">
        <f>E122*F122</f>
        <v>0</v>
      </c>
      <c r="H122" s="110">
        <v>1.5000000000009499E-4</v>
      </c>
      <c r="I122" s="111">
        <f>E122*H122</f>
        <v>4.1010705000025967E-2</v>
      </c>
      <c r="J122" s="110">
        <v>0</v>
      </c>
      <c r="K122" s="111">
        <f>E122*J122</f>
        <v>0</v>
      </c>
      <c r="O122" s="102"/>
      <c r="Z122" s="112"/>
      <c r="AA122" s="112">
        <v>1</v>
      </c>
      <c r="AB122" s="112">
        <v>7</v>
      </c>
      <c r="AC122" s="112">
        <v>7</v>
      </c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CA122" s="112">
        <v>1</v>
      </c>
      <c r="CB122" s="112">
        <v>7</v>
      </c>
      <c r="CZ122" s="69">
        <v>2</v>
      </c>
    </row>
    <row r="123" spans="1:104" x14ac:dyDescent="0.2">
      <c r="A123" s="122" t="s">
        <v>32</v>
      </c>
      <c r="B123" s="123" t="s">
        <v>146</v>
      </c>
      <c r="C123" s="124" t="s">
        <v>147</v>
      </c>
      <c r="D123" s="125"/>
      <c r="E123" s="126"/>
      <c r="F123" s="126"/>
      <c r="G123" s="127">
        <f>SUM(G111:G122)</f>
        <v>0</v>
      </c>
      <c r="H123" s="128"/>
      <c r="I123" s="129">
        <f>SUM(I111:I122)</f>
        <v>6.0149034000029925E-2</v>
      </c>
      <c r="J123" s="130"/>
      <c r="K123" s="129">
        <f>SUM(K111:K122)</f>
        <v>0</v>
      </c>
      <c r="O123" s="102"/>
      <c r="X123" s="131">
        <f>K123</f>
        <v>0</v>
      </c>
      <c r="Y123" s="131">
        <f>I123</f>
        <v>6.0149034000029925E-2</v>
      </c>
      <c r="Z123" s="132">
        <f>G123</f>
        <v>0</v>
      </c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33"/>
      <c r="BB123" s="133"/>
      <c r="BC123" s="133"/>
      <c r="BD123" s="133"/>
      <c r="BE123" s="133"/>
      <c r="BF123" s="133"/>
      <c r="BG123" s="112"/>
      <c r="BH123" s="112"/>
      <c r="BI123" s="112"/>
      <c r="BJ123" s="112"/>
      <c r="BK123" s="112"/>
    </row>
    <row r="124" spans="1:104" ht="14.25" customHeight="1" x14ac:dyDescent="0.2">
      <c r="A124" s="94" t="s">
        <v>29</v>
      </c>
      <c r="B124" s="95" t="s">
        <v>155</v>
      </c>
      <c r="C124" s="96" t="s">
        <v>156</v>
      </c>
      <c r="D124" s="97"/>
      <c r="E124" s="98"/>
      <c r="F124" s="98"/>
      <c r="G124" s="99"/>
      <c r="H124" s="100"/>
      <c r="I124" s="101"/>
      <c r="J124" s="100"/>
      <c r="K124" s="101"/>
      <c r="O124" s="102"/>
    </row>
    <row r="125" spans="1:104" x14ac:dyDescent="0.2">
      <c r="A125" s="103">
        <v>26</v>
      </c>
      <c r="B125" s="104" t="s">
        <v>157</v>
      </c>
      <c r="C125" s="105" t="s">
        <v>158</v>
      </c>
      <c r="D125" s="106" t="s">
        <v>115</v>
      </c>
      <c r="E125" s="107">
        <v>4.5770000000018704E-3</v>
      </c>
      <c r="F125" s="108"/>
      <c r="G125" s="109">
        <f t="shared" ref="G125:G131" si="6">E125*F125</f>
        <v>0</v>
      </c>
      <c r="H125" s="110">
        <v>0</v>
      </c>
      <c r="I125" s="111">
        <f t="shared" ref="I125:I131" si="7">E125*H125</f>
        <v>0</v>
      </c>
      <c r="J125" s="110"/>
      <c r="K125" s="111">
        <f t="shared" ref="K125:K131" si="8">E125*J125</f>
        <v>0</v>
      </c>
      <c r="O125" s="102"/>
      <c r="Z125" s="112"/>
      <c r="AA125" s="112">
        <v>8</v>
      </c>
      <c r="AB125" s="112">
        <v>0</v>
      </c>
      <c r="AC125" s="112">
        <v>3</v>
      </c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CA125" s="112">
        <v>8</v>
      </c>
      <c r="CB125" s="112">
        <v>0</v>
      </c>
      <c r="CZ125" s="69">
        <v>1</v>
      </c>
    </row>
    <row r="126" spans="1:104" x14ac:dyDescent="0.2">
      <c r="A126" s="103">
        <v>27</v>
      </c>
      <c r="B126" s="104" t="s">
        <v>159</v>
      </c>
      <c r="C126" s="105" t="s">
        <v>160</v>
      </c>
      <c r="D126" s="106" t="s">
        <v>115</v>
      </c>
      <c r="E126" s="107">
        <v>9.1540000000037494E-3</v>
      </c>
      <c r="F126" s="108"/>
      <c r="G126" s="109">
        <f t="shared" si="6"/>
        <v>0</v>
      </c>
      <c r="H126" s="110">
        <v>0</v>
      </c>
      <c r="I126" s="111">
        <f t="shared" si="7"/>
        <v>0</v>
      </c>
      <c r="J126" s="110"/>
      <c r="K126" s="111">
        <f t="shared" si="8"/>
        <v>0</v>
      </c>
      <c r="O126" s="102"/>
      <c r="Z126" s="112"/>
      <c r="AA126" s="112">
        <v>8</v>
      </c>
      <c r="AB126" s="112">
        <v>0</v>
      </c>
      <c r="AC126" s="112">
        <v>3</v>
      </c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CA126" s="112">
        <v>8</v>
      </c>
      <c r="CB126" s="112">
        <v>0</v>
      </c>
      <c r="CZ126" s="69">
        <v>1</v>
      </c>
    </row>
    <row r="127" spans="1:104" x14ac:dyDescent="0.2">
      <c r="A127" s="103">
        <v>28</v>
      </c>
      <c r="B127" s="104" t="s">
        <v>161</v>
      </c>
      <c r="C127" s="105" t="s">
        <v>162</v>
      </c>
      <c r="D127" s="106" t="s">
        <v>115</v>
      </c>
      <c r="E127" s="107">
        <v>4.5770000000018704E-3</v>
      </c>
      <c r="F127" s="108"/>
      <c r="G127" s="109">
        <f t="shared" si="6"/>
        <v>0</v>
      </c>
      <c r="H127" s="110">
        <v>0</v>
      </c>
      <c r="I127" s="111">
        <f t="shared" si="7"/>
        <v>0</v>
      </c>
      <c r="J127" s="110"/>
      <c r="K127" s="111">
        <f t="shared" si="8"/>
        <v>0</v>
      </c>
      <c r="O127" s="102"/>
      <c r="Z127" s="112"/>
      <c r="AA127" s="112">
        <v>8</v>
      </c>
      <c r="AB127" s="112">
        <v>0</v>
      </c>
      <c r="AC127" s="112">
        <v>3</v>
      </c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CA127" s="112">
        <v>8</v>
      </c>
      <c r="CB127" s="112">
        <v>0</v>
      </c>
      <c r="CZ127" s="69">
        <v>1</v>
      </c>
    </row>
    <row r="128" spans="1:104" x14ac:dyDescent="0.2">
      <c r="A128" s="103">
        <v>29</v>
      </c>
      <c r="B128" s="104" t="s">
        <v>163</v>
      </c>
      <c r="C128" s="105" t="s">
        <v>164</v>
      </c>
      <c r="D128" s="106" t="s">
        <v>115</v>
      </c>
      <c r="E128" s="107">
        <v>2.2885000000009401E-2</v>
      </c>
      <c r="F128" s="108"/>
      <c r="G128" s="109">
        <f t="shared" si="6"/>
        <v>0</v>
      </c>
      <c r="H128" s="110">
        <v>0</v>
      </c>
      <c r="I128" s="111">
        <f t="shared" si="7"/>
        <v>0</v>
      </c>
      <c r="J128" s="110"/>
      <c r="K128" s="111">
        <f t="shared" si="8"/>
        <v>0</v>
      </c>
      <c r="O128" s="102"/>
      <c r="Z128" s="112"/>
      <c r="AA128" s="112">
        <v>8</v>
      </c>
      <c r="AB128" s="112">
        <v>0</v>
      </c>
      <c r="AC128" s="112">
        <v>3</v>
      </c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CA128" s="112">
        <v>8</v>
      </c>
      <c r="CB128" s="112">
        <v>0</v>
      </c>
      <c r="CZ128" s="69">
        <v>1</v>
      </c>
    </row>
    <row r="129" spans="1:104" x14ac:dyDescent="0.2">
      <c r="A129" s="103">
        <v>30</v>
      </c>
      <c r="B129" s="104" t="s">
        <v>165</v>
      </c>
      <c r="C129" s="105" t="s">
        <v>166</v>
      </c>
      <c r="D129" s="106" t="s">
        <v>115</v>
      </c>
      <c r="E129" s="107">
        <v>4.5770000000018704E-3</v>
      </c>
      <c r="F129" s="108"/>
      <c r="G129" s="109">
        <f t="shared" si="6"/>
        <v>0</v>
      </c>
      <c r="H129" s="110">
        <v>0</v>
      </c>
      <c r="I129" s="111">
        <f t="shared" si="7"/>
        <v>0</v>
      </c>
      <c r="J129" s="110"/>
      <c r="K129" s="111">
        <f t="shared" si="8"/>
        <v>0</v>
      </c>
      <c r="O129" s="102"/>
      <c r="Z129" s="112"/>
      <c r="AA129" s="112">
        <v>8</v>
      </c>
      <c r="AB129" s="112">
        <v>0</v>
      </c>
      <c r="AC129" s="112">
        <v>3</v>
      </c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CA129" s="112">
        <v>8</v>
      </c>
      <c r="CB129" s="112">
        <v>0</v>
      </c>
      <c r="CZ129" s="69">
        <v>1</v>
      </c>
    </row>
    <row r="130" spans="1:104" x14ac:dyDescent="0.2">
      <c r="A130" s="103">
        <v>31</v>
      </c>
      <c r="B130" s="104" t="s">
        <v>167</v>
      </c>
      <c r="C130" s="105" t="s">
        <v>168</v>
      </c>
      <c r="D130" s="106" t="s">
        <v>115</v>
      </c>
      <c r="E130" s="107">
        <v>4.5770000000018704E-3</v>
      </c>
      <c r="F130" s="108"/>
      <c r="G130" s="109">
        <f t="shared" si="6"/>
        <v>0</v>
      </c>
      <c r="H130" s="110">
        <v>0</v>
      </c>
      <c r="I130" s="111">
        <f t="shared" si="7"/>
        <v>0</v>
      </c>
      <c r="J130" s="110"/>
      <c r="K130" s="111">
        <f t="shared" si="8"/>
        <v>0</v>
      </c>
      <c r="O130" s="102"/>
      <c r="Z130" s="112"/>
      <c r="AA130" s="112">
        <v>8</v>
      </c>
      <c r="AB130" s="112">
        <v>0</v>
      </c>
      <c r="AC130" s="112">
        <v>3</v>
      </c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CA130" s="112">
        <v>8</v>
      </c>
      <c r="CB130" s="112">
        <v>0</v>
      </c>
      <c r="CZ130" s="69">
        <v>1</v>
      </c>
    </row>
    <row r="131" spans="1:104" x14ac:dyDescent="0.2">
      <c r="A131" s="103">
        <v>32</v>
      </c>
      <c r="B131" s="104" t="s">
        <v>169</v>
      </c>
      <c r="C131" s="105" t="s">
        <v>170</v>
      </c>
      <c r="D131" s="106" t="s">
        <v>115</v>
      </c>
      <c r="E131" s="107">
        <v>4.5770000000018704E-3</v>
      </c>
      <c r="F131" s="108"/>
      <c r="G131" s="109">
        <f t="shared" si="6"/>
        <v>0</v>
      </c>
      <c r="H131" s="110">
        <v>0</v>
      </c>
      <c r="I131" s="111">
        <f t="shared" si="7"/>
        <v>0</v>
      </c>
      <c r="J131" s="110"/>
      <c r="K131" s="111">
        <f t="shared" si="8"/>
        <v>0</v>
      </c>
      <c r="O131" s="102"/>
      <c r="Z131" s="112"/>
      <c r="AA131" s="112">
        <v>8</v>
      </c>
      <c r="AB131" s="112">
        <v>0</v>
      </c>
      <c r="AC131" s="112">
        <v>3</v>
      </c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CA131" s="112">
        <v>8</v>
      </c>
      <c r="CB131" s="112">
        <v>0</v>
      </c>
      <c r="CZ131" s="69">
        <v>1</v>
      </c>
    </row>
    <row r="132" spans="1:104" x14ac:dyDescent="0.2">
      <c r="A132" s="122" t="s">
        <v>32</v>
      </c>
      <c r="B132" s="123" t="s">
        <v>155</v>
      </c>
      <c r="C132" s="124" t="s">
        <v>156</v>
      </c>
      <c r="D132" s="125"/>
      <c r="E132" s="126"/>
      <c r="F132" s="126"/>
      <c r="G132" s="127">
        <f>SUM(G124:G131)</f>
        <v>0</v>
      </c>
      <c r="H132" s="128"/>
      <c r="I132" s="129">
        <f>SUM(I124:I131)</f>
        <v>0</v>
      </c>
      <c r="J132" s="130"/>
      <c r="K132" s="129">
        <f>SUM(K124:K131)</f>
        <v>0</v>
      </c>
      <c r="O132" s="102"/>
      <c r="X132" s="131">
        <f>K132</f>
        <v>0</v>
      </c>
      <c r="Y132" s="131">
        <f>I132</f>
        <v>0</v>
      </c>
      <c r="Z132" s="132">
        <f>G132</f>
        <v>0</v>
      </c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33"/>
      <c r="BB132" s="133"/>
      <c r="BC132" s="133"/>
      <c r="BD132" s="133"/>
      <c r="BE132" s="133"/>
      <c r="BF132" s="133"/>
      <c r="BG132" s="112"/>
      <c r="BH132" s="112"/>
      <c r="BI132" s="112"/>
      <c r="BJ132" s="112"/>
      <c r="BK132" s="112"/>
    </row>
    <row r="133" spans="1:104" x14ac:dyDescent="0.2">
      <c r="A133" s="134" t="s">
        <v>33</v>
      </c>
      <c r="B133" s="135" t="s">
        <v>34</v>
      </c>
      <c r="C133" s="136"/>
      <c r="D133" s="137"/>
      <c r="E133" s="138"/>
      <c r="F133" s="138"/>
      <c r="G133" s="139">
        <f>SUM(Z7:Z133)</f>
        <v>0</v>
      </c>
      <c r="H133" s="140"/>
      <c r="I133" s="141">
        <f>SUM(Y7:Y133)</f>
        <v>2.7087735970004383</v>
      </c>
      <c r="J133" s="140"/>
      <c r="K133" s="141">
        <f>SUM(X7:X133)</f>
        <v>-4.5770000000018756E-3</v>
      </c>
      <c r="O133" s="102"/>
      <c r="BA133" s="142"/>
      <c r="BB133" s="142"/>
      <c r="BC133" s="142"/>
      <c r="BD133" s="142"/>
      <c r="BE133" s="142"/>
      <c r="BF133" s="142"/>
    </row>
    <row r="134" spans="1:104" x14ac:dyDescent="0.2">
      <c r="E134" s="69"/>
    </row>
    <row r="135" spans="1:104" x14ac:dyDescent="0.2">
      <c r="A135" s="143"/>
      <c r="E135" s="69"/>
    </row>
    <row r="136" spans="1:104" x14ac:dyDescent="0.2">
      <c r="A136" s="144"/>
      <c r="B136" s="145"/>
      <c r="C136" s="146" t="s">
        <v>35</v>
      </c>
      <c r="D136" s="145"/>
      <c r="E136" s="145"/>
      <c r="F136" s="145"/>
      <c r="G136" s="147" t="s">
        <v>36</v>
      </c>
    </row>
    <row r="137" spans="1:104" x14ac:dyDescent="0.2">
      <c r="A137" s="148"/>
      <c r="B137" s="149"/>
      <c r="C137" s="150" t="s">
        <v>171</v>
      </c>
      <c r="D137" s="151"/>
      <c r="E137" s="152"/>
      <c r="F137" s="152"/>
      <c r="G137" s="153">
        <v>0</v>
      </c>
    </row>
    <row r="138" spans="1:104" x14ac:dyDescent="0.2">
      <c r="A138" s="148"/>
      <c r="B138" s="149"/>
      <c r="C138" s="150" t="s">
        <v>37</v>
      </c>
      <c r="D138" s="151"/>
      <c r="E138" s="152"/>
      <c r="F138" s="152"/>
      <c r="G138" s="153">
        <v>0</v>
      </c>
    </row>
    <row r="139" spans="1:104" x14ac:dyDescent="0.2">
      <c r="A139" s="148"/>
      <c r="B139" s="149"/>
      <c r="C139" s="150" t="s">
        <v>38</v>
      </c>
      <c r="D139" s="151"/>
      <c r="E139" s="152"/>
      <c r="F139" s="152"/>
      <c r="G139" s="153">
        <v>0</v>
      </c>
    </row>
    <row r="140" spans="1:104" x14ac:dyDescent="0.2">
      <c r="A140" s="148"/>
      <c r="B140" s="149"/>
      <c r="C140" s="150" t="s">
        <v>39</v>
      </c>
      <c r="D140" s="151"/>
      <c r="E140" s="152"/>
      <c r="F140" s="152"/>
      <c r="G140" s="153">
        <v>0</v>
      </c>
    </row>
    <row r="141" spans="1:104" x14ac:dyDescent="0.2">
      <c r="A141" s="148"/>
      <c r="B141" s="149"/>
      <c r="C141" s="150" t="s">
        <v>40</v>
      </c>
      <c r="D141" s="151"/>
      <c r="E141" s="152"/>
      <c r="F141" s="152"/>
      <c r="G141" s="153"/>
    </row>
    <row r="142" spans="1:104" x14ac:dyDescent="0.2">
      <c r="A142" s="148"/>
      <c r="B142" s="149"/>
      <c r="C142" s="150" t="s">
        <v>41</v>
      </c>
      <c r="D142" s="151"/>
      <c r="E142" s="152"/>
      <c r="F142" s="152"/>
      <c r="G142" s="153">
        <v>0</v>
      </c>
    </row>
    <row r="143" spans="1:104" x14ac:dyDescent="0.2">
      <c r="A143" s="148"/>
      <c r="B143" s="149"/>
      <c r="C143" s="150" t="s">
        <v>42</v>
      </c>
      <c r="D143" s="151"/>
      <c r="E143" s="152"/>
      <c r="F143" s="152"/>
      <c r="G143" s="153">
        <v>0</v>
      </c>
    </row>
    <row r="144" spans="1:104" x14ac:dyDescent="0.2">
      <c r="A144" s="148"/>
      <c r="B144" s="149"/>
      <c r="C144" s="150" t="s">
        <v>43</v>
      </c>
      <c r="D144" s="151"/>
      <c r="E144" s="152"/>
      <c r="F144" s="152"/>
      <c r="G144" s="153">
        <v>0</v>
      </c>
    </row>
    <row r="145" spans="1:7" x14ac:dyDescent="0.2">
      <c r="A145" s="154"/>
      <c r="B145" s="155" t="s">
        <v>36</v>
      </c>
      <c r="C145" s="156"/>
      <c r="D145" s="157"/>
      <c r="E145" s="158"/>
      <c r="F145" s="158"/>
      <c r="G145" s="159">
        <f>SUM(G137:G144)</f>
        <v>0</v>
      </c>
    </row>
    <row r="146" spans="1:7" x14ac:dyDescent="0.2">
      <c r="E146" s="69"/>
    </row>
    <row r="147" spans="1:7" x14ac:dyDescent="0.2">
      <c r="E147" s="69"/>
    </row>
    <row r="148" spans="1:7" x14ac:dyDescent="0.2">
      <c r="E148" s="69"/>
    </row>
    <row r="149" spans="1:7" x14ac:dyDescent="0.2">
      <c r="E149" s="69"/>
    </row>
    <row r="150" spans="1:7" x14ac:dyDescent="0.2">
      <c r="E150" s="69"/>
    </row>
    <row r="151" spans="1:7" x14ac:dyDescent="0.2">
      <c r="E151" s="69"/>
    </row>
    <row r="152" spans="1:7" x14ac:dyDescent="0.2">
      <c r="E152" s="69"/>
    </row>
    <row r="153" spans="1:7" x14ac:dyDescent="0.2">
      <c r="E153" s="69"/>
    </row>
    <row r="154" spans="1:7" x14ac:dyDescent="0.2">
      <c r="E154" s="69"/>
    </row>
    <row r="155" spans="1:7" x14ac:dyDescent="0.2">
      <c r="E155" s="69"/>
    </row>
    <row r="156" spans="1:7" x14ac:dyDescent="0.2">
      <c r="E156" s="69"/>
    </row>
    <row r="157" spans="1:7" x14ac:dyDescent="0.2">
      <c r="E157" s="69"/>
    </row>
    <row r="158" spans="1:7" x14ac:dyDescent="0.2">
      <c r="E158" s="69"/>
    </row>
    <row r="159" spans="1:7" x14ac:dyDescent="0.2">
      <c r="E159" s="69"/>
    </row>
    <row r="160" spans="1:7" x14ac:dyDescent="0.2">
      <c r="E160" s="69"/>
    </row>
    <row r="161" spans="5:5" x14ac:dyDescent="0.2">
      <c r="E161" s="69"/>
    </row>
    <row r="162" spans="5:5" x14ac:dyDescent="0.2">
      <c r="E162" s="69"/>
    </row>
    <row r="163" spans="5:5" x14ac:dyDescent="0.2">
      <c r="E163" s="69"/>
    </row>
    <row r="164" spans="5:5" x14ac:dyDescent="0.2">
      <c r="E164" s="69"/>
    </row>
    <row r="165" spans="5:5" x14ac:dyDescent="0.2">
      <c r="E165" s="69"/>
    </row>
    <row r="166" spans="5:5" x14ac:dyDescent="0.2">
      <c r="E166" s="69"/>
    </row>
    <row r="167" spans="5:5" x14ac:dyDescent="0.2">
      <c r="E167" s="69"/>
    </row>
    <row r="168" spans="5:5" x14ac:dyDescent="0.2">
      <c r="E168" s="69"/>
    </row>
    <row r="169" spans="5:5" x14ac:dyDescent="0.2">
      <c r="E169" s="69"/>
    </row>
    <row r="170" spans="5:5" x14ac:dyDescent="0.2">
      <c r="E170" s="69"/>
    </row>
    <row r="171" spans="5:5" x14ac:dyDescent="0.2">
      <c r="E171" s="69"/>
    </row>
    <row r="172" spans="5:5" x14ac:dyDescent="0.2">
      <c r="E172" s="69"/>
    </row>
    <row r="173" spans="5:5" x14ac:dyDescent="0.2">
      <c r="E173" s="69"/>
    </row>
    <row r="174" spans="5:5" x14ac:dyDescent="0.2">
      <c r="E174" s="69"/>
    </row>
    <row r="175" spans="5:5" x14ac:dyDescent="0.2">
      <c r="E175" s="69"/>
    </row>
    <row r="176" spans="5:5" x14ac:dyDescent="0.2">
      <c r="E176" s="69"/>
    </row>
    <row r="177" spans="5:5" x14ac:dyDescent="0.2">
      <c r="E177" s="69"/>
    </row>
    <row r="178" spans="5:5" x14ac:dyDescent="0.2">
      <c r="E178" s="69"/>
    </row>
    <row r="179" spans="5:5" x14ac:dyDescent="0.2">
      <c r="E179" s="69"/>
    </row>
    <row r="180" spans="5:5" x14ac:dyDescent="0.2">
      <c r="E180" s="69"/>
    </row>
    <row r="181" spans="5:5" x14ac:dyDescent="0.2">
      <c r="E181" s="69"/>
    </row>
    <row r="182" spans="5:5" x14ac:dyDescent="0.2">
      <c r="E182" s="69"/>
    </row>
    <row r="183" spans="5:5" x14ac:dyDescent="0.2">
      <c r="E183" s="69"/>
    </row>
    <row r="184" spans="5:5" x14ac:dyDescent="0.2">
      <c r="E184" s="69"/>
    </row>
    <row r="185" spans="5:5" x14ac:dyDescent="0.2">
      <c r="E185" s="69"/>
    </row>
    <row r="186" spans="5:5" x14ac:dyDescent="0.2">
      <c r="E186" s="69"/>
    </row>
    <row r="187" spans="5:5" x14ac:dyDescent="0.2">
      <c r="E187" s="69"/>
    </row>
    <row r="188" spans="5:5" x14ac:dyDescent="0.2">
      <c r="E188" s="69"/>
    </row>
    <row r="189" spans="5:5" x14ac:dyDescent="0.2">
      <c r="E189" s="69"/>
    </row>
    <row r="190" spans="5:5" x14ac:dyDescent="0.2">
      <c r="E190" s="69"/>
    </row>
    <row r="191" spans="5:5" x14ac:dyDescent="0.2">
      <c r="E191" s="69"/>
    </row>
    <row r="192" spans="5:5" x14ac:dyDescent="0.2">
      <c r="E192" s="69"/>
    </row>
    <row r="193" spans="1:7" x14ac:dyDescent="0.2">
      <c r="E193" s="69"/>
    </row>
    <row r="194" spans="1:7" x14ac:dyDescent="0.2">
      <c r="E194" s="69"/>
    </row>
    <row r="195" spans="1:7" x14ac:dyDescent="0.2">
      <c r="E195" s="69"/>
    </row>
    <row r="196" spans="1:7" x14ac:dyDescent="0.2">
      <c r="E196" s="69"/>
    </row>
    <row r="197" spans="1:7" x14ac:dyDescent="0.2">
      <c r="E197" s="69"/>
    </row>
    <row r="198" spans="1:7" x14ac:dyDescent="0.2">
      <c r="A198" s="160"/>
      <c r="B198" s="160"/>
    </row>
    <row r="199" spans="1:7" x14ac:dyDescent="0.2">
      <c r="C199" s="161"/>
      <c r="D199" s="161"/>
      <c r="E199" s="162"/>
      <c r="F199" s="161"/>
      <c r="G199" s="163"/>
    </row>
    <row r="200" spans="1:7" x14ac:dyDescent="0.2">
      <c r="A200" s="160"/>
      <c r="B200" s="160"/>
    </row>
    <row r="1117" spans="1:7" x14ac:dyDescent="0.2">
      <c r="A1117" s="164"/>
      <c r="B1117" s="165"/>
      <c r="C1117" s="166" t="s">
        <v>37</v>
      </c>
      <c r="D1117" s="167"/>
      <c r="F1117" s="88"/>
      <c r="G1117" s="115">
        <v>100000</v>
      </c>
    </row>
    <row r="1118" spans="1:7" x14ac:dyDescent="0.2">
      <c r="A1118" s="164"/>
      <c r="B1118" s="165"/>
      <c r="C1118" s="166" t="s">
        <v>38</v>
      </c>
      <c r="D1118" s="167"/>
      <c r="F1118" s="88"/>
      <c r="G1118" s="115">
        <v>100000</v>
      </c>
    </row>
    <row r="1119" spans="1:7" x14ac:dyDescent="0.2">
      <c r="A1119" s="164"/>
      <c r="B1119" s="165"/>
      <c r="C1119" s="166" t="s">
        <v>39</v>
      </c>
      <c r="D1119" s="167"/>
      <c r="F1119" s="88"/>
      <c r="G1119" s="115">
        <v>100000</v>
      </c>
    </row>
    <row r="1120" spans="1:7" x14ac:dyDescent="0.2">
      <c r="A1120" s="164"/>
      <c r="B1120" s="165"/>
      <c r="C1120" s="166" t="s">
        <v>40</v>
      </c>
      <c r="D1120" s="167"/>
      <c r="F1120" s="88"/>
      <c r="G1120" s="115">
        <v>100000</v>
      </c>
    </row>
    <row r="1121" spans="1:7" x14ac:dyDescent="0.2">
      <c r="A1121" s="164"/>
      <c r="B1121" s="165"/>
      <c r="C1121" s="166" t="s">
        <v>41</v>
      </c>
      <c r="D1121" s="167"/>
      <c r="F1121" s="88"/>
      <c r="G1121" s="115">
        <v>100000</v>
      </c>
    </row>
    <row r="1122" spans="1:7" x14ac:dyDescent="0.2">
      <c r="A1122" s="164"/>
      <c r="B1122" s="165"/>
      <c r="C1122" s="166" t="s">
        <v>42</v>
      </c>
      <c r="D1122" s="167"/>
      <c r="F1122" s="88"/>
      <c r="G1122" s="115">
        <v>100000</v>
      </c>
    </row>
    <row r="1123" spans="1:7" x14ac:dyDescent="0.2">
      <c r="A1123" s="164"/>
      <c r="B1123" s="165"/>
      <c r="C1123" s="166" t="s">
        <v>43</v>
      </c>
      <c r="D1123" s="167"/>
      <c r="F1123" s="88"/>
      <c r="G1123" s="115">
        <v>100000</v>
      </c>
    </row>
  </sheetData>
  <mergeCells count="75">
    <mergeCell ref="C44:D44"/>
    <mergeCell ref="A1:G1"/>
    <mergeCell ref="C9:D9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7:D37"/>
    <mergeCell ref="C39:D39"/>
    <mergeCell ref="C45:D45"/>
    <mergeCell ref="C46:D46"/>
    <mergeCell ref="C47:D47"/>
    <mergeCell ref="C48:D48"/>
    <mergeCell ref="C27:D27"/>
    <mergeCell ref="C28:D28"/>
    <mergeCell ref="C29:D29"/>
    <mergeCell ref="C30:D30"/>
    <mergeCell ref="C32:D32"/>
    <mergeCell ref="C33:D33"/>
    <mergeCell ref="C34:D34"/>
    <mergeCell ref="C35:D35"/>
    <mergeCell ref="C36:D36"/>
    <mergeCell ref="C40:D40"/>
    <mergeCell ref="C42:D42"/>
    <mergeCell ref="C43:D43"/>
    <mergeCell ref="C55:D55"/>
    <mergeCell ref="C56:D56"/>
    <mergeCell ref="C57:D57"/>
    <mergeCell ref="C58:D58"/>
    <mergeCell ref="C49:D49"/>
    <mergeCell ref="C50:D50"/>
    <mergeCell ref="C51:D51"/>
    <mergeCell ref="C81:G81"/>
    <mergeCell ref="C76:D76"/>
    <mergeCell ref="C65:D65"/>
    <mergeCell ref="C67:D67"/>
    <mergeCell ref="C69:D69"/>
    <mergeCell ref="C96:D96"/>
    <mergeCell ref="C97:D97"/>
    <mergeCell ref="C99:D99"/>
    <mergeCell ref="C100:D100"/>
    <mergeCell ref="C87:D87"/>
    <mergeCell ref="C88:D88"/>
    <mergeCell ref="C89:D89"/>
    <mergeCell ref="C90:D90"/>
    <mergeCell ref="C92:D92"/>
    <mergeCell ref="C93:D93"/>
    <mergeCell ref="C94:D94"/>
    <mergeCell ref="C95:D95"/>
    <mergeCell ref="C106:D106"/>
    <mergeCell ref="C107:D107"/>
    <mergeCell ref="C108:D108"/>
    <mergeCell ref="C109:D109"/>
    <mergeCell ref="C101:D101"/>
    <mergeCell ref="C102:D102"/>
    <mergeCell ref="C104:D104"/>
    <mergeCell ref="C105:D105"/>
    <mergeCell ref="C121:D121"/>
    <mergeCell ref="C113:D113"/>
    <mergeCell ref="C114:D114"/>
    <mergeCell ref="C115:D115"/>
    <mergeCell ref="C116:D116"/>
    <mergeCell ref="C117:D117"/>
    <mergeCell ref="C118:D118"/>
    <mergeCell ref="C119:D119"/>
    <mergeCell ref="C120:D120"/>
  </mergeCells>
  <phoneticPr fontId="0" type="noConversion"/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Z1014"/>
  <sheetViews>
    <sheetView showGridLines="0" showZeros="0" topLeftCell="A4" zoomScaleNormal="100" workbookViewId="0">
      <selection activeCell="F22" sqref="F8:F22"/>
    </sheetView>
  </sheetViews>
  <sheetFormatPr defaultColWidth="9.140625" defaultRowHeight="12.75" x14ac:dyDescent="0.2"/>
  <cols>
    <col min="1" max="1" width="4.42578125" style="69" customWidth="1"/>
    <col min="2" max="2" width="11.5703125" style="69" customWidth="1"/>
    <col min="3" max="3" width="40.42578125" style="69" customWidth="1"/>
    <col min="4" max="4" width="5.5703125" style="69" customWidth="1"/>
    <col min="5" max="5" width="8.5703125" style="88" customWidth="1"/>
    <col min="6" max="6" width="9.85546875" style="69" customWidth="1"/>
    <col min="7" max="7" width="13.85546875" style="69" customWidth="1"/>
    <col min="8" max="8" width="11" style="69" hidden="1" customWidth="1"/>
    <col min="9" max="9" width="9.7109375" style="69" hidden="1" customWidth="1"/>
    <col min="10" max="10" width="11.28515625" style="69" hidden="1" customWidth="1"/>
    <col min="11" max="11" width="10.42578125" style="69" hidden="1" customWidth="1"/>
    <col min="12" max="12" width="75.42578125" style="69" customWidth="1"/>
    <col min="13" max="13" width="45.28515625" style="69" customWidth="1"/>
    <col min="14" max="55" width="9.140625" style="69"/>
    <col min="56" max="56" width="62.28515625" style="69" customWidth="1"/>
    <col min="57" max="16384" width="9.140625" style="69"/>
  </cols>
  <sheetData>
    <row r="1" spans="1:104" ht="15" customHeight="1" x14ac:dyDescent="0.25">
      <c r="A1" s="187" t="s">
        <v>15</v>
      </c>
      <c r="B1" s="187"/>
      <c r="C1" s="187"/>
      <c r="D1" s="187"/>
      <c r="E1" s="187"/>
      <c r="F1" s="187"/>
      <c r="G1" s="187"/>
    </row>
    <row r="2" spans="1:104" ht="3" customHeight="1" thickBot="1" x14ac:dyDescent="0.25">
      <c r="B2" s="70"/>
      <c r="C2" s="71"/>
      <c r="D2" s="71"/>
      <c r="E2" s="72"/>
      <c r="F2" s="71"/>
      <c r="G2" s="71"/>
    </row>
    <row r="3" spans="1:104" ht="13.5" customHeight="1" thickTop="1" x14ac:dyDescent="0.2">
      <c r="A3" s="73" t="s">
        <v>16</v>
      </c>
      <c r="B3" s="74"/>
      <c r="C3" s="75"/>
      <c r="D3" s="76" t="s">
        <v>172</v>
      </c>
      <c r="E3" s="77"/>
      <c r="F3" s="78"/>
      <c r="G3" s="79"/>
    </row>
    <row r="4" spans="1:104" ht="13.5" customHeight="1" thickBot="1" x14ac:dyDescent="0.25">
      <c r="A4" s="80" t="s">
        <v>17</v>
      </c>
      <c r="B4" s="81"/>
      <c r="C4" s="82"/>
      <c r="D4" s="83" t="s">
        <v>229</v>
      </c>
      <c r="E4" s="84"/>
      <c r="F4" s="85"/>
      <c r="G4" s="86"/>
    </row>
    <row r="5" spans="1:104" ht="13.5" thickTop="1" x14ac:dyDescent="0.2">
      <c r="A5" s="87"/>
    </row>
    <row r="6" spans="1:104" s="93" customFormat="1" ht="26.25" customHeight="1" x14ac:dyDescent="0.2">
      <c r="A6" s="89" t="s">
        <v>18</v>
      </c>
      <c r="B6" s="90" t="s">
        <v>19</v>
      </c>
      <c r="C6" s="90" t="s">
        <v>20</v>
      </c>
      <c r="D6" s="90" t="s">
        <v>21</v>
      </c>
      <c r="E6" s="90" t="s">
        <v>22</v>
      </c>
      <c r="F6" s="90" t="s">
        <v>23</v>
      </c>
      <c r="G6" s="91" t="s">
        <v>24</v>
      </c>
      <c r="H6" s="92" t="s">
        <v>25</v>
      </c>
      <c r="I6" s="92" t="s">
        <v>26</v>
      </c>
      <c r="J6" s="92" t="s">
        <v>27</v>
      </c>
      <c r="K6" s="92" t="s">
        <v>28</v>
      </c>
    </row>
    <row r="7" spans="1:104" ht="14.25" customHeight="1" x14ac:dyDescent="0.2">
      <c r="A7" s="94" t="s">
        <v>29</v>
      </c>
      <c r="B7" s="95" t="s">
        <v>174</v>
      </c>
      <c r="C7" s="96" t="s">
        <v>175</v>
      </c>
      <c r="D7" s="97"/>
      <c r="E7" s="98"/>
      <c r="F7" s="98"/>
      <c r="G7" s="99"/>
      <c r="H7" s="100"/>
      <c r="I7" s="101"/>
      <c r="J7" s="100"/>
      <c r="K7" s="101"/>
      <c r="O7" s="102"/>
    </row>
    <row r="8" spans="1:104" x14ac:dyDescent="0.2">
      <c r="A8" s="103">
        <v>1</v>
      </c>
      <c r="B8" s="104" t="s">
        <v>176</v>
      </c>
      <c r="C8" s="105" t="s">
        <v>177</v>
      </c>
      <c r="D8" s="106" t="s">
        <v>131</v>
      </c>
      <c r="E8" s="107">
        <v>3</v>
      </c>
      <c r="F8" s="108"/>
      <c r="G8" s="109">
        <f t="shared" ref="G8:G22" si="0">E8*F8</f>
        <v>0</v>
      </c>
      <c r="H8" s="110">
        <v>0</v>
      </c>
      <c r="I8" s="111">
        <f t="shared" ref="I8:I22" si="1">E8*H8</f>
        <v>0</v>
      </c>
      <c r="J8" s="110">
        <v>0</v>
      </c>
      <c r="K8" s="111">
        <f t="shared" ref="K8:K22" si="2">E8*J8</f>
        <v>0</v>
      </c>
      <c r="O8" s="102"/>
      <c r="Z8" s="112"/>
      <c r="AA8" s="112">
        <v>1</v>
      </c>
      <c r="AB8" s="112">
        <v>1</v>
      </c>
      <c r="AC8" s="112">
        <v>1</v>
      </c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CA8" s="112">
        <v>1</v>
      </c>
      <c r="CB8" s="112">
        <v>1</v>
      </c>
      <c r="CZ8" s="69">
        <v>1</v>
      </c>
    </row>
    <row r="9" spans="1:104" ht="22.5" x14ac:dyDescent="0.2">
      <c r="A9" s="103">
        <v>2</v>
      </c>
      <c r="B9" s="104" t="s">
        <v>178</v>
      </c>
      <c r="C9" s="105" t="s">
        <v>179</v>
      </c>
      <c r="D9" s="106" t="s">
        <v>131</v>
      </c>
      <c r="E9" s="107">
        <v>2</v>
      </c>
      <c r="F9" s="108"/>
      <c r="G9" s="109">
        <f t="shared" si="0"/>
        <v>0</v>
      </c>
      <c r="H9" s="110">
        <v>0</v>
      </c>
      <c r="I9" s="111">
        <f t="shared" si="1"/>
        <v>0</v>
      </c>
      <c r="J9" s="110">
        <v>0</v>
      </c>
      <c r="K9" s="111">
        <f t="shared" si="2"/>
        <v>0</v>
      </c>
      <c r="O9" s="102"/>
      <c r="Z9" s="112"/>
      <c r="AA9" s="112">
        <v>1</v>
      </c>
      <c r="AB9" s="112">
        <v>1</v>
      </c>
      <c r="AC9" s="112">
        <v>1</v>
      </c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CA9" s="112">
        <v>1</v>
      </c>
      <c r="CB9" s="112">
        <v>1</v>
      </c>
      <c r="CZ9" s="69">
        <v>1</v>
      </c>
    </row>
    <row r="10" spans="1:104" x14ac:dyDescent="0.2">
      <c r="A10" s="103">
        <v>3</v>
      </c>
      <c r="B10" s="104" t="s">
        <v>180</v>
      </c>
      <c r="C10" s="105" t="s">
        <v>181</v>
      </c>
      <c r="D10" s="106" t="s">
        <v>131</v>
      </c>
      <c r="E10" s="107">
        <v>15</v>
      </c>
      <c r="F10" s="108"/>
      <c r="G10" s="109">
        <f t="shared" si="0"/>
        <v>0</v>
      </c>
      <c r="H10" s="110">
        <v>0</v>
      </c>
      <c r="I10" s="111">
        <f t="shared" si="1"/>
        <v>0</v>
      </c>
      <c r="J10" s="110">
        <v>0</v>
      </c>
      <c r="K10" s="111">
        <f t="shared" si="2"/>
        <v>0</v>
      </c>
      <c r="O10" s="102"/>
      <c r="Z10" s="112"/>
      <c r="AA10" s="112">
        <v>1</v>
      </c>
      <c r="AB10" s="112">
        <v>1</v>
      </c>
      <c r="AC10" s="112">
        <v>1</v>
      </c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CA10" s="112">
        <v>1</v>
      </c>
      <c r="CB10" s="112">
        <v>1</v>
      </c>
      <c r="CZ10" s="69">
        <v>1</v>
      </c>
    </row>
    <row r="11" spans="1:104" ht="22.5" x14ac:dyDescent="0.2">
      <c r="A11" s="103">
        <v>4</v>
      </c>
      <c r="B11" s="104" t="s">
        <v>182</v>
      </c>
      <c r="C11" s="105" t="s">
        <v>183</v>
      </c>
      <c r="D11" s="106" t="s">
        <v>68</v>
      </c>
      <c r="E11" s="107">
        <v>22</v>
      </c>
      <c r="F11" s="108"/>
      <c r="G11" s="109">
        <f t="shared" si="0"/>
        <v>0</v>
      </c>
      <c r="H11" s="110">
        <v>0</v>
      </c>
      <c r="I11" s="111">
        <f t="shared" si="1"/>
        <v>0</v>
      </c>
      <c r="J11" s="110">
        <v>0</v>
      </c>
      <c r="K11" s="111">
        <f t="shared" si="2"/>
        <v>0</v>
      </c>
      <c r="O11" s="102"/>
      <c r="Z11" s="112"/>
      <c r="AA11" s="112">
        <v>1</v>
      </c>
      <c r="AB11" s="112">
        <v>1</v>
      </c>
      <c r="AC11" s="112">
        <v>1</v>
      </c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CA11" s="112">
        <v>1</v>
      </c>
      <c r="CB11" s="112">
        <v>1</v>
      </c>
      <c r="CZ11" s="69">
        <v>1</v>
      </c>
    </row>
    <row r="12" spans="1:104" ht="22.5" x14ac:dyDescent="0.2">
      <c r="A12" s="103">
        <v>5</v>
      </c>
      <c r="B12" s="104" t="s">
        <v>184</v>
      </c>
      <c r="C12" s="105" t="s">
        <v>185</v>
      </c>
      <c r="D12" s="106" t="s">
        <v>68</v>
      </c>
      <c r="E12" s="107">
        <v>18</v>
      </c>
      <c r="F12" s="108"/>
      <c r="G12" s="109">
        <f t="shared" si="0"/>
        <v>0</v>
      </c>
      <c r="H12" s="110">
        <v>0</v>
      </c>
      <c r="I12" s="111">
        <f t="shared" si="1"/>
        <v>0</v>
      </c>
      <c r="J12" s="110">
        <v>0</v>
      </c>
      <c r="K12" s="111">
        <f t="shared" si="2"/>
        <v>0</v>
      </c>
      <c r="O12" s="102"/>
      <c r="Z12" s="112"/>
      <c r="AA12" s="112">
        <v>1</v>
      </c>
      <c r="AB12" s="112">
        <v>1</v>
      </c>
      <c r="AC12" s="112">
        <v>1</v>
      </c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CA12" s="112">
        <v>1</v>
      </c>
      <c r="CB12" s="112">
        <v>1</v>
      </c>
      <c r="CZ12" s="69">
        <v>1</v>
      </c>
    </row>
    <row r="13" spans="1:104" ht="22.5" x14ac:dyDescent="0.2">
      <c r="A13" s="103">
        <v>6</v>
      </c>
      <c r="B13" s="104" t="s">
        <v>186</v>
      </c>
      <c r="C13" s="105" t="s">
        <v>187</v>
      </c>
      <c r="D13" s="106" t="s">
        <v>68</v>
      </c>
      <c r="E13" s="107">
        <v>6</v>
      </c>
      <c r="F13" s="108"/>
      <c r="G13" s="109">
        <f t="shared" si="0"/>
        <v>0</v>
      </c>
      <c r="H13" s="110">
        <v>0</v>
      </c>
      <c r="I13" s="111">
        <f t="shared" si="1"/>
        <v>0</v>
      </c>
      <c r="J13" s="110">
        <v>0</v>
      </c>
      <c r="K13" s="111">
        <f t="shared" si="2"/>
        <v>0</v>
      </c>
      <c r="O13" s="102"/>
      <c r="Z13" s="112"/>
      <c r="AA13" s="112">
        <v>1</v>
      </c>
      <c r="AB13" s="112">
        <v>1</v>
      </c>
      <c r="AC13" s="112">
        <v>1</v>
      </c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CA13" s="112">
        <v>1</v>
      </c>
      <c r="CB13" s="112">
        <v>1</v>
      </c>
      <c r="CZ13" s="69">
        <v>1</v>
      </c>
    </row>
    <row r="14" spans="1:104" ht="22.5" x14ac:dyDescent="0.2">
      <c r="A14" s="103">
        <v>7</v>
      </c>
      <c r="B14" s="104" t="s">
        <v>188</v>
      </c>
      <c r="C14" s="105" t="s">
        <v>189</v>
      </c>
      <c r="D14" s="106" t="s">
        <v>68</v>
      </c>
      <c r="E14" s="107">
        <v>16</v>
      </c>
      <c r="F14" s="108"/>
      <c r="G14" s="109">
        <f t="shared" si="0"/>
        <v>0</v>
      </c>
      <c r="H14" s="110">
        <v>0</v>
      </c>
      <c r="I14" s="111">
        <f t="shared" si="1"/>
        <v>0</v>
      </c>
      <c r="J14" s="110">
        <v>0</v>
      </c>
      <c r="K14" s="111">
        <f t="shared" si="2"/>
        <v>0</v>
      </c>
      <c r="O14" s="102"/>
      <c r="Z14" s="112"/>
      <c r="AA14" s="112">
        <v>1</v>
      </c>
      <c r="AB14" s="112">
        <v>1</v>
      </c>
      <c r="AC14" s="112">
        <v>1</v>
      </c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CA14" s="112">
        <v>1</v>
      </c>
      <c r="CB14" s="112">
        <v>1</v>
      </c>
      <c r="CZ14" s="69">
        <v>1</v>
      </c>
    </row>
    <row r="15" spans="1:104" ht="22.5" x14ac:dyDescent="0.2">
      <c r="A15" s="103">
        <v>8</v>
      </c>
      <c r="B15" s="104" t="s">
        <v>190</v>
      </c>
      <c r="C15" s="105" t="s">
        <v>191</v>
      </c>
      <c r="D15" s="106" t="s">
        <v>68</v>
      </c>
      <c r="E15" s="107">
        <v>12</v>
      </c>
      <c r="F15" s="108"/>
      <c r="G15" s="109">
        <f t="shared" si="0"/>
        <v>0</v>
      </c>
      <c r="H15" s="110">
        <v>0</v>
      </c>
      <c r="I15" s="111">
        <f t="shared" si="1"/>
        <v>0</v>
      </c>
      <c r="J15" s="110">
        <v>0</v>
      </c>
      <c r="K15" s="111">
        <f t="shared" si="2"/>
        <v>0</v>
      </c>
      <c r="O15" s="102"/>
      <c r="Z15" s="112"/>
      <c r="AA15" s="112">
        <v>1</v>
      </c>
      <c r="AB15" s="112">
        <v>1</v>
      </c>
      <c r="AC15" s="112">
        <v>1</v>
      </c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CA15" s="112">
        <v>1</v>
      </c>
      <c r="CB15" s="112">
        <v>1</v>
      </c>
      <c r="CZ15" s="69">
        <v>1</v>
      </c>
    </row>
    <row r="16" spans="1:104" ht="22.5" x14ac:dyDescent="0.2">
      <c r="A16" s="103">
        <v>9</v>
      </c>
      <c r="B16" s="104" t="s">
        <v>192</v>
      </c>
      <c r="C16" s="105" t="s">
        <v>193</v>
      </c>
      <c r="D16" s="106" t="s">
        <v>68</v>
      </c>
      <c r="E16" s="107">
        <v>7</v>
      </c>
      <c r="F16" s="108"/>
      <c r="G16" s="109">
        <f t="shared" si="0"/>
        <v>0</v>
      </c>
      <c r="H16" s="110">
        <v>0</v>
      </c>
      <c r="I16" s="111">
        <f t="shared" si="1"/>
        <v>0</v>
      </c>
      <c r="J16" s="110">
        <v>0</v>
      </c>
      <c r="K16" s="111">
        <f t="shared" si="2"/>
        <v>0</v>
      </c>
      <c r="O16" s="102"/>
      <c r="Z16" s="112"/>
      <c r="AA16" s="112">
        <v>1</v>
      </c>
      <c r="AB16" s="112">
        <v>1</v>
      </c>
      <c r="AC16" s="112">
        <v>1</v>
      </c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CA16" s="112">
        <v>1</v>
      </c>
      <c r="CB16" s="112">
        <v>1</v>
      </c>
      <c r="CZ16" s="69">
        <v>1</v>
      </c>
    </row>
    <row r="17" spans="1:104" ht="22.5" x14ac:dyDescent="0.2">
      <c r="A17" s="103">
        <v>10</v>
      </c>
      <c r="B17" s="104" t="s">
        <v>194</v>
      </c>
      <c r="C17" s="105" t="s">
        <v>195</v>
      </c>
      <c r="D17" s="106" t="s">
        <v>68</v>
      </c>
      <c r="E17" s="107">
        <v>18</v>
      </c>
      <c r="F17" s="108"/>
      <c r="G17" s="109">
        <f t="shared" si="0"/>
        <v>0</v>
      </c>
      <c r="H17" s="110">
        <v>0</v>
      </c>
      <c r="I17" s="111">
        <f t="shared" si="1"/>
        <v>0</v>
      </c>
      <c r="J17" s="110">
        <v>0</v>
      </c>
      <c r="K17" s="111">
        <f t="shared" si="2"/>
        <v>0</v>
      </c>
      <c r="O17" s="102"/>
      <c r="Z17" s="112"/>
      <c r="AA17" s="112">
        <v>1</v>
      </c>
      <c r="AB17" s="112">
        <v>1</v>
      </c>
      <c r="AC17" s="112">
        <v>1</v>
      </c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CA17" s="112">
        <v>1</v>
      </c>
      <c r="CB17" s="112">
        <v>1</v>
      </c>
      <c r="CZ17" s="69">
        <v>1</v>
      </c>
    </row>
    <row r="18" spans="1:104" x14ac:dyDescent="0.2">
      <c r="A18" s="103">
        <v>11</v>
      </c>
      <c r="B18" s="104" t="s">
        <v>196</v>
      </c>
      <c r="C18" s="105" t="s">
        <v>197</v>
      </c>
      <c r="D18" s="106" t="s">
        <v>198</v>
      </c>
      <c r="E18" s="107">
        <v>3</v>
      </c>
      <c r="F18" s="108"/>
      <c r="G18" s="109">
        <f t="shared" si="0"/>
        <v>0</v>
      </c>
      <c r="H18" s="110">
        <v>0</v>
      </c>
      <c r="I18" s="111">
        <f t="shared" si="1"/>
        <v>0</v>
      </c>
      <c r="J18" s="110">
        <v>0</v>
      </c>
      <c r="K18" s="111">
        <f t="shared" si="2"/>
        <v>0</v>
      </c>
      <c r="O18" s="102"/>
      <c r="Z18" s="112"/>
      <c r="AA18" s="112">
        <v>1</v>
      </c>
      <c r="AB18" s="112">
        <v>1</v>
      </c>
      <c r="AC18" s="112">
        <v>1</v>
      </c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CA18" s="112">
        <v>1</v>
      </c>
      <c r="CB18" s="112">
        <v>1</v>
      </c>
      <c r="CZ18" s="69">
        <v>1</v>
      </c>
    </row>
    <row r="19" spans="1:104" x14ac:dyDescent="0.2">
      <c r="A19" s="103">
        <v>12</v>
      </c>
      <c r="B19" s="104" t="s">
        <v>199</v>
      </c>
      <c r="C19" s="105" t="s">
        <v>200</v>
      </c>
      <c r="D19" s="106" t="s">
        <v>131</v>
      </c>
      <c r="E19" s="107">
        <v>1</v>
      </c>
      <c r="F19" s="108"/>
      <c r="G19" s="109">
        <f t="shared" si="0"/>
        <v>0</v>
      </c>
      <c r="H19" s="110">
        <v>0</v>
      </c>
      <c r="I19" s="111">
        <f t="shared" si="1"/>
        <v>0</v>
      </c>
      <c r="J19" s="110">
        <v>0</v>
      </c>
      <c r="K19" s="111">
        <f t="shared" si="2"/>
        <v>0</v>
      </c>
      <c r="O19" s="102"/>
      <c r="Z19" s="112"/>
      <c r="AA19" s="112">
        <v>1</v>
      </c>
      <c r="AB19" s="112">
        <v>1</v>
      </c>
      <c r="AC19" s="112">
        <v>1</v>
      </c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CA19" s="112">
        <v>1</v>
      </c>
      <c r="CB19" s="112">
        <v>1</v>
      </c>
      <c r="CZ19" s="69">
        <v>1</v>
      </c>
    </row>
    <row r="20" spans="1:104" x14ac:dyDescent="0.2">
      <c r="A20" s="103">
        <v>13</v>
      </c>
      <c r="B20" s="104" t="s">
        <v>201</v>
      </c>
      <c r="C20" s="105" t="s">
        <v>202</v>
      </c>
      <c r="D20" s="106" t="s">
        <v>198</v>
      </c>
      <c r="E20" s="107">
        <v>1</v>
      </c>
      <c r="F20" s="108"/>
      <c r="G20" s="109">
        <f t="shared" si="0"/>
        <v>0</v>
      </c>
      <c r="H20" s="110">
        <v>0</v>
      </c>
      <c r="I20" s="111">
        <f t="shared" si="1"/>
        <v>0</v>
      </c>
      <c r="J20" s="110">
        <v>0</v>
      </c>
      <c r="K20" s="111">
        <f t="shared" si="2"/>
        <v>0</v>
      </c>
      <c r="O20" s="102"/>
      <c r="Z20" s="112"/>
      <c r="AA20" s="112">
        <v>1</v>
      </c>
      <c r="AB20" s="112">
        <v>1</v>
      </c>
      <c r="AC20" s="112">
        <v>1</v>
      </c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CA20" s="112">
        <v>1</v>
      </c>
      <c r="CB20" s="112">
        <v>1</v>
      </c>
      <c r="CZ20" s="69">
        <v>1</v>
      </c>
    </row>
    <row r="21" spans="1:104" x14ac:dyDescent="0.2">
      <c r="A21" s="103">
        <v>14</v>
      </c>
      <c r="B21" s="104" t="s">
        <v>203</v>
      </c>
      <c r="C21" s="105" t="s">
        <v>204</v>
      </c>
      <c r="D21" s="106" t="s">
        <v>198</v>
      </c>
      <c r="E21" s="107">
        <v>3</v>
      </c>
      <c r="F21" s="108"/>
      <c r="G21" s="109">
        <f t="shared" si="0"/>
        <v>0</v>
      </c>
      <c r="H21" s="110">
        <v>0</v>
      </c>
      <c r="I21" s="111">
        <f t="shared" si="1"/>
        <v>0</v>
      </c>
      <c r="J21" s="110">
        <v>0</v>
      </c>
      <c r="K21" s="111">
        <f t="shared" si="2"/>
        <v>0</v>
      </c>
      <c r="O21" s="102"/>
      <c r="Z21" s="112"/>
      <c r="AA21" s="112">
        <v>1</v>
      </c>
      <c r="AB21" s="112">
        <v>1</v>
      </c>
      <c r="AC21" s="112">
        <v>1</v>
      </c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CA21" s="112">
        <v>1</v>
      </c>
      <c r="CB21" s="112">
        <v>1</v>
      </c>
      <c r="CZ21" s="69">
        <v>1</v>
      </c>
    </row>
    <row r="22" spans="1:104" ht="22.5" x14ac:dyDescent="0.2">
      <c r="A22" s="103">
        <v>15</v>
      </c>
      <c r="B22" s="104" t="s">
        <v>205</v>
      </c>
      <c r="C22" s="105" t="s">
        <v>206</v>
      </c>
      <c r="D22" s="106" t="s">
        <v>198</v>
      </c>
      <c r="E22" s="107">
        <v>1</v>
      </c>
      <c r="F22" s="108"/>
      <c r="G22" s="109">
        <f t="shared" si="0"/>
        <v>0</v>
      </c>
      <c r="H22" s="110">
        <v>0</v>
      </c>
      <c r="I22" s="111">
        <f t="shared" si="1"/>
        <v>0</v>
      </c>
      <c r="J22" s="110">
        <v>0</v>
      </c>
      <c r="K22" s="111">
        <f t="shared" si="2"/>
        <v>0</v>
      </c>
      <c r="O22" s="102"/>
      <c r="Z22" s="112"/>
      <c r="AA22" s="112">
        <v>1</v>
      </c>
      <c r="AB22" s="112">
        <v>1</v>
      </c>
      <c r="AC22" s="112">
        <v>1</v>
      </c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CA22" s="112">
        <v>1</v>
      </c>
      <c r="CB22" s="112">
        <v>1</v>
      </c>
      <c r="CZ22" s="69">
        <v>1</v>
      </c>
    </row>
    <row r="23" spans="1:104" x14ac:dyDescent="0.2">
      <c r="A23" s="113"/>
      <c r="B23" s="114"/>
      <c r="C23" s="183" t="s">
        <v>207</v>
      </c>
      <c r="D23" s="184"/>
      <c r="E23" s="184"/>
      <c r="F23" s="184"/>
      <c r="G23" s="185"/>
      <c r="I23" s="115"/>
      <c r="K23" s="115"/>
      <c r="L23" s="116" t="s">
        <v>207</v>
      </c>
      <c r="O23" s="10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</row>
    <row r="24" spans="1:104" ht="22.5" x14ac:dyDescent="0.2">
      <c r="A24" s="103">
        <v>16</v>
      </c>
      <c r="B24" s="104" t="s">
        <v>208</v>
      </c>
      <c r="C24" s="105" t="s">
        <v>209</v>
      </c>
      <c r="D24" s="106" t="s">
        <v>210</v>
      </c>
      <c r="E24" s="107">
        <v>4</v>
      </c>
      <c r="F24" s="108"/>
      <c r="G24" s="109">
        <f t="shared" ref="G24:G29" si="3">E24*F24</f>
        <v>0</v>
      </c>
      <c r="H24" s="110">
        <v>0</v>
      </c>
      <c r="I24" s="111">
        <f t="shared" ref="I24:I29" si="4">E24*H24</f>
        <v>0</v>
      </c>
      <c r="J24" s="110">
        <v>0</v>
      </c>
      <c r="K24" s="111">
        <f t="shared" ref="K24:K29" si="5">E24*J24</f>
        <v>0</v>
      </c>
      <c r="O24" s="102"/>
      <c r="Z24" s="112"/>
      <c r="AA24" s="112">
        <v>1</v>
      </c>
      <c r="AB24" s="112">
        <v>1</v>
      </c>
      <c r="AC24" s="112">
        <v>1</v>
      </c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CA24" s="112">
        <v>1</v>
      </c>
      <c r="CB24" s="112">
        <v>1</v>
      </c>
      <c r="CZ24" s="69">
        <v>1</v>
      </c>
    </row>
    <row r="25" spans="1:104" ht="22.5" x14ac:dyDescent="0.2">
      <c r="A25" s="103">
        <v>17</v>
      </c>
      <c r="B25" s="104" t="s">
        <v>211</v>
      </c>
      <c r="C25" s="105" t="s">
        <v>212</v>
      </c>
      <c r="D25" s="106" t="s">
        <v>210</v>
      </c>
      <c r="E25" s="107">
        <v>4</v>
      </c>
      <c r="F25" s="108"/>
      <c r="G25" s="109">
        <f t="shared" si="3"/>
        <v>0</v>
      </c>
      <c r="H25" s="110">
        <v>0</v>
      </c>
      <c r="I25" s="111">
        <f t="shared" si="4"/>
        <v>0</v>
      </c>
      <c r="J25" s="110">
        <v>0</v>
      </c>
      <c r="K25" s="111">
        <f t="shared" si="5"/>
        <v>0</v>
      </c>
      <c r="O25" s="102"/>
      <c r="Z25" s="112"/>
      <c r="AA25" s="112">
        <v>1</v>
      </c>
      <c r="AB25" s="112">
        <v>1</v>
      </c>
      <c r="AC25" s="112">
        <v>1</v>
      </c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CA25" s="112">
        <v>1</v>
      </c>
      <c r="CB25" s="112">
        <v>1</v>
      </c>
      <c r="CZ25" s="69">
        <v>1</v>
      </c>
    </row>
    <row r="26" spans="1:104" x14ac:dyDescent="0.2">
      <c r="A26" s="103">
        <v>18</v>
      </c>
      <c r="B26" s="104" t="s">
        <v>213</v>
      </c>
      <c r="C26" s="105" t="s">
        <v>214</v>
      </c>
      <c r="D26" s="106" t="s">
        <v>210</v>
      </c>
      <c r="E26" s="107">
        <v>8</v>
      </c>
      <c r="F26" s="108"/>
      <c r="G26" s="109">
        <f t="shared" si="3"/>
        <v>0</v>
      </c>
      <c r="H26" s="110">
        <v>0</v>
      </c>
      <c r="I26" s="111">
        <f t="shared" si="4"/>
        <v>0</v>
      </c>
      <c r="J26" s="110">
        <v>0</v>
      </c>
      <c r="K26" s="111">
        <f t="shared" si="5"/>
        <v>0</v>
      </c>
      <c r="O26" s="102"/>
      <c r="Z26" s="112"/>
      <c r="AA26" s="112">
        <v>1</v>
      </c>
      <c r="AB26" s="112">
        <v>1</v>
      </c>
      <c r="AC26" s="112">
        <v>1</v>
      </c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CA26" s="112">
        <v>1</v>
      </c>
      <c r="CB26" s="112">
        <v>1</v>
      </c>
      <c r="CZ26" s="69">
        <v>1</v>
      </c>
    </row>
    <row r="27" spans="1:104" x14ac:dyDescent="0.2">
      <c r="A27" s="103">
        <v>19</v>
      </c>
      <c r="B27" s="104" t="s">
        <v>215</v>
      </c>
      <c r="C27" s="105" t="s">
        <v>216</v>
      </c>
      <c r="D27" s="106" t="s">
        <v>210</v>
      </c>
      <c r="E27" s="107">
        <v>2</v>
      </c>
      <c r="F27" s="108"/>
      <c r="G27" s="109">
        <f t="shared" si="3"/>
        <v>0</v>
      </c>
      <c r="H27" s="110">
        <v>0</v>
      </c>
      <c r="I27" s="111">
        <f t="shared" si="4"/>
        <v>0</v>
      </c>
      <c r="J27" s="110">
        <v>0</v>
      </c>
      <c r="K27" s="111">
        <f t="shared" si="5"/>
        <v>0</v>
      </c>
      <c r="O27" s="102"/>
      <c r="Z27" s="112"/>
      <c r="AA27" s="112">
        <v>1</v>
      </c>
      <c r="AB27" s="112">
        <v>1</v>
      </c>
      <c r="AC27" s="112">
        <v>1</v>
      </c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CA27" s="112">
        <v>1</v>
      </c>
      <c r="CB27" s="112">
        <v>1</v>
      </c>
      <c r="CZ27" s="69">
        <v>1</v>
      </c>
    </row>
    <row r="28" spans="1:104" x14ac:dyDescent="0.2">
      <c r="A28" s="103">
        <v>20</v>
      </c>
      <c r="B28" s="104" t="s">
        <v>217</v>
      </c>
      <c r="C28" s="105" t="s">
        <v>218</v>
      </c>
      <c r="D28" s="106" t="s">
        <v>210</v>
      </c>
      <c r="E28" s="107">
        <v>8</v>
      </c>
      <c r="F28" s="108"/>
      <c r="G28" s="109">
        <f t="shared" si="3"/>
        <v>0</v>
      </c>
      <c r="H28" s="110">
        <v>0</v>
      </c>
      <c r="I28" s="111">
        <f t="shared" si="4"/>
        <v>0</v>
      </c>
      <c r="J28" s="110">
        <v>0</v>
      </c>
      <c r="K28" s="111">
        <f t="shared" si="5"/>
        <v>0</v>
      </c>
      <c r="O28" s="102"/>
      <c r="Z28" s="112"/>
      <c r="AA28" s="112">
        <v>1</v>
      </c>
      <c r="AB28" s="112">
        <v>1</v>
      </c>
      <c r="AC28" s="112">
        <v>1</v>
      </c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CA28" s="112">
        <v>1</v>
      </c>
      <c r="CB28" s="112">
        <v>1</v>
      </c>
      <c r="CZ28" s="69">
        <v>1</v>
      </c>
    </row>
    <row r="29" spans="1:104" x14ac:dyDescent="0.2">
      <c r="A29" s="103">
        <v>21</v>
      </c>
      <c r="B29" s="104" t="s">
        <v>219</v>
      </c>
      <c r="C29" s="105" t="s">
        <v>220</v>
      </c>
      <c r="D29" s="106" t="s">
        <v>210</v>
      </c>
      <c r="E29" s="107">
        <v>16</v>
      </c>
      <c r="F29" s="108"/>
      <c r="G29" s="109">
        <f t="shared" si="3"/>
        <v>0</v>
      </c>
      <c r="H29" s="110">
        <v>0</v>
      </c>
      <c r="I29" s="111">
        <f t="shared" si="4"/>
        <v>0</v>
      </c>
      <c r="J29" s="110">
        <v>0</v>
      </c>
      <c r="K29" s="111">
        <f t="shared" si="5"/>
        <v>0</v>
      </c>
      <c r="O29" s="102"/>
      <c r="Z29" s="112"/>
      <c r="AA29" s="112">
        <v>1</v>
      </c>
      <c r="AB29" s="112">
        <v>1</v>
      </c>
      <c r="AC29" s="112">
        <v>1</v>
      </c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CA29" s="112">
        <v>1</v>
      </c>
      <c r="CB29" s="112">
        <v>1</v>
      </c>
      <c r="CZ29" s="69">
        <v>1</v>
      </c>
    </row>
    <row r="30" spans="1:104" x14ac:dyDescent="0.2">
      <c r="A30" s="122" t="s">
        <v>32</v>
      </c>
      <c r="B30" s="123" t="s">
        <v>174</v>
      </c>
      <c r="C30" s="124" t="s">
        <v>175</v>
      </c>
      <c r="D30" s="125"/>
      <c r="E30" s="126"/>
      <c r="F30" s="126"/>
      <c r="G30" s="127">
        <f>SUM(G7:G29)</f>
        <v>0</v>
      </c>
      <c r="H30" s="128"/>
      <c r="I30" s="129">
        <f>SUM(I7:I29)</f>
        <v>0</v>
      </c>
      <c r="J30" s="130"/>
      <c r="K30" s="129">
        <f>SUM(K7:K29)</f>
        <v>0</v>
      </c>
      <c r="O30" s="102"/>
      <c r="X30" s="131">
        <f>K30</f>
        <v>0</v>
      </c>
      <c r="Y30" s="131">
        <f>I30</f>
        <v>0</v>
      </c>
      <c r="Z30" s="132">
        <f>G30</f>
        <v>0</v>
      </c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33"/>
      <c r="BB30" s="133"/>
      <c r="BC30" s="133"/>
      <c r="BD30" s="133"/>
      <c r="BE30" s="133"/>
      <c r="BF30" s="133"/>
      <c r="BG30" s="112"/>
      <c r="BH30" s="112"/>
      <c r="BI30" s="112"/>
      <c r="BJ30" s="112"/>
      <c r="BK30" s="112"/>
    </row>
    <row r="31" spans="1:104" ht="14.25" customHeight="1" x14ac:dyDescent="0.2">
      <c r="A31" s="94" t="s">
        <v>29</v>
      </c>
      <c r="B31" s="95" t="s">
        <v>221</v>
      </c>
      <c r="C31" s="96" t="s">
        <v>222</v>
      </c>
      <c r="D31" s="97"/>
      <c r="E31" s="98"/>
      <c r="F31" s="98"/>
      <c r="G31" s="99"/>
      <c r="H31" s="100"/>
      <c r="I31" s="101"/>
      <c r="J31" s="100"/>
      <c r="K31" s="101"/>
      <c r="O31" s="102"/>
    </row>
    <row r="32" spans="1:104" x14ac:dyDescent="0.2">
      <c r="A32" s="103">
        <v>22</v>
      </c>
      <c r="B32" s="104" t="s">
        <v>223</v>
      </c>
      <c r="C32" s="105" t="s">
        <v>224</v>
      </c>
      <c r="D32" s="106" t="s">
        <v>198</v>
      </c>
      <c r="E32" s="107">
        <v>1</v>
      </c>
      <c r="F32" s="108"/>
      <c r="G32" s="109">
        <f>E32*F32</f>
        <v>0</v>
      </c>
      <c r="H32" s="110">
        <v>0</v>
      </c>
      <c r="I32" s="111">
        <f>E32*H32</f>
        <v>0</v>
      </c>
      <c r="J32" s="110">
        <v>0</v>
      </c>
      <c r="K32" s="111">
        <f>E32*J32</f>
        <v>0</v>
      </c>
      <c r="O32" s="102"/>
      <c r="Z32" s="112"/>
      <c r="AA32" s="112">
        <v>1</v>
      </c>
      <c r="AB32" s="112">
        <v>1</v>
      </c>
      <c r="AC32" s="112">
        <v>1</v>
      </c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CA32" s="112">
        <v>1</v>
      </c>
      <c r="CB32" s="112">
        <v>1</v>
      </c>
      <c r="CZ32" s="69">
        <v>1</v>
      </c>
    </row>
    <row r="33" spans="1:104" x14ac:dyDescent="0.2">
      <c r="A33" s="103">
        <v>23</v>
      </c>
      <c r="B33" s="104" t="s">
        <v>225</v>
      </c>
      <c r="C33" s="105" t="s">
        <v>226</v>
      </c>
      <c r="D33" s="106" t="s">
        <v>210</v>
      </c>
      <c r="E33" s="107">
        <v>16</v>
      </c>
      <c r="F33" s="108"/>
      <c r="G33" s="109">
        <f>E33*F33</f>
        <v>0</v>
      </c>
      <c r="H33" s="110">
        <v>0</v>
      </c>
      <c r="I33" s="111">
        <f>E33*H33</f>
        <v>0</v>
      </c>
      <c r="J33" s="110">
        <v>0</v>
      </c>
      <c r="K33" s="111">
        <f>E33*J33</f>
        <v>0</v>
      </c>
      <c r="O33" s="102"/>
      <c r="Z33" s="112"/>
      <c r="AA33" s="112">
        <v>1</v>
      </c>
      <c r="AB33" s="112">
        <v>1</v>
      </c>
      <c r="AC33" s="112">
        <v>1</v>
      </c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CA33" s="112">
        <v>1</v>
      </c>
      <c r="CB33" s="112">
        <v>1</v>
      </c>
      <c r="CZ33" s="69">
        <v>1</v>
      </c>
    </row>
    <row r="34" spans="1:104" x14ac:dyDescent="0.2">
      <c r="A34" s="103">
        <v>24</v>
      </c>
      <c r="B34" s="104" t="s">
        <v>227</v>
      </c>
      <c r="C34" s="105" t="s">
        <v>228</v>
      </c>
      <c r="D34" s="106" t="s">
        <v>198</v>
      </c>
      <c r="E34" s="107">
        <v>1</v>
      </c>
      <c r="F34" s="108"/>
      <c r="G34" s="109">
        <f>E34*F34</f>
        <v>0</v>
      </c>
      <c r="H34" s="110">
        <v>0</v>
      </c>
      <c r="I34" s="111">
        <f>E34*H34</f>
        <v>0</v>
      </c>
      <c r="J34" s="110">
        <v>0</v>
      </c>
      <c r="K34" s="111">
        <f>E34*J34</f>
        <v>0</v>
      </c>
      <c r="O34" s="102"/>
      <c r="Z34" s="112"/>
      <c r="AA34" s="112">
        <v>1</v>
      </c>
      <c r="AB34" s="112">
        <v>1</v>
      </c>
      <c r="AC34" s="112">
        <v>1</v>
      </c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CA34" s="112">
        <v>1</v>
      </c>
      <c r="CB34" s="112">
        <v>1</v>
      </c>
      <c r="CZ34" s="69">
        <v>1</v>
      </c>
    </row>
    <row r="35" spans="1:104" x14ac:dyDescent="0.2">
      <c r="A35" s="122" t="s">
        <v>32</v>
      </c>
      <c r="B35" s="123" t="s">
        <v>221</v>
      </c>
      <c r="C35" s="124" t="s">
        <v>222</v>
      </c>
      <c r="D35" s="125"/>
      <c r="E35" s="126"/>
      <c r="F35" s="126"/>
      <c r="G35" s="127">
        <f>SUM(G31:G34)</f>
        <v>0</v>
      </c>
      <c r="H35" s="128"/>
      <c r="I35" s="129">
        <f>SUM(I31:I34)</f>
        <v>0</v>
      </c>
      <c r="J35" s="130"/>
      <c r="K35" s="129">
        <f>SUM(K31:K34)</f>
        <v>0</v>
      </c>
      <c r="O35" s="102"/>
      <c r="X35" s="131">
        <f>K35</f>
        <v>0</v>
      </c>
      <c r="Y35" s="131">
        <f>I35</f>
        <v>0</v>
      </c>
      <c r="Z35" s="132">
        <f>G35</f>
        <v>0</v>
      </c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33"/>
      <c r="BB35" s="133"/>
      <c r="BC35" s="133"/>
      <c r="BD35" s="133"/>
      <c r="BE35" s="133"/>
      <c r="BF35" s="133"/>
      <c r="BG35" s="112"/>
      <c r="BH35" s="112"/>
      <c r="BI35" s="112"/>
      <c r="BJ35" s="112"/>
      <c r="BK35" s="112"/>
    </row>
    <row r="36" spans="1:104" x14ac:dyDescent="0.2">
      <c r="A36" s="134" t="s">
        <v>33</v>
      </c>
      <c r="B36" s="135" t="s">
        <v>34</v>
      </c>
      <c r="C36" s="136"/>
      <c r="D36" s="137"/>
      <c r="E36" s="138"/>
      <c r="F36" s="138"/>
      <c r="G36" s="139">
        <f>SUM(Z7:Z36)</f>
        <v>0</v>
      </c>
      <c r="H36" s="140"/>
      <c r="I36" s="141">
        <f>SUM(Y7:Y36)</f>
        <v>0</v>
      </c>
      <c r="J36" s="140"/>
      <c r="K36" s="141">
        <f>SUM(X7:X36)</f>
        <v>0</v>
      </c>
      <c r="O36" s="102"/>
      <c r="BA36" s="142"/>
      <c r="BB36" s="142"/>
      <c r="BC36" s="142"/>
      <c r="BD36" s="142"/>
      <c r="BE36" s="142"/>
      <c r="BF36" s="142"/>
    </row>
    <row r="37" spans="1:104" x14ac:dyDescent="0.2">
      <c r="E37" s="69"/>
    </row>
    <row r="38" spans="1:104" x14ac:dyDescent="0.2">
      <c r="E38" s="69"/>
    </row>
    <row r="39" spans="1:104" x14ac:dyDescent="0.2">
      <c r="E39" s="69"/>
    </row>
    <row r="40" spans="1:104" x14ac:dyDescent="0.2">
      <c r="E40" s="69"/>
    </row>
    <row r="41" spans="1:104" x14ac:dyDescent="0.2">
      <c r="E41" s="69"/>
    </row>
    <row r="42" spans="1:104" x14ac:dyDescent="0.2">
      <c r="E42" s="69"/>
    </row>
    <row r="43" spans="1:104" x14ac:dyDescent="0.2">
      <c r="E43" s="69"/>
    </row>
    <row r="44" spans="1:104" x14ac:dyDescent="0.2">
      <c r="E44" s="69"/>
    </row>
    <row r="45" spans="1:104" x14ac:dyDescent="0.2">
      <c r="E45" s="69"/>
    </row>
    <row r="46" spans="1:104" x14ac:dyDescent="0.2">
      <c r="E46" s="69"/>
    </row>
    <row r="47" spans="1:104" x14ac:dyDescent="0.2">
      <c r="E47" s="69"/>
    </row>
    <row r="48" spans="1:104" x14ac:dyDescent="0.2">
      <c r="E48" s="69"/>
    </row>
    <row r="49" spans="5:5" x14ac:dyDescent="0.2">
      <c r="E49" s="69"/>
    </row>
    <row r="50" spans="5:5" x14ac:dyDescent="0.2">
      <c r="E50" s="69"/>
    </row>
    <row r="51" spans="5:5" x14ac:dyDescent="0.2">
      <c r="E51" s="69"/>
    </row>
    <row r="52" spans="5:5" x14ac:dyDescent="0.2">
      <c r="E52" s="69"/>
    </row>
    <row r="53" spans="5:5" x14ac:dyDescent="0.2">
      <c r="E53" s="69"/>
    </row>
    <row r="54" spans="5:5" x14ac:dyDescent="0.2">
      <c r="E54" s="69"/>
    </row>
    <row r="55" spans="5:5" x14ac:dyDescent="0.2">
      <c r="E55" s="69"/>
    </row>
    <row r="56" spans="5:5" x14ac:dyDescent="0.2">
      <c r="E56" s="69"/>
    </row>
    <row r="57" spans="5:5" x14ac:dyDescent="0.2">
      <c r="E57" s="69"/>
    </row>
    <row r="58" spans="5:5" x14ac:dyDescent="0.2">
      <c r="E58" s="69"/>
    </row>
    <row r="59" spans="5:5" x14ac:dyDescent="0.2">
      <c r="E59" s="69"/>
    </row>
    <row r="60" spans="5:5" x14ac:dyDescent="0.2">
      <c r="E60" s="69"/>
    </row>
    <row r="61" spans="5:5" x14ac:dyDescent="0.2">
      <c r="E61" s="69"/>
    </row>
    <row r="62" spans="5:5" x14ac:dyDescent="0.2">
      <c r="E62" s="69"/>
    </row>
    <row r="63" spans="5:5" x14ac:dyDescent="0.2">
      <c r="E63" s="69"/>
    </row>
    <row r="64" spans="5:5" x14ac:dyDescent="0.2">
      <c r="E64" s="69"/>
    </row>
    <row r="65" spans="5:5" x14ac:dyDescent="0.2">
      <c r="E65" s="69"/>
    </row>
    <row r="66" spans="5:5" x14ac:dyDescent="0.2">
      <c r="E66" s="69"/>
    </row>
    <row r="67" spans="5:5" x14ac:dyDescent="0.2">
      <c r="E67" s="69"/>
    </row>
    <row r="68" spans="5:5" x14ac:dyDescent="0.2">
      <c r="E68" s="69"/>
    </row>
    <row r="69" spans="5:5" x14ac:dyDescent="0.2">
      <c r="E69" s="69"/>
    </row>
    <row r="70" spans="5:5" x14ac:dyDescent="0.2">
      <c r="E70" s="69"/>
    </row>
    <row r="71" spans="5:5" x14ac:dyDescent="0.2">
      <c r="E71" s="69"/>
    </row>
    <row r="72" spans="5:5" x14ac:dyDescent="0.2">
      <c r="E72" s="69"/>
    </row>
    <row r="73" spans="5:5" x14ac:dyDescent="0.2">
      <c r="E73" s="69"/>
    </row>
    <row r="74" spans="5:5" x14ac:dyDescent="0.2">
      <c r="E74" s="69"/>
    </row>
    <row r="75" spans="5:5" x14ac:dyDescent="0.2">
      <c r="E75" s="69"/>
    </row>
    <row r="76" spans="5:5" x14ac:dyDescent="0.2">
      <c r="E76" s="69"/>
    </row>
    <row r="77" spans="5:5" x14ac:dyDescent="0.2">
      <c r="E77" s="69"/>
    </row>
    <row r="78" spans="5:5" x14ac:dyDescent="0.2">
      <c r="E78" s="69"/>
    </row>
    <row r="79" spans="5:5" x14ac:dyDescent="0.2">
      <c r="E79" s="69"/>
    </row>
    <row r="80" spans="5:5" x14ac:dyDescent="0.2">
      <c r="E80" s="69"/>
    </row>
    <row r="81" spans="1:7" x14ac:dyDescent="0.2">
      <c r="E81" s="69"/>
    </row>
    <row r="82" spans="1:7" x14ac:dyDescent="0.2">
      <c r="E82" s="69"/>
    </row>
    <row r="83" spans="1:7" x14ac:dyDescent="0.2">
      <c r="E83" s="69"/>
    </row>
    <row r="84" spans="1:7" x14ac:dyDescent="0.2">
      <c r="E84" s="69"/>
    </row>
    <row r="85" spans="1:7" x14ac:dyDescent="0.2">
      <c r="E85" s="69"/>
    </row>
    <row r="86" spans="1:7" x14ac:dyDescent="0.2">
      <c r="E86" s="69"/>
    </row>
    <row r="87" spans="1:7" x14ac:dyDescent="0.2">
      <c r="E87" s="69"/>
    </row>
    <row r="88" spans="1:7" x14ac:dyDescent="0.2">
      <c r="E88" s="69"/>
    </row>
    <row r="89" spans="1:7" x14ac:dyDescent="0.2">
      <c r="A89" s="160"/>
      <c r="B89" s="160"/>
    </row>
    <row r="90" spans="1:7" x14ac:dyDescent="0.2">
      <c r="C90" s="161"/>
      <c r="D90" s="161"/>
      <c r="E90" s="162"/>
      <c r="F90" s="161"/>
      <c r="G90" s="163"/>
    </row>
    <row r="91" spans="1:7" x14ac:dyDescent="0.2">
      <c r="A91" s="160"/>
      <c r="B91" s="160"/>
    </row>
    <row r="1008" spans="1:7" x14ac:dyDescent="0.2">
      <c r="A1008" s="164"/>
      <c r="B1008" s="165"/>
      <c r="C1008" s="166" t="s">
        <v>37</v>
      </c>
      <c r="D1008" s="167"/>
      <c r="F1008" s="88"/>
      <c r="G1008" s="115">
        <v>100000</v>
      </c>
    </row>
    <row r="1009" spans="1:7" x14ac:dyDescent="0.2">
      <c r="A1009" s="164"/>
      <c r="B1009" s="165"/>
      <c r="C1009" s="166" t="s">
        <v>38</v>
      </c>
      <c r="D1009" s="167"/>
      <c r="F1009" s="88"/>
      <c r="G1009" s="115">
        <v>100000</v>
      </c>
    </row>
    <row r="1010" spans="1:7" x14ac:dyDescent="0.2">
      <c r="A1010" s="164"/>
      <c r="B1010" s="165"/>
      <c r="C1010" s="166" t="s">
        <v>39</v>
      </c>
      <c r="D1010" s="167"/>
      <c r="F1010" s="88"/>
      <c r="G1010" s="115">
        <v>100000</v>
      </c>
    </row>
    <row r="1011" spans="1:7" x14ac:dyDescent="0.2">
      <c r="A1011" s="164"/>
      <c r="B1011" s="165"/>
      <c r="C1011" s="166" t="s">
        <v>40</v>
      </c>
      <c r="D1011" s="167"/>
      <c r="F1011" s="88"/>
      <c r="G1011" s="115">
        <v>100000</v>
      </c>
    </row>
    <row r="1012" spans="1:7" x14ac:dyDescent="0.2">
      <c r="A1012" s="164"/>
      <c r="B1012" s="165"/>
      <c r="C1012" s="166" t="s">
        <v>41</v>
      </c>
      <c r="D1012" s="167"/>
      <c r="F1012" s="88"/>
      <c r="G1012" s="115">
        <v>100000</v>
      </c>
    </row>
    <row r="1013" spans="1:7" x14ac:dyDescent="0.2">
      <c r="A1013" s="164"/>
      <c r="B1013" s="165"/>
      <c r="C1013" s="166" t="s">
        <v>42</v>
      </c>
      <c r="D1013" s="167"/>
      <c r="F1013" s="88"/>
      <c r="G1013" s="115">
        <v>100000</v>
      </c>
    </row>
    <row r="1014" spans="1:7" x14ac:dyDescent="0.2">
      <c r="A1014" s="164"/>
      <c r="B1014" s="165"/>
      <c r="C1014" s="166" t="s">
        <v>43</v>
      </c>
      <c r="D1014" s="167"/>
      <c r="F1014" s="88"/>
      <c r="G1014" s="115">
        <v>100000</v>
      </c>
    </row>
  </sheetData>
  <mergeCells count="2">
    <mergeCell ref="A1:G1"/>
    <mergeCell ref="C23:G23"/>
  </mergeCells>
  <phoneticPr fontId="0" type="noConversion"/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Z1021"/>
  <sheetViews>
    <sheetView showGridLines="0" showZeros="0" topLeftCell="A4" zoomScaleNormal="100" workbookViewId="0">
      <selection activeCell="F8" sqref="F8"/>
    </sheetView>
  </sheetViews>
  <sheetFormatPr defaultColWidth="9.140625" defaultRowHeight="12.75" x14ac:dyDescent="0.2"/>
  <cols>
    <col min="1" max="1" width="4.42578125" style="69" customWidth="1"/>
    <col min="2" max="2" width="11.5703125" style="69" customWidth="1"/>
    <col min="3" max="3" width="40.42578125" style="69" customWidth="1"/>
    <col min="4" max="4" width="5.5703125" style="69" customWidth="1"/>
    <col min="5" max="5" width="8.5703125" style="88" customWidth="1"/>
    <col min="6" max="6" width="9.85546875" style="69" customWidth="1"/>
    <col min="7" max="7" width="13.85546875" style="69" customWidth="1"/>
    <col min="8" max="8" width="11" style="69" hidden="1" customWidth="1"/>
    <col min="9" max="9" width="9.7109375" style="69" hidden="1" customWidth="1"/>
    <col min="10" max="10" width="11.28515625" style="69" hidden="1" customWidth="1"/>
    <col min="11" max="11" width="10.42578125" style="69" hidden="1" customWidth="1"/>
    <col min="12" max="12" width="75.42578125" style="69" customWidth="1"/>
    <col min="13" max="13" width="45.28515625" style="69" customWidth="1"/>
    <col min="14" max="55" width="9.140625" style="69"/>
    <col min="56" max="56" width="62.28515625" style="69" customWidth="1"/>
    <col min="57" max="16384" width="9.140625" style="69"/>
  </cols>
  <sheetData>
    <row r="1" spans="1:104" ht="15" customHeight="1" x14ac:dyDescent="0.25">
      <c r="A1" s="187" t="s">
        <v>15</v>
      </c>
      <c r="B1" s="187"/>
      <c r="C1" s="187"/>
      <c r="D1" s="187"/>
      <c r="E1" s="187"/>
      <c r="F1" s="187"/>
      <c r="G1" s="187"/>
    </row>
    <row r="2" spans="1:104" ht="3" customHeight="1" thickBot="1" x14ac:dyDescent="0.25">
      <c r="B2" s="70"/>
      <c r="C2" s="71"/>
      <c r="D2" s="71"/>
      <c r="E2" s="72"/>
      <c r="F2" s="71"/>
      <c r="G2" s="71"/>
    </row>
    <row r="3" spans="1:104" ht="13.5" customHeight="1" thickTop="1" x14ac:dyDescent="0.2">
      <c r="A3" s="73" t="s">
        <v>16</v>
      </c>
      <c r="B3" s="74"/>
      <c r="C3" s="75"/>
      <c r="D3" s="76" t="s">
        <v>172</v>
      </c>
      <c r="E3" s="77"/>
      <c r="F3" s="78"/>
      <c r="G3" s="79"/>
    </row>
    <row r="4" spans="1:104" ht="13.5" customHeight="1" thickBot="1" x14ac:dyDescent="0.25">
      <c r="A4" s="80" t="s">
        <v>17</v>
      </c>
      <c r="B4" s="81"/>
      <c r="C4" s="82"/>
      <c r="D4" s="83" t="s">
        <v>251</v>
      </c>
      <c r="E4" s="84"/>
      <c r="F4" s="85"/>
      <c r="G4" s="86"/>
    </row>
    <row r="5" spans="1:104" ht="13.5" thickTop="1" x14ac:dyDescent="0.2">
      <c r="A5" s="87"/>
    </row>
    <row r="6" spans="1:104" s="93" customFormat="1" ht="26.25" customHeight="1" x14ac:dyDescent="0.2">
      <c r="A6" s="89" t="s">
        <v>18</v>
      </c>
      <c r="B6" s="90" t="s">
        <v>19</v>
      </c>
      <c r="C6" s="90" t="s">
        <v>20</v>
      </c>
      <c r="D6" s="90" t="s">
        <v>21</v>
      </c>
      <c r="E6" s="90" t="s">
        <v>22</v>
      </c>
      <c r="F6" s="90" t="s">
        <v>23</v>
      </c>
      <c r="G6" s="91" t="s">
        <v>24</v>
      </c>
      <c r="H6" s="92" t="s">
        <v>25</v>
      </c>
      <c r="I6" s="92" t="s">
        <v>26</v>
      </c>
      <c r="J6" s="92" t="s">
        <v>27</v>
      </c>
      <c r="K6" s="92" t="s">
        <v>28</v>
      </c>
    </row>
    <row r="7" spans="1:104" ht="14.25" customHeight="1" x14ac:dyDescent="0.2">
      <c r="A7" s="94" t="s">
        <v>29</v>
      </c>
      <c r="B7" s="95" t="s">
        <v>30</v>
      </c>
      <c r="C7" s="96" t="s">
        <v>230</v>
      </c>
      <c r="D7" s="97"/>
      <c r="E7" s="98"/>
      <c r="F7" s="98"/>
      <c r="G7" s="99"/>
      <c r="H7" s="100"/>
      <c r="I7" s="101"/>
      <c r="J7" s="100"/>
      <c r="K7" s="101"/>
      <c r="O7" s="102"/>
    </row>
    <row r="8" spans="1:104" ht="22.5" x14ac:dyDescent="0.2">
      <c r="A8" s="103">
        <v>1</v>
      </c>
      <c r="B8" s="104" t="s">
        <v>231</v>
      </c>
      <c r="C8" s="105" t="s">
        <v>232</v>
      </c>
      <c r="D8" s="106" t="s">
        <v>198</v>
      </c>
      <c r="E8" s="107">
        <v>1</v>
      </c>
      <c r="F8" s="108"/>
      <c r="G8" s="109">
        <f>E8*F8</f>
        <v>0</v>
      </c>
      <c r="H8" s="110">
        <v>0</v>
      </c>
      <c r="I8" s="111">
        <f>E8*H8</f>
        <v>0</v>
      </c>
      <c r="J8" s="110"/>
      <c r="K8" s="111">
        <f>E8*J8</f>
        <v>0</v>
      </c>
      <c r="O8" s="102"/>
      <c r="Z8" s="112"/>
      <c r="AA8" s="112">
        <v>12</v>
      </c>
      <c r="AB8" s="112">
        <v>0</v>
      </c>
      <c r="AC8" s="112">
        <v>1</v>
      </c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CA8" s="112">
        <v>12</v>
      </c>
      <c r="CB8" s="112">
        <v>0</v>
      </c>
      <c r="CZ8" s="69">
        <v>1</v>
      </c>
    </row>
    <row r="9" spans="1:104" ht="22.5" x14ac:dyDescent="0.2">
      <c r="A9" s="113"/>
      <c r="B9" s="114"/>
      <c r="C9" s="183" t="s">
        <v>233</v>
      </c>
      <c r="D9" s="184"/>
      <c r="E9" s="184"/>
      <c r="F9" s="184"/>
      <c r="G9" s="185"/>
      <c r="I9" s="115"/>
      <c r="K9" s="115"/>
      <c r="L9" s="116" t="s">
        <v>233</v>
      </c>
      <c r="O9" s="10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</row>
    <row r="10" spans="1:104" x14ac:dyDescent="0.2">
      <c r="A10" s="113"/>
      <c r="B10" s="114"/>
      <c r="C10" s="183" t="s">
        <v>234</v>
      </c>
      <c r="D10" s="184"/>
      <c r="E10" s="184"/>
      <c r="F10" s="184"/>
      <c r="G10" s="185"/>
      <c r="I10" s="115"/>
      <c r="K10" s="115"/>
      <c r="L10" s="116" t="s">
        <v>234</v>
      </c>
      <c r="O10" s="10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</row>
    <row r="11" spans="1:104" x14ac:dyDescent="0.2">
      <c r="A11" s="113"/>
      <c r="B11" s="114"/>
      <c r="C11" s="183" t="s">
        <v>235</v>
      </c>
      <c r="D11" s="184"/>
      <c r="E11" s="184"/>
      <c r="F11" s="184"/>
      <c r="G11" s="185"/>
      <c r="I11" s="115"/>
      <c r="K11" s="115"/>
      <c r="L11" s="116" t="s">
        <v>235</v>
      </c>
      <c r="O11" s="10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</row>
    <row r="12" spans="1:104" x14ac:dyDescent="0.2">
      <c r="A12" s="113"/>
      <c r="B12" s="114"/>
      <c r="C12" s="183" t="s">
        <v>236</v>
      </c>
      <c r="D12" s="184"/>
      <c r="E12" s="184"/>
      <c r="F12" s="184"/>
      <c r="G12" s="185"/>
      <c r="I12" s="115"/>
      <c r="K12" s="115"/>
      <c r="L12" s="116" t="s">
        <v>236</v>
      </c>
      <c r="O12" s="10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</row>
    <row r="13" spans="1:104" ht="33.75" x14ac:dyDescent="0.2">
      <c r="A13" s="113"/>
      <c r="B13" s="114"/>
      <c r="C13" s="183" t="s">
        <v>237</v>
      </c>
      <c r="D13" s="184"/>
      <c r="E13" s="184"/>
      <c r="F13" s="184"/>
      <c r="G13" s="185"/>
      <c r="I13" s="115"/>
      <c r="K13" s="115"/>
      <c r="L13" s="116" t="s">
        <v>237</v>
      </c>
      <c r="O13" s="10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</row>
    <row r="14" spans="1:104" x14ac:dyDescent="0.2">
      <c r="A14" s="113"/>
      <c r="B14" s="114"/>
      <c r="C14" s="183" t="s">
        <v>238</v>
      </c>
      <c r="D14" s="184"/>
      <c r="E14" s="184"/>
      <c r="F14" s="184"/>
      <c r="G14" s="185"/>
      <c r="I14" s="115"/>
      <c r="K14" s="115"/>
      <c r="L14" s="116" t="s">
        <v>238</v>
      </c>
      <c r="O14" s="10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</row>
    <row r="15" spans="1:104" x14ac:dyDescent="0.2">
      <c r="A15" s="113"/>
      <c r="B15" s="114"/>
      <c r="C15" s="183" t="s">
        <v>239</v>
      </c>
      <c r="D15" s="184"/>
      <c r="E15" s="184"/>
      <c r="F15" s="184"/>
      <c r="G15" s="185"/>
      <c r="I15" s="115"/>
      <c r="K15" s="115"/>
      <c r="L15" s="116" t="s">
        <v>239</v>
      </c>
      <c r="O15" s="10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</row>
    <row r="16" spans="1:104" x14ac:dyDescent="0.2">
      <c r="A16" s="113"/>
      <c r="B16" s="114"/>
      <c r="C16" s="183" t="s">
        <v>240</v>
      </c>
      <c r="D16" s="184"/>
      <c r="E16" s="184"/>
      <c r="F16" s="184"/>
      <c r="G16" s="185"/>
      <c r="I16" s="115"/>
      <c r="K16" s="115"/>
      <c r="L16" s="116" t="s">
        <v>240</v>
      </c>
      <c r="O16" s="10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</row>
    <row r="17" spans="1:104" x14ac:dyDescent="0.2">
      <c r="A17" s="113"/>
      <c r="B17" s="114"/>
      <c r="C17" s="183" t="s">
        <v>241</v>
      </c>
      <c r="D17" s="184"/>
      <c r="E17" s="184"/>
      <c r="F17" s="184"/>
      <c r="G17" s="185"/>
      <c r="I17" s="115"/>
      <c r="K17" s="115"/>
      <c r="L17" s="116" t="s">
        <v>241</v>
      </c>
      <c r="O17" s="10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</row>
    <row r="18" spans="1:104" x14ac:dyDescent="0.2">
      <c r="A18" s="113"/>
      <c r="B18" s="114"/>
      <c r="C18" s="183" t="s">
        <v>242</v>
      </c>
      <c r="D18" s="184"/>
      <c r="E18" s="184"/>
      <c r="F18" s="184"/>
      <c r="G18" s="185"/>
      <c r="I18" s="115"/>
      <c r="K18" s="115"/>
      <c r="L18" s="116" t="s">
        <v>242</v>
      </c>
      <c r="O18" s="10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</row>
    <row r="19" spans="1:104" x14ac:dyDescent="0.2">
      <c r="A19" s="113"/>
      <c r="B19" s="114"/>
      <c r="C19" s="183" t="s">
        <v>243</v>
      </c>
      <c r="D19" s="184"/>
      <c r="E19" s="184"/>
      <c r="F19" s="184"/>
      <c r="G19" s="185"/>
      <c r="I19" s="115"/>
      <c r="K19" s="115"/>
      <c r="L19" s="116" t="s">
        <v>243</v>
      </c>
      <c r="O19" s="10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</row>
    <row r="20" spans="1:104" x14ac:dyDescent="0.2">
      <c r="A20" s="113"/>
      <c r="B20" s="114"/>
      <c r="C20" s="183" t="s">
        <v>244</v>
      </c>
      <c r="D20" s="184"/>
      <c r="E20" s="184"/>
      <c r="F20" s="184"/>
      <c r="G20" s="185"/>
      <c r="I20" s="115"/>
      <c r="K20" s="115"/>
      <c r="L20" s="116" t="s">
        <v>244</v>
      </c>
      <c r="O20" s="10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</row>
    <row r="21" spans="1:104" x14ac:dyDescent="0.2">
      <c r="A21" s="113"/>
      <c r="B21" s="114"/>
      <c r="C21" s="183" t="s">
        <v>245</v>
      </c>
      <c r="D21" s="184"/>
      <c r="E21" s="184"/>
      <c r="F21" s="184"/>
      <c r="G21" s="185"/>
      <c r="I21" s="115"/>
      <c r="K21" s="115"/>
      <c r="L21" s="116" t="s">
        <v>245</v>
      </c>
      <c r="O21" s="10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</row>
    <row r="22" spans="1:104" x14ac:dyDescent="0.2">
      <c r="A22" s="113"/>
      <c r="B22" s="114"/>
      <c r="C22" s="183" t="s">
        <v>246</v>
      </c>
      <c r="D22" s="184"/>
      <c r="E22" s="184"/>
      <c r="F22" s="184"/>
      <c r="G22" s="185"/>
      <c r="I22" s="115"/>
      <c r="K22" s="115"/>
      <c r="L22" s="116" t="s">
        <v>246</v>
      </c>
      <c r="O22" s="10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</row>
    <row r="23" spans="1:104" x14ac:dyDescent="0.2">
      <c r="A23" s="113"/>
      <c r="B23" s="114"/>
      <c r="C23" s="183" t="s">
        <v>247</v>
      </c>
      <c r="D23" s="184"/>
      <c r="E23" s="184"/>
      <c r="F23" s="184"/>
      <c r="G23" s="185"/>
      <c r="I23" s="115"/>
      <c r="K23" s="115"/>
      <c r="L23" s="116" t="s">
        <v>247</v>
      </c>
      <c r="O23" s="10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</row>
    <row r="24" spans="1:104" x14ac:dyDescent="0.2">
      <c r="A24" s="113"/>
      <c r="B24" s="114"/>
      <c r="C24" s="183" t="s">
        <v>248</v>
      </c>
      <c r="D24" s="184"/>
      <c r="E24" s="184"/>
      <c r="F24" s="184"/>
      <c r="G24" s="185"/>
      <c r="I24" s="115"/>
      <c r="K24" s="115"/>
      <c r="L24" s="116" t="s">
        <v>248</v>
      </c>
      <c r="O24" s="10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</row>
    <row r="25" spans="1:104" ht="22.5" x14ac:dyDescent="0.2">
      <c r="A25" s="103">
        <v>2</v>
      </c>
      <c r="B25" s="104" t="s">
        <v>249</v>
      </c>
      <c r="C25" s="105" t="s">
        <v>250</v>
      </c>
      <c r="D25" s="106" t="s">
        <v>198</v>
      </c>
      <c r="E25" s="107">
        <v>1</v>
      </c>
      <c r="F25" s="108"/>
      <c r="G25" s="109">
        <f>E25*F25</f>
        <v>0</v>
      </c>
      <c r="H25" s="110">
        <v>0</v>
      </c>
      <c r="I25" s="111">
        <f>E25*H25</f>
        <v>0</v>
      </c>
      <c r="J25" s="110"/>
      <c r="K25" s="111">
        <f>E25*J25</f>
        <v>0</v>
      </c>
      <c r="O25" s="102"/>
      <c r="Z25" s="112"/>
      <c r="AA25" s="112">
        <v>12</v>
      </c>
      <c r="AB25" s="112">
        <v>0</v>
      </c>
      <c r="AC25" s="112">
        <v>8</v>
      </c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CA25" s="112">
        <v>12</v>
      </c>
      <c r="CB25" s="112">
        <v>0</v>
      </c>
      <c r="CZ25" s="69">
        <v>1</v>
      </c>
    </row>
    <row r="26" spans="1:104" ht="22.5" x14ac:dyDescent="0.2">
      <c r="A26" s="113"/>
      <c r="B26" s="114"/>
      <c r="C26" s="183" t="s">
        <v>233</v>
      </c>
      <c r="D26" s="184"/>
      <c r="E26" s="184"/>
      <c r="F26" s="184"/>
      <c r="G26" s="185"/>
      <c r="I26" s="115"/>
      <c r="K26" s="115"/>
      <c r="L26" s="116" t="s">
        <v>233</v>
      </c>
      <c r="O26" s="10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</row>
    <row r="27" spans="1:104" x14ac:dyDescent="0.2">
      <c r="A27" s="113"/>
      <c r="B27" s="114"/>
      <c r="C27" s="183" t="s">
        <v>234</v>
      </c>
      <c r="D27" s="184"/>
      <c r="E27" s="184"/>
      <c r="F27" s="184"/>
      <c r="G27" s="185"/>
      <c r="I27" s="115"/>
      <c r="K27" s="115"/>
      <c r="L27" s="116" t="s">
        <v>234</v>
      </c>
      <c r="O27" s="10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</row>
    <row r="28" spans="1:104" x14ac:dyDescent="0.2">
      <c r="A28" s="113"/>
      <c r="B28" s="114"/>
      <c r="C28" s="183" t="s">
        <v>235</v>
      </c>
      <c r="D28" s="184"/>
      <c r="E28" s="184"/>
      <c r="F28" s="184"/>
      <c r="G28" s="185"/>
      <c r="I28" s="115"/>
      <c r="K28" s="115"/>
      <c r="L28" s="116" t="s">
        <v>235</v>
      </c>
      <c r="O28" s="10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</row>
    <row r="29" spans="1:104" x14ac:dyDescent="0.2">
      <c r="A29" s="113"/>
      <c r="B29" s="114"/>
      <c r="C29" s="183" t="s">
        <v>236</v>
      </c>
      <c r="D29" s="184"/>
      <c r="E29" s="184"/>
      <c r="F29" s="184"/>
      <c r="G29" s="185"/>
      <c r="I29" s="115"/>
      <c r="K29" s="115"/>
      <c r="L29" s="116" t="s">
        <v>236</v>
      </c>
      <c r="O29" s="10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</row>
    <row r="30" spans="1:104" ht="33.75" x14ac:dyDescent="0.2">
      <c r="A30" s="113"/>
      <c r="B30" s="114"/>
      <c r="C30" s="183" t="s">
        <v>237</v>
      </c>
      <c r="D30" s="184"/>
      <c r="E30" s="184"/>
      <c r="F30" s="184"/>
      <c r="G30" s="185"/>
      <c r="I30" s="115"/>
      <c r="K30" s="115"/>
      <c r="L30" s="116" t="s">
        <v>237</v>
      </c>
      <c r="O30" s="10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</row>
    <row r="31" spans="1:104" x14ac:dyDescent="0.2">
      <c r="A31" s="113"/>
      <c r="B31" s="114"/>
      <c r="C31" s="183" t="s">
        <v>238</v>
      </c>
      <c r="D31" s="184"/>
      <c r="E31" s="184"/>
      <c r="F31" s="184"/>
      <c r="G31" s="185"/>
      <c r="I31" s="115"/>
      <c r="K31" s="115"/>
      <c r="L31" s="116" t="s">
        <v>238</v>
      </c>
      <c r="O31" s="10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</row>
    <row r="32" spans="1:104" x14ac:dyDescent="0.2">
      <c r="A32" s="113"/>
      <c r="B32" s="114"/>
      <c r="C32" s="183" t="s">
        <v>239</v>
      </c>
      <c r="D32" s="184"/>
      <c r="E32" s="184"/>
      <c r="F32" s="184"/>
      <c r="G32" s="185"/>
      <c r="I32" s="115"/>
      <c r="K32" s="115"/>
      <c r="L32" s="116" t="s">
        <v>239</v>
      </c>
      <c r="O32" s="10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</row>
    <row r="33" spans="1:63" x14ac:dyDescent="0.2">
      <c r="A33" s="113"/>
      <c r="B33" s="114"/>
      <c r="C33" s="183" t="s">
        <v>240</v>
      </c>
      <c r="D33" s="184"/>
      <c r="E33" s="184"/>
      <c r="F33" s="184"/>
      <c r="G33" s="185"/>
      <c r="I33" s="115"/>
      <c r="K33" s="115"/>
      <c r="L33" s="116" t="s">
        <v>240</v>
      </c>
      <c r="O33" s="10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</row>
    <row r="34" spans="1:63" x14ac:dyDescent="0.2">
      <c r="A34" s="113"/>
      <c r="B34" s="114"/>
      <c r="C34" s="183" t="s">
        <v>241</v>
      </c>
      <c r="D34" s="184"/>
      <c r="E34" s="184"/>
      <c r="F34" s="184"/>
      <c r="G34" s="185"/>
      <c r="I34" s="115"/>
      <c r="K34" s="115"/>
      <c r="L34" s="116" t="s">
        <v>241</v>
      </c>
      <c r="O34" s="10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</row>
    <row r="35" spans="1:63" x14ac:dyDescent="0.2">
      <c r="A35" s="113"/>
      <c r="B35" s="114"/>
      <c r="C35" s="183" t="s">
        <v>242</v>
      </c>
      <c r="D35" s="184"/>
      <c r="E35" s="184"/>
      <c r="F35" s="184"/>
      <c r="G35" s="185"/>
      <c r="I35" s="115"/>
      <c r="K35" s="115"/>
      <c r="L35" s="116" t="s">
        <v>242</v>
      </c>
      <c r="O35" s="10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</row>
    <row r="36" spans="1:63" x14ac:dyDescent="0.2">
      <c r="A36" s="113"/>
      <c r="B36" s="114"/>
      <c r="C36" s="183" t="s">
        <v>243</v>
      </c>
      <c r="D36" s="184"/>
      <c r="E36" s="184"/>
      <c r="F36" s="184"/>
      <c r="G36" s="185"/>
      <c r="I36" s="115"/>
      <c r="K36" s="115"/>
      <c r="L36" s="116" t="s">
        <v>243</v>
      </c>
      <c r="O36" s="10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</row>
    <row r="37" spans="1:63" x14ac:dyDescent="0.2">
      <c r="A37" s="113"/>
      <c r="B37" s="114"/>
      <c r="C37" s="183" t="s">
        <v>244</v>
      </c>
      <c r="D37" s="184"/>
      <c r="E37" s="184"/>
      <c r="F37" s="184"/>
      <c r="G37" s="185"/>
      <c r="I37" s="115"/>
      <c r="K37" s="115"/>
      <c r="L37" s="116" t="s">
        <v>244</v>
      </c>
      <c r="O37" s="10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</row>
    <row r="38" spans="1:63" x14ac:dyDescent="0.2">
      <c r="A38" s="113"/>
      <c r="B38" s="114"/>
      <c r="C38" s="183" t="s">
        <v>245</v>
      </c>
      <c r="D38" s="184"/>
      <c r="E38" s="184"/>
      <c r="F38" s="184"/>
      <c r="G38" s="185"/>
      <c r="I38" s="115"/>
      <c r="K38" s="115"/>
      <c r="L38" s="116" t="s">
        <v>245</v>
      </c>
      <c r="O38" s="10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</row>
    <row r="39" spans="1:63" x14ac:dyDescent="0.2">
      <c r="A39" s="113"/>
      <c r="B39" s="114"/>
      <c r="C39" s="183" t="s">
        <v>246</v>
      </c>
      <c r="D39" s="184"/>
      <c r="E39" s="184"/>
      <c r="F39" s="184"/>
      <c r="G39" s="185"/>
      <c r="I39" s="115"/>
      <c r="K39" s="115"/>
      <c r="L39" s="116" t="s">
        <v>246</v>
      </c>
      <c r="O39" s="10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</row>
    <row r="40" spans="1:63" x14ac:dyDescent="0.2">
      <c r="A40" s="113"/>
      <c r="B40" s="114"/>
      <c r="C40" s="183" t="s">
        <v>247</v>
      </c>
      <c r="D40" s="184"/>
      <c r="E40" s="184"/>
      <c r="F40" s="184"/>
      <c r="G40" s="185"/>
      <c r="I40" s="115"/>
      <c r="K40" s="115"/>
      <c r="L40" s="116" t="s">
        <v>247</v>
      </c>
      <c r="O40" s="10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</row>
    <row r="41" spans="1:63" x14ac:dyDescent="0.2">
      <c r="A41" s="113"/>
      <c r="B41" s="114"/>
      <c r="C41" s="183" t="s">
        <v>248</v>
      </c>
      <c r="D41" s="184"/>
      <c r="E41" s="184"/>
      <c r="F41" s="184"/>
      <c r="G41" s="185"/>
      <c r="I41" s="115"/>
      <c r="K41" s="115"/>
      <c r="L41" s="116" t="s">
        <v>248</v>
      </c>
      <c r="O41" s="10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</row>
    <row r="42" spans="1:63" x14ac:dyDescent="0.2">
      <c r="A42" s="122" t="s">
        <v>32</v>
      </c>
      <c r="B42" s="123" t="s">
        <v>30</v>
      </c>
      <c r="C42" s="124" t="s">
        <v>230</v>
      </c>
      <c r="D42" s="125"/>
      <c r="E42" s="126"/>
      <c r="F42" s="126"/>
      <c r="G42" s="127">
        <f>SUM(G7:G41)</f>
        <v>0</v>
      </c>
      <c r="H42" s="128"/>
      <c r="I42" s="129">
        <f>SUM(I7:I41)</f>
        <v>0</v>
      </c>
      <c r="J42" s="130"/>
      <c r="K42" s="129">
        <f>SUM(K7:K41)</f>
        <v>0</v>
      </c>
      <c r="O42" s="102"/>
      <c r="X42" s="131">
        <f>K42</f>
        <v>0</v>
      </c>
      <c r="Y42" s="131">
        <f>I42</f>
        <v>0</v>
      </c>
      <c r="Z42" s="132">
        <f>G42</f>
        <v>0</v>
      </c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33"/>
      <c r="BB42" s="133"/>
      <c r="BC42" s="133"/>
      <c r="BD42" s="133"/>
      <c r="BE42" s="133"/>
      <c r="BF42" s="133"/>
      <c r="BG42" s="112"/>
      <c r="BH42" s="112"/>
      <c r="BI42" s="112"/>
      <c r="BJ42" s="112"/>
      <c r="BK42" s="112"/>
    </row>
    <row r="43" spans="1:63" x14ac:dyDescent="0.2">
      <c r="A43" s="134" t="s">
        <v>33</v>
      </c>
      <c r="B43" s="135" t="s">
        <v>34</v>
      </c>
      <c r="C43" s="136"/>
      <c r="D43" s="137"/>
      <c r="E43" s="138"/>
      <c r="F43" s="138"/>
      <c r="G43" s="139">
        <f>SUM(Z7:Z43)</f>
        <v>0</v>
      </c>
      <c r="H43" s="140"/>
      <c r="I43" s="141">
        <f>SUM(Y7:Y43)</f>
        <v>0</v>
      </c>
      <c r="J43" s="140"/>
      <c r="K43" s="141">
        <f>SUM(X7:X43)</f>
        <v>0</v>
      </c>
      <c r="O43" s="102"/>
      <c r="BA43" s="142"/>
      <c r="BB43" s="142"/>
      <c r="BC43" s="142"/>
      <c r="BD43" s="142"/>
      <c r="BE43" s="142"/>
      <c r="BF43" s="142"/>
    </row>
    <row r="44" spans="1:63" x14ac:dyDescent="0.2">
      <c r="E44" s="69"/>
    </row>
    <row r="45" spans="1:63" x14ac:dyDescent="0.2">
      <c r="E45" s="69"/>
    </row>
    <row r="46" spans="1:63" x14ac:dyDescent="0.2">
      <c r="E46" s="69"/>
    </row>
    <row r="47" spans="1:63" x14ac:dyDescent="0.2">
      <c r="E47" s="69"/>
    </row>
    <row r="48" spans="1:63" x14ac:dyDescent="0.2">
      <c r="E48" s="69"/>
    </row>
    <row r="49" spans="5:5" x14ac:dyDescent="0.2">
      <c r="E49" s="69"/>
    </row>
    <row r="50" spans="5:5" x14ac:dyDescent="0.2">
      <c r="E50" s="69"/>
    </row>
    <row r="51" spans="5:5" x14ac:dyDescent="0.2">
      <c r="E51" s="69"/>
    </row>
    <row r="52" spans="5:5" x14ac:dyDescent="0.2">
      <c r="E52" s="69"/>
    </row>
    <row r="53" spans="5:5" x14ac:dyDescent="0.2">
      <c r="E53" s="69"/>
    </row>
    <row r="54" spans="5:5" x14ac:dyDescent="0.2">
      <c r="E54" s="69"/>
    </row>
    <row r="55" spans="5:5" x14ac:dyDescent="0.2">
      <c r="E55" s="69"/>
    </row>
    <row r="56" spans="5:5" x14ac:dyDescent="0.2">
      <c r="E56" s="69"/>
    </row>
    <row r="57" spans="5:5" x14ac:dyDescent="0.2">
      <c r="E57" s="69"/>
    </row>
    <row r="58" spans="5:5" x14ac:dyDescent="0.2">
      <c r="E58" s="69"/>
    </row>
    <row r="59" spans="5:5" x14ac:dyDescent="0.2">
      <c r="E59" s="69"/>
    </row>
    <row r="60" spans="5:5" x14ac:dyDescent="0.2">
      <c r="E60" s="69"/>
    </row>
    <row r="61" spans="5:5" x14ac:dyDescent="0.2">
      <c r="E61" s="69"/>
    </row>
    <row r="62" spans="5:5" x14ac:dyDescent="0.2">
      <c r="E62" s="69"/>
    </row>
    <row r="63" spans="5:5" x14ac:dyDescent="0.2">
      <c r="E63" s="69"/>
    </row>
    <row r="64" spans="5:5" x14ac:dyDescent="0.2">
      <c r="E64" s="69"/>
    </row>
    <row r="65" spans="5:5" x14ac:dyDescent="0.2">
      <c r="E65" s="69"/>
    </row>
    <row r="66" spans="5:5" x14ac:dyDescent="0.2">
      <c r="E66" s="69"/>
    </row>
    <row r="67" spans="5:5" x14ac:dyDescent="0.2">
      <c r="E67" s="69"/>
    </row>
    <row r="68" spans="5:5" x14ac:dyDescent="0.2">
      <c r="E68" s="69"/>
    </row>
    <row r="69" spans="5:5" x14ac:dyDescent="0.2">
      <c r="E69" s="69"/>
    </row>
    <row r="70" spans="5:5" x14ac:dyDescent="0.2">
      <c r="E70" s="69"/>
    </row>
    <row r="71" spans="5:5" x14ac:dyDescent="0.2">
      <c r="E71" s="69"/>
    </row>
    <row r="72" spans="5:5" x14ac:dyDescent="0.2">
      <c r="E72" s="69"/>
    </row>
    <row r="73" spans="5:5" x14ac:dyDescent="0.2">
      <c r="E73" s="69"/>
    </row>
    <row r="74" spans="5:5" x14ac:dyDescent="0.2">
      <c r="E74" s="69"/>
    </row>
    <row r="75" spans="5:5" x14ac:dyDescent="0.2">
      <c r="E75" s="69"/>
    </row>
    <row r="76" spans="5:5" x14ac:dyDescent="0.2">
      <c r="E76" s="69"/>
    </row>
    <row r="77" spans="5:5" x14ac:dyDescent="0.2">
      <c r="E77" s="69"/>
    </row>
    <row r="78" spans="5:5" x14ac:dyDescent="0.2">
      <c r="E78" s="69"/>
    </row>
    <row r="79" spans="5:5" x14ac:dyDescent="0.2">
      <c r="E79" s="69"/>
    </row>
    <row r="80" spans="5:5" x14ac:dyDescent="0.2">
      <c r="E80" s="69"/>
    </row>
    <row r="81" spans="1:5" x14ac:dyDescent="0.2">
      <c r="E81" s="69"/>
    </row>
    <row r="82" spans="1:5" x14ac:dyDescent="0.2">
      <c r="E82" s="69"/>
    </row>
    <row r="83" spans="1:5" x14ac:dyDescent="0.2">
      <c r="E83" s="69"/>
    </row>
    <row r="84" spans="1:5" x14ac:dyDescent="0.2">
      <c r="E84" s="69"/>
    </row>
    <row r="85" spans="1:5" x14ac:dyDescent="0.2">
      <c r="E85" s="69"/>
    </row>
    <row r="86" spans="1:5" x14ac:dyDescent="0.2">
      <c r="E86" s="69"/>
    </row>
    <row r="87" spans="1:5" x14ac:dyDescent="0.2">
      <c r="E87" s="69"/>
    </row>
    <row r="88" spans="1:5" x14ac:dyDescent="0.2">
      <c r="E88" s="69"/>
    </row>
    <row r="89" spans="1:5" x14ac:dyDescent="0.2">
      <c r="E89" s="69"/>
    </row>
    <row r="90" spans="1:5" x14ac:dyDescent="0.2">
      <c r="E90" s="69"/>
    </row>
    <row r="91" spans="1:5" x14ac:dyDescent="0.2">
      <c r="E91" s="69"/>
    </row>
    <row r="92" spans="1:5" x14ac:dyDescent="0.2">
      <c r="E92" s="69"/>
    </row>
    <row r="93" spans="1:5" x14ac:dyDescent="0.2">
      <c r="E93" s="69"/>
    </row>
    <row r="94" spans="1:5" x14ac:dyDescent="0.2">
      <c r="E94" s="69"/>
    </row>
    <row r="95" spans="1:5" x14ac:dyDescent="0.2">
      <c r="E95" s="69"/>
    </row>
    <row r="96" spans="1:5" x14ac:dyDescent="0.2">
      <c r="A96" s="160"/>
      <c r="B96" s="160"/>
    </row>
    <row r="97" spans="1:7" x14ac:dyDescent="0.2">
      <c r="C97" s="161"/>
      <c r="D97" s="161"/>
      <c r="E97" s="162"/>
      <c r="F97" s="161"/>
      <c r="G97" s="163"/>
    </row>
    <row r="98" spans="1:7" x14ac:dyDescent="0.2">
      <c r="A98" s="160"/>
      <c r="B98" s="160"/>
    </row>
    <row r="1015" spans="1:7" x14ac:dyDescent="0.2">
      <c r="A1015" s="164"/>
      <c r="B1015" s="165"/>
      <c r="C1015" s="166" t="s">
        <v>37</v>
      </c>
      <c r="D1015" s="167"/>
      <c r="F1015" s="88"/>
      <c r="G1015" s="115">
        <v>100000</v>
      </c>
    </row>
    <row r="1016" spans="1:7" x14ac:dyDescent="0.2">
      <c r="A1016" s="164"/>
      <c r="B1016" s="165"/>
      <c r="C1016" s="166" t="s">
        <v>38</v>
      </c>
      <c r="D1016" s="167"/>
      <c r="F1016" s="88"/>
      <c r="G1016" s="115">
        <v>100000</v>
      </c>
    </row>
    <row r="1017" spans="1:7" x14ac:dyDescent="0.2">
      <c r="A1017" s="164"/>
      <c r="B1017" s="165"/>
      <c r="C1017" s="166" t="s">
        <v>39</v>
      </c>
      <c r="D1017" s="167"/>
      <c r="F1017" s="88"/>
      <c r="G1017" s="115">
        <v>100000</v>
      </c>
    </row>
    <row r="1018" spans="1:7" x14ac:dyDescent="0.2">
      <c r="A1018" s="164"/>
      <c r="B1018" s="165"/>
      <c r="C1018" s="166" t="s">
        <v>40</v>
      </c>
      <c r="D1018" s="167"/>
      <c r="F1018" s="88"/>
      <c r="G1018" s="115">
        <v>100000</v>
      </c>
    </row>
    <row r="1019" spans="1:7" x14ac:dyDescent="0.2">
      <c r="A1019" s="164"/>
      <c r="B1019" s="165"/>
      <c r="C1019" s="166" t="s">
        <v>41</v>
      </c>
      <c r="D1019" s="167"/>
      <c r="F1019" s="88"/>
      <c r="G1019" s="115">
        <v>100000</v>
      </c>
    </row>
    <row r="1020" spans="1:7" x14ac:dyDescent="0.2">
      <c r="A1020" s="164"/>
      <c r="B1020" s="165"/>
      <c r="C1020" s="166" t="s">
        <v>42</v>
      </c>
      <c r="D1020" s="167"/>
      <c r="F1020" s="88"/>
      <c r="G1020" s="115">
        <v>100000</v>
      </c>
    </row>
    <row r="1021" spans="1:7" x14ac:dyDescent="0.2">
      <c r="A1021" s="164"/>
      <c r="B1021" s="165"/>
      <c r="C1021" s="166" t="s">
        <v>43</v>
      </c>
      <c r="D1021" s="167"/>
      <c r="F1021" s="88"/>
      <c r="G1021" s="115">
        <v>100000</v>
      </c>
    </row>
  </sheetData>
  <mergeCells count="33">
    <mergeCell ref="C13:G13"/>
    <mergeCell ref="A1:G1"/>
    <mergeCell ref="C9:G9"/>
    <mergeCell ref="C10:G10"/>
    <mergeCell ref="C11:G11"/>
    <mergeCell ref="C12:G12"/>
    <mergeCell ref="C16:G16"/>
    <mergeCell ref="C17:G17"/>
    <mergeCell ref="C18:G18"/>
    <mergeCell ref="C19:G19"/>
    <mergeCell ref="C14:G14"/>
    <mergeCell ref="C15:G15"/>
    <mergeCell ref="C24:G24"/>
    <mergeCell ref="C26:G26"/>
    <mergeCell ref="C27:G27"/>
    <mergeCell ref="C28:G28"/>
    <mergeCell ref="C20:G20"/>
    <mergeCell ref="C21:G21"/>
    <mergeCell ref="C22:G22"/>
    <mergeCell ref="C23:G23"/>
    <mergeCell ref="C33:G33"/>
    <mergeCell ref="C34:G34"/>
    <mergeCell ref="C35:G35"/>
    <mergeCell ref="C36:G36"/>
    <mergeCell ref="C29:G29"/>
    <mergeCell ref="C30:G30"/>
    <mergeCell ref="C31:G31"/>
    <mergeCell ref="C32:G32"/>
    <mergeCell ref="C41:G41"/>
    <mergeCell ref="C37:G37"/>
    <mergeCell ref="C38:G38"/>
    <mergeCell ref="C39:G39"/>
    <mergeCell ref="C40:G40"/>
  </mergeCells>
  <phoneticPr fontId="0" type="noConversion"/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63</vt:i4>
      </vt:variant>
    </vt:vector>
  </HeadingPairs>
  <TitlesOfParts>
    <vt:vector size="67" baseType="lpstr">
      <vt:lpstr>Stavba</vt:lpstr>
      <vt:lpstr>1.1 01.1 </vt:lpstr>
      <vt:lpstr>1.1 01.5 </vt:lpstr>
      <vt:lpstr>1.1 02.1 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'1.1 01.1 '!Názvy_tisku</vt:lpstr>
      <vt:lpstr>'1.1 01.5 '!Názvy_tisku</vt:lpstr>
      <vt:lpstr>'1.1 02.1 '!Názvy_tisku</vt:lpstr>
      <vt:lpstr>Stavba!Objednatel</vt:lpstr>
      <vt:lpstr>Stavba!Objekt</vt:lpstr>
      <vt:lpstr>'1.1 01.1 '!Oblast_tisku</vt:lpstr>
      <vt:lpstr>'1.1 01.5 '!Oblast_tisku</vt:lpstr>
      <vt:lpstr>'1.1 02.1 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'1.1 01.5 '!SloupecCC</vt:lpstr>
      <vt:lpstr>'1.1 02.1 '!SloupecCC</vt:lpstr>
      <vt:lpstr>SloupecCC</vt:lpstr>
      <vt:lpstr>'1.1 01.5 '!SloupecCDH</vt:lpstr>
      <vt:lpstr>'1.1 02.1 '!SloupecCDH</vt:lpstr>
      <vt:lpstr>SloupecCDH</vt:lpstr>
      <vt:lpstr>'1.1 01.5 '!SloupecCisloPol</vt:lpstr>
      <vt:lpstr>'1.1 02.1 '!SloupecCisloPol</vt:lpstr>
      <vt:lpstr>SloupecCisloPol</vt:lpstr>
      <vt:lpstr>'1.1 01.5 '!SloupecCH</vt:lpstr>
      <vt:lpstr>'1.1 02.1 '!SloupecCH</vt:lpstr>
      <vt:lpstr>SloupecCH</vt:lpstr>
      <vt:lpstr>'1.1 01.5 '!SloupecJC</vt:lpstr>
      <vt:lpstr>'1.1 02.1 '!SloupecJC</vt:lpstr>
      <vt:lpstr>SloupecJC</vt:lpstr>
      <vt:lpstr>'1.1 01.5 '!SloupecJDH</vt:lpstr>
      <vt:lpstr>'1.1 02.1 '!SloupecJDH</vt:lpstr>
      <vt:lpstr>SloupecJDH</vt:lpstr>
      <vt:lpstr>'1.1 01.5 '!SloupecJDM</vt:lpstr>
      <vt:lpstr>'1.1 02.1 '!SloupecJDM</vt:lpstr>
      <vt:lpstr>SloupecJDM</vt:lpstr>
      <vt:lpstr>'1.1 01.5 '!SloupecJH</vt:lpstr>
      <vt:lpstr>'1.1 02.1 '!SloupecJH</vt:lpstr>
      <vt:lpstr>SloupecJH</vt:lpstr>
      <vt:lpstr>'1.1 01.5 '!SloupecMJ</vt:lpstr>
      <vt:lpstr>'1.1 02.1 '!SloupecMJ</vt:lpstr>
      <vt:lpstr>SloupecMJ</vt:lpstr>
      <vt:lpstr>'1.1 01.5 '!SloupecMnozstvi</vt:lpstr>
      <vt:lpstr>'1.1 02.1 '!SloupecMnozstvi</vt:lpstr>
      <vt:lpstr>SloupecMnozstvi</vt:lpstr>
      <vt:lpstr>'1.1 01.5 '!SloupecNazPol</vt:lpstr>
      <vt:lpstr>'1.1 02.1 '!SloupecNazPol</vt:lpstr>
      <vt:lpstr>SloupecNazPol</vt:lpstr>
      <vt:lpstr>'1.1 01.5 '!SloupecPC</vt:lpstr>
      <vt:lpstr>'1.1 02.1 '!SloupecPC</vt:lpstr>
      <vt:lpstr>SloupecPC</vt:lpstr>
      <vt:lpstr>Stavba!StavbaCelkem</vt:lpstr>
      <vt:lpstr>VRN</vt:lpstr>
      <vt:lpstr>Stavba!Zhotovitel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Jakub Burý</cp:lastModifiedBy>
  <dcterms:created xsi:type="dcterms:W3CDTF">2026-04-15T03:07:22Z</dcterms:created>
  <dcterms:modified xsi:type="dcterms:W3CDTF">2026-04-17T06:29:36Z</dcterms:modified>
</cp:coreProperties>
</file>