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4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'04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'04 1 Pol'!$A$1:$W$37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3" i="1" s="1"/>
  <c r="I51" i="1"/>
  <c r="I50" i="1"/>
  <c r="I49" i="1"/>
  <c r="G41" i="1"/>
  <c r="F41" i="1"/>
  <c r="G40" i="1"/>
  <c r="F40" i="1"/>
  <c r="G39" i="1"/>
  <c r="H39" i="1" s="1"/>
  <c r="H42" i="1" s="1"/>
  <c r="F39" i="1"/>
  <c r="G36" i="12"/>
  <c r="G9" i="12"/>
  <c r="M9" i="12" s="1"/>
  <c r="I9" i="12"/>
  <c r="I8" i="12" s="1"/>
  <c r="K9" i="12"/>
  <c r="K8" i="12" s="1"/>
  <c r="O9" i="12"/>
  <c r="O8" i="12" s="1"/>
  <c r="Q9" i="12"/>
  <c r="V9" i="12"/>
  <c r="G10" i="12"/>
  <c r="G8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Q8" i="12" s="1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V8" i="12" s="1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O22" i="12"/>
  <c r="V22" i="12"/>
  <c r="G23" i="12"/>
  <c r="G22" i="12" s="1"/>
  <c r="I23" i="12"/>
  <c r="I22" i="12" s="1"/>
  <c r="K23" i="12"/>
  <c r="K22" i="12" s="1"/>
  <c r="O23" i="12"/>
  <c r="Q23" i="12"/>
  <c r="Q22" i="12" s="1"/>
  <c r="V23" i="12"/>
  <c r="G24" i="12"/>
  <c r="I24" i="12"/>
  <c r="Q24" i="12"/>
  <c r="V24" i="12"/>
  <c r="G25" i="12"/>
  <c r="I25" i="12"/>
  <c r="K25" i="12"/>
  <c r="K24" i="12" s="1"/>
  <c r="M25" i="12"/>
  <c r="M24" i="12" s="1"/>
  <c r="O25" i="12"/>
  <c r="O24" i="12" s="1"/>
  <c r="Q25" i="12"/>
  <c r="V25" i="12"/>
  <c r="G26" i="12"/>
  <c r="M26" i="12" s="1"/>
  <c r="I26" i="12"/>
  <c r="K26" i="12"/>
  <c r="O26" i="12"/>
  <c r="Q26" i="12"/>
  <c r="V26" i="12"/>
  <c r="G28" i="12"/>
  <c r="I28" i="12"/>
  <c r="K28" i="12"/>
  <c r="K27" i="12" s="1"/>
  <c r="M28" i="12"/>
  <c r="O28" i="12"/>
  <c r="Q28" i="12"/>
  <c r="Q27" i="12" s="1"/>
  <c r="V28" i="12"/>
  <c r="V27" i="12" s="1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O27" i="12" s="1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I27" i="12" s="1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AE36" i="12"/>
  <c r="I20" i="1"/>
  <c r="I19" i="1"/>
  <c r="I18" i="1"/>
  <c r="I17" i="1"/>
  <c r="I16" i="1"/>
  <c r="G27" i="1"/>
  <c r="F42" i="1"/>
  <c r="G23" i="1" s="1"/>
  <c r="G42" i="1"/>
  <c r="G25" i="1" s="1"/>
  <c r="G26" i="1" s="1"/>
  <c r="H41" i="1"/>
  <c r="I41" i="1" s="1"/>
  <c r="H40" i="1"/>
  <c r="I40" i="1" s="1"/>
  <c r="J49" i="1" l="1"/>
  <c r="J50" i="1"/>
  <c r="J51" i="1"/>
  <c r="J52" i="1"/>
  <c r="G24" i="1"/>
  <c r="G29" i="1" s="1"/>
  <c r="G28" i="1"/>
  <c r="M27" i="12"/>
  <c r="G27" i="12"/>
  <c r="M23" i="12"/>
  <c r="M22" i="12" s="1"/>
  <c r="AF36" i="12"/>
  <c r="M10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53" i="1" l="1"/>
  <c r="J40" i="1"/>
  <c r="J39" i="1"/>
  <c r="J42" i="1" s="1"/>
  <c r="J41" i="1"/>
</calcChain>
</file>

<file path=xl/sharedStrings.xml><?xml version="1.0" encoding="utf-8"?>
<sst xmlns="http://schemas.openxmlformats.org/spreadsheetml/2006/main" count="294" uniqueCount="161">
  <si>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</si>
  <si>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</si>
  <si>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</si>
  <si>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</si>
  <si>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</si>
  <si>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</si>
  <si>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</si>
  <si>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</si>
  <si>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</si>
  <si>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</si>
  <si>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</si>
  <si>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</si>
  <si>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</si>
  <si>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</si>
  <si>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</si>
  <si>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</si>
  <si>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</si>
  <si>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</si>
  <si>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</si>
  <si>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</si>
  <si>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</si>
  <si>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</si>
  <si>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</si>
  <si>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</si>
  <si>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</si>
  <si>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</si>
  <si>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</si>
  <si>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</si>
  <si>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</si>
  <si>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</si>
  <si>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</si>
  <si>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</si>
  <si>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</si>
  <si>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</si>
  <si>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</si>
  <si>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</si>
  <si>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</si>
  <si>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</si>
  <si>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</si>
  <si>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</si>
  <si>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</si>
  <si>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</si>
  <si>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</si>
  <si>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</si>
  <si>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Osvětlení</t>
  </si>
  <si>
    <t>04</t>
  </si>
  <si>
    <t>D.1.4 Silnoproud</t>
  </si>
  <si>
    <t>Objekt:</t>
  </si>
  <si>
    <t>Rozpočet:</t>
  </si>
  <si>
    <t>20160182</t>
  </si>
  <si>
    <t xml:space="preserve"> POSTOUPKY - Sportovní areál Postoupky</t>
  </si>
  <si>
    <t>Město Kroměříž</t>
  </si>
  <si>
    <t>Velké náměstí 115/1</t>
  </si>
  <si>
    <t>Kroměříž</t>
  </si>
  <si>
    <t>76701</t>
  </si>
  <si>
    <t xml:space="preserve">00287351  </t>
  </si>
  <si>
    <t>Miroslav Vypušťák - STAVITEL</t>
  </si>
  <si>
    <t>Pilařova 8</t>
  </si>
  <si>
    <t>767 01</t>
  </si>
  <si>
    <t xml:space="preserve">61696692  </t>
  </si>
  <si>
    <t>Stavba</t>
  </si>
  <si>
    <t>Celkem za stavbu</t>
  </si>
  <si>
    <t>CZK</t>
  </si>
  <si>
    <t>Rekapitulace dílů</t>
  </si>
  <si>
    <t>Typ dílu</t>
  </si>
  <si>
    <t>_1</t>
  </si>
  <si>
    <t>Elektromontáže</t>
  </si>
  <si>
    <t>_2</t>
  </si>
  <si>
    <t>Rozvaděče</t>
  </si>
  <si>
    <t>_3</t>
  </si>
  <si>
    <t>Hodinové zúčtovací sazby</t>
  </si>
  <si>
    <t>_4</t>
  </si>
  <si>
    <t>Zemní práce a výkopy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</si>
  <si>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</si>
  <si>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</si>
  <si>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</si>
  <si>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</si>
  <si>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</si>
  <si>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</si>
  <si>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</si>
  <si>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</si>
  <si>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</si>
  <si>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</si>
  <si>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</si>
  <si>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</si>
  <si>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</si>
  <si>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</si>
  <si>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</si>
  <si>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</si>
  <si>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</si>
  <si>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</si>
  <si>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</si>
  <si>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</si>
  <si>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</si>
  <si>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</si>
  <si>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</si>
  <si>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</si>
  <si>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</si>
  <si>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</si>
  <si>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</si>
  <si>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</si>
  <si>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</si>
  <si>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Pol__1</t>
  </si>
  <si>
    <t>Kabel CYKY 5Cx6 mm2, ke stožárům</t>
  </si>
  <si>
    <t>m</t>
  </si>
  <si>
    <t>Vlastní</t>
  </si>
  <si>
    <t>Indiv</t>
  </si>
  <si>
    <t>POL1_1</t>
  </si>
  <si>
    <t>Pol__2</t>
  </si>
  <si>
    <t>trubka instalační oheb. Kopex r=40mm 750 V, volně uložený ve výkopu</t>
  </si>
  <si>
    <t>Pol__3</t>
  </si>
  <si>
    <t>Pásek FeZn 30/4</t>
  </si>
  <si>
    <t>Pol__4</t>
  </si>
  <si>
    <t>Světlomet 2000W - metalhalogenidový</t>
  </si>
  <si>
    <t>ks</t>
  </si>
  <si>
    <t>Pol__5</t>
  </si>
  <si>
    <t>Výbojka HQI-TS 2000W</t>
  </si>
  <si>
    <t>Pol__6</t>
  </si>
  <si>
    <t>Předřadník OGLI 2000W</t>
  </si>
  <si>
    <t>Pol__7</t>
  </si>
  <si>
    <t>Stožár sklápěcí T127RLH 12m, žár.zink</t>
  </si>
  <si>
    <t>Pol__8</t>
  </si>
  <si>
    <t>Výložník FL1/1 pro 1 světlomet</t>
  </si>
  <si>
    <t>Pol__9</t>
  </si>
  <si>
    <t>Gumový Kabel H07RN 3x2,5 mm2 (uvnitř st.)</t>
  </si>
  <si>
    <t>Pol__10</t>
  </si>
  <si>
    <t>El. Výzbroj stož 1 okruh</t>
  </si>
  <si>
    <t>1000T</t>
  </si>
  <si>
    <t>Podíl přidružených výkonů a navázan. mat.</t>
  </si>
  <si>
    <t>kpl</t>
  </si>
  <si>
    <t>POL13_0</t>
  </si>
  <si>
    <t>Pol__12</t>
  </si>
  <si>
    <t>přesun, obecná réžie, doprava dodávek</t>
  </si>
  <si>
    <t>POL3_0</t>
  </si>
  <si>
    <t>Pol__13</t>
  </si>
  <si>
    <t>Přirážka na podružný materiál</t>
  </si>
  <si>
    <t>Pol__14</t>
  </si>
  <si>
    <t>Pilíř RO plastový pilíř spínání, jištění</t>
  </si>
  <si>
    <t>Pol__15</t>
  </si>
  <si>
    <t>Revize elektro</t>
  </si>
  <si>
    <t>hod</t>
  </si>
  <si>
    <t>Pol__16</t>
  </si>
  <si>
    <t>Spolupráce s revizním technikem</t>
  </si>
  <si>
    <t>Pol__17</t>
  </si>
  <si>
    <t>Kabelová rýha 30x80 cm; tř. zem. 3</t>
  </si>
  <si>
    <t>Pol__18</t>
  </si>
  <si>
    <t>Kabel. lože z kop. Písku tl</t>
  </si>
  <si>
    <t>Pol__19</t>
  </si>
  <si>
    <t>Výstr. folie šířky 33 cm</t>
  </si>
  <si>
    <t>Pol__20</t>
  </si>
  <si>
    <t>Jáma pro stož. do 2 m3 tř. zem. 3, strojně</t>
  </si>
  <si>
    <t>m3</t>
  </si>
  <si>
    <t>Pol__21</t>
  </si>
  <si>
    <t>Pouzdrový základ</t>
  </si>
  <si>
    <t>Pol__22</t>
  </si>
  <si>
    <t>Zához rýhy 30x80 cm; tř. zem. 3</t>
  </si>
  <si>
    <t>Pol__23</t>
  </si>
  <si>
    <t>provizorní úprava rýhy zeminou</t>
  </si>
  <si>
    <t>m2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</si>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</sst>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1.xml" />
  <Relationship Id="rId4" Type="http://schemas.openxmlformats.org/officeDocument/2006/relationships/worksheet" Target="worksheets/sheet4.xml" />
  <Relationship Id="rId9" Type="http://schemas.openxmlformats.org/officeDocument/2006/relationships/calcChain" Target="calcChain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1ekklsql02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</Relationships>
</file>

<file path=xl/worksheets/_rels/sheet3.xml.rels>&#65279;<?xml version="1.0" encoding="UTF-8" standalone="yes"?>
<Relationships xmlns="http://schemas.openxmlformats.org/package/2006/relationships">
</Relationships>
</file>

<file path=xl/worksheets/_rels/sheet4.xml.rels>&#65279;<?xml version="1.0" encoding="UTF-8" standalone="yes"?>
<Relationships xmlns="http://schemas.openxmlformats.org/package/2006/relationships"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5" t="s">
        <v>39</v>
      </c>
      <c r="B2" s="75"/>
      <c r="C2" s="75"/>
      <c r="D2" s="75"/>
      <c r="E2" s="75"/>
      <c r="F2" s="75"/>
      <c r="G2" s="75"/>
    </row>
  </sheetData>
  <sheetProtection algorithmName="SHA-512" hashValue="iGCe7ORi7TTu0pxVR4KD4CatAVnkq8ECgUlm/vKKAJddxx8RdNYGVTgksM1pi6LIjvgK91QCaHRr6lMlKhNNvA==" saltValue="ZYdeiMV74In1vs+O+QUQL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76" t="s">
        <v>41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3"/>
      <c r="B2" s="103" t="s">
        <v>22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47</v>
      </c>
      <c r="C3" s="104"/>
      <c r="D3" s="110" t="s">
        <v>45</v>
      </c>
      <c r="E3" s="111" t="s">
        <v>46</v>
      </c>
      <c r="F3" s="112"/>
      <c r="G3" s="112"/>
      <c r="H3" s="112"/>
      <c r="I3" s="112"/>
      <c r="J3" s="113"/>
    </row>
    <row r="4" spans="1:15" ht="23.25" customHeight="1" x14ac:dyDescent="0.2">
      <c r="A4" s="100">
        <v>11443</v>
      </c>
      <c r="B4" s="114" t="s">
        <v>48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3" t="s">
        <v>42</v>
      </c>
      <c r="C5" s="4"/>
      <c r="D5" s="120" t="s">
        <v>51</v>
      </c>
      <c r="E5" s="25"/>
      <c r="F5" s="25"/>
      <c r="G5" s="25"/>
      <c r="H5" s="26" t="s">
        <v>40</v>
      </c>
      <c r="I5" s="120" t="s">
        <v>55</v>
      </c>
      <c r="J5" s="10"/>
    </row>
    <row r="6" spans="1:15" ht="15.75" customHeight="1" x14ac:dyDescent="0.2">
      <c r="A6" s="3"/>
      <c r="B6" s="38"/>
      <c r="C6" s="25"/>
      <c r="D6" s="120" t="s">
        <v>52</v>
      </c>
      <c r="E6" s="25"/>
      <c r="F6" s="25"/>
      <c r="G6" s="25"/>
      <c r="H6" s="26" t="s">
        <v>34</v>
      </c>
      <c r="I6" s="31"/>
      <c r="J6" s="10"/>
    </row>
    <row r="7" spans="1:15" ht="15.75" customHeight="1" x14ac:dyDescent="0.2">
      <c r="A7" s="3"/>
      <c r="B7" s="39"/>
      <c r="C7" s="121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20</v>
      </c>
      <c r="C8" s="4"/>
      <c r="D8" s="102" t="s">
        <v>56</v>
      </c>
      <c r="E8" s="4"/>
      <c r="F8" s="4"/>
      <c r="G8" s="42"/>
      <c r="H8" s="26" t="s">
        <v>40</v>
      </c>
      <c r="I8" s="120" t="s">
        <v>59</v>
      </c>
      <c r="J8" s="10"/>
    </row>
    <row r="9" spans="1:15" ht="15.75" hidden="1" customHeight="1" x14ac:dyDescent="0.2">
      <c r="A9" s="3"/>
      <c r="B9" s="3"/>
      <c r="C9" s="4"/>
      <c r="D9" s="102" t="s">
        <v>57</v>
      </c>
      <c r="E9" s="4"/>
      <c r="F9" s="4"/>
      <c r="G9" s="42"/>
      <c r="H9" s="26" t="s">
        <v>34</v>
      </c>
      <c r="I9" s="31"/>
      <c r="J9" s="10"/>
    </row>
    <row r="10" spans="1:15" ht="15.75" hidden="1" customHeight="1" x14ac:dyDescent="0.2">
      <c r="A10" s="3"/>
      <c r="B10" s="48"/>
      <c r="C10" s="121" t="s">
        <v>58</v>
      </c>
      <c r="D10" s="122" t="s">
        <v>53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19</v>
      </c>
      <c r="C11" s="4"/>
      <c r="D11" s="123"/>
      <c r="E11" s="123"/>
      <c r="F11" s="123"/>
      <c r="G11" s="123"/>
      <c r="H11" s="26" t="s">
        <v>40</v>
      </c>
      <c r="I11" s="127"/>
      <c r="J11" s="10"/>
    </row>
    <row r="12" spans="1:15" ht="15.75" customHeight="1" x14ac:dyDescent="0.2">
      <c r="A12" s="3"/>
      <c r="B12" s="38"/>
      <c r="C12" s="25"/>
      <c r="D12" s="124"/>
      <c r="E12" s="124"/>
      <c r="F12" s="124"/>
      <c r="G12" s="124"/>
      <c r="H12" s="26" t="s">
        <v>34</v>
      </c>
      <c r="I12" s="127"/>
      <c r="J12" s="10"/>
    </row>
    <row r="13" spans="1:15" ht="15.75" customHeight="1" x14ac:dyDescent="0.2">
      <c r="A13" s="3"/>
      <c r="B13" s="39"/>
      <c r="C13" s="126"/>
      <c r="D13" s="125"/>
      <c r="E13" s="125"/>
      <c r="F13" s="125"/>
      <c r="G13" s="125"/>
      <c r="H13" s="27"/>
      <c r="I13" s="32"/>
      <c r="J13" s="47"/>
    </row>
    <row r="14" spans="1:15" ht="24" hidden="1" customHeight="1" x14ac:dyDescent="0.2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32</v>
      </c>
      <c r="C15" s="68"/>
      <c r="D15" s="49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0" t="s">
        <v>24</v>
      </c>
      <c r="B16" s="53" t="s">
        <v>24</v>
      </c>
      <c r="C16" s="54"/>
      <c r="D16" s="55"/>
      <c r="E16" s="82"/>
      <c r="F16" s="83"/>
      <c r="G16" s="82"/>
      <c r="H16" s="83"/>
      <c r="I16" s="82">
        <f>SUMIF(F49:F52,A16,I49:I52)+SUMIF(F49:F52,"PSU",I49:I52)</f>
        <v>0</v>
      </c>
      <c r="J16" s="84"/>
    </row>
    <row r="17" spans="1:10" ht="23.25" customHeight="1" x14ac:dyDescent="0.2">
      <c r="A17" s="190" t="s">
        <v>25</v>
      </c>
      <c r="B17" s="53" t="s">
        <v>25</v>
      </c>
      <c r="C17" s="54"/>
      <c r="D17" s="55"/>
      <c r="E17" s="82"/>
      <c r="F17" s="83"/>
      <c r="G17" s="82"/>
      <c r="H17" s="83"/>
      <c r="I17" s="82">
        <f>SUMIF(F49:F52,A17,I49:I52)</f>
        <v>0</v>
      </c>
      <c r="J17" s="84"/>
    </row>
    <row r="18" spans="1:10" ht="23.25" customHeight="1" x14ac:dyDescent="0.2">
      <c r="A18" s="190" t="s">
        <v>26</v>
      </c>
      <c r="B18" s="53" t="s">
        <v>26</v>
      </c>
      <c r="C18" s="54"/>
      <c r="D18" s="55"/>
      <c r="E18" s="82"/>
      <c r="F18" s="83"/>
      <c r="G18" s="82"/>
      <c r="H18" s="83"/>
      <c r="I18" s="82">
        <f>SUMIF(F49:F52,A18,I49:I52)</f>
        <v>0</v>
      </c>
      <c r="J18" s="84"/>
    </row>
    <row r="19" spans="1:10" ht="23.25" customHeight="1" x14ac:dyDescent="0.2">
      <c r="A19" s="190" t="s">
        <v>73</v>
      </c>
      <c r="B19" s="53" t="s">
        <v>27</v>
      </c>
      <c r="C19" s="54"/>
      <c r="D19" s="55"/>
      <c r="E19" s="82"/>
      <c r="F19" s="83"/>
      <c r="G19" s="82"/>
      <c r="H19" s="83"/>
      <c r="I19" s="82">
        <f>SUMIF(F49:F52,A19,I49:I52)</f>
        <v>0</v>
      </c>
      <c r="J19" s="84"/>
    </row>
    <row r="20" spans="1:10" ht="23.25" customHeight="1" x14ac:dyDescent="0.2">
      <c r="A20" s="190" t="s">
        <v>74</v>
      </c>
      <c r="B20" s="53" t="s">
        <v>28</v>
      </c>
      <c r="C20" s="54"/>
      <c r="D20" s="55"/>
      <c r="E20" s="82"/>
      <c r="F20" s="83"/>
      <c r="G20" s="82"/>
      <c r="H20" s="83"/>
      <c r="I20" s="82">
        <f>SUMIF(F49:F52,A20,I49:I52)</f>
        <v>0</v>
      </c>
      <c r="J20" s="84"/>
    </row>
    <row r="21" spans="1:10" ht="23.25" customHeight="1" x14ac:dyDescent="0.2">
      <c r="A21" s="3"/>
      <c r="B21" s="70" t="s">
        <v>29</v>
      </c>
      <c r="C21" s="71"/>
      <c r="D21" s="72"/>
      <c r="E21" s="88"/>
      <c r="F21" s="89"/>
      <c r="G21" s="88"/>
      <c r="H21" s="89"/>
      <c r="I21" s="88">
        <f>SUM(I16:J20)</f>
        <v>0</v>
      </c>
      <c r="J21" s="95"/>
    </row>
    <row r="22" spans="1:10" ht="33" customHeight="1" x14ac:dyDescent="0.2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/>
      <c r="B23" s="53" t="s">
        <v>12</v>
      </c>
      <c r="C23" s="54"/>
      <c r="D23" s="55"/>
      <c r="E23" s="56">
        <v>15</v>
      </c>
      <c r="F23" s="57" t="s">
        <v>0</v>
      </c>
      <c r="G23" s="93">
        <f>ZakladDPHSniVypocet</f>
        <v>0</v>
      </c>
      <c r="H23" s="94"/>
      <c r="I23" s="94"/>
      <c r="J23" s="58" t="str">
        <f t="shared" ref="J23:J28" si="0">Mena</f>
        <v>CZK</v>
      </c>
    </row>
    <row r="24" spans="1:10" ht="23.25" customHeight="1" x14ac:dyDescent="0.2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91">
        <f>ZakladDPHSni*SazbaDPH1/100</f>
        <v>0</v>
      </c>
      <c r="H24" s="92"/>
      <c r="I24" s="92"/>
      <c r="J24" s="58" t="str">
        <f t="shared" si="0"/>
        <v>CZK</v>
      </c>
    </row>
    <row r="25" spans="1:10" ht="23.25" customHeight="1" x14ac:dyDescent="0.2">
      <c r="A25" s="3"/>
      <c r="B25" s="53" t="s">
        <v>14</v>
      </c>
      <c r="C25" s="54"/>
      <c r="D25" s="55"/>
      <c r="E25" s="56">
        <v>21</v>
      </c>
      <c r="F25" s="57" t="s">
        <v>0</v>
      </c>
      <c r="G25" s="93">
        <f>ZakladDPHZaklVypocet</f>
        <v>0</v>
      </c>
      <c r="H25" s="94"/>
      <c r="I25" s="94"/>
      <c r="J25" s="58" t="str">
        <f t="shared" si="0"/>
        <v>CZK</v>
      </c>
    </row>
    <row r="26" spans="1:10" ht="23.25" customHeight="1" x14ac:dyDescent="0.2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79">
        <f>ZakladDPHZakl*SazbaDPH2/100</f>
        <v>0</v>
      </c>
      <c r="H26" s="80"/>
      <c r="I26" s="80"/>
      <c r="J26" s="52" t="str">
        <f t="shared" si="0"/>
        <v>CZK</v>
      </c>
    </row>
    <row r="27" spans="1:10" ht="23.25" customHeight="1" thickBot="1" x14ac:dyDescent="0.25">
      <c r="A27" s="3"/>
      <c r="B27" s="44" t="s">
        <v>4</v>
      </c>
      <c r="C27" s="19"/>
      <c r="D27" s="22"/>
      <c r="E27" s="19"/>
      <c r="F27" s="20"/>
      <c r="G27" s="81">
        <f>0</f>
        <v>0</v>
      </c>
      <c r="H27" s="81"/>
      <c r="I27" s="81"/>
      <c r="J27" s="59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62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/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 x14ac:dyDescent="0.2">
      <c r="A35" s="3"/>
      <c r="B35" s="3"/>
      <c r="C35" s="4"/>
      <c r="D35" s="90" t="s">
        <v>2</v>
      </c>
      <c r="E35" s="90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60</v>
      </c>
      <c r="C39" s="143"/>
      <c r="D39" s="144"/>
      <c r="E39" s="144"/>
      <c r="F39" s="145">
        <f>'04 1 Pol'!AE36</f>
        <v>0</v>
      </c>
      <c r="G39" s="146">
        <f>'04 1 Pol'!AF36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">
      <c r="A40" s="132">
        <v>2</v>
      </c>
      <c r="B40" s="149" t="s">
        <v>45</v>
      </c>
      <c r="C40" s="150" t="s">
        <v>46</v>
      </c>
      <c r="D40" s="151"/>
      <c r="E40" s="151"/>
      <c r="F40" s="152">
        <f>'04 1 Pol'!AE36</f>
        <v>0</v>
      </c>
      <c r="G40" s="153">
        <f>'04 1 Pol'!AF36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5" t="s">
        <v>43</v>
      </c>
      <c r="C41" s="143" t="s">
        <v>44</v>
      </c>
      <c r="D41" s="144"/>
      <c r="E41" s="144"/>
      <c r="F41" s="156">
        <f>'04 1 Pol'!AE36</f>
        <v>0</v>
      </c>
      <c r="G41" s="147">
        <f>'04 1 Pol'!AF36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2"/>
      <c r="B42" s="157" t="s">
        <v>61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2" t="s">
        <v>63</v>
      </c>
    </row>
    <row r="48" spans="1:10" ht="25.5" customHeight="1" x14ac:dyDescent="0.2">
      <c r="A48" s="173"/>
      <c r="B48" s="176" t="s">
        <v>17</v>
      </c>
      <c r="C48" s="176" t="s">
        <v>5</v>
      </c>
      <c r="D48" s="177"/>
      <c r="E48" s="177"/>
      <c r="F48" s="178" t="s">
        <v>64</v>
      </c>
      <c r="G48" s="178"/>
      <c r="H48" s="178"/>
      <c r="I48" s="178" t="s">
        <v>29</v>
      </c>
      <c r="J48" s="178" t="s">
        <v>0</v>
      </c>
    </row>
    <row r="49" spans="1:10" ht="25.5" customHeight="1" x14ac:dyDescent="0.2">
      <c r="A49" s="174"/>
      <c r="B49" s="179" t="s">
        <v>65</v>
      </c>
      <c r="C49" s="180" t="s">
        <v>66</v>
      </c>
      <c r="D49" s="181"/>
      <c r="E49" s="181"/>
      <c r="F49" s="186" t="s">
        <v>24</v>
      </c>
      <c r="G49" s="187"/>
      <c r="H49" s="187"/>
      <c r="I49" s="187">
        <f>'04 1 Pol'!G8</f>
        <v>0</v>
      </c>
      <c r="J49" s="184" t="str">
        <f>IF(I53=0,"",I49/I53*100)</f>
        <v/>
      </c>
    </row>
    <row r="50" spans="1:10" ht="25.5" customHeight="1" x14ac:dyDescent="0.2">
      <c r="A50" s="174"/>
      <c r="B50" s="179" t="s">
        <v>67</v>
      </c>
      <c r="C50" s="180" t="s">
        <v>68</v>
      </c>
      <c r="D50" s="181"/>
      <c r="E50" s="181"/>
      <c r="F50" s="186" t="s">
        <v>24</v>
      </c>
      <c r="G50" s="187"/>
      <c r="H50" s="187"/>
      <c r="I50" s="187">
        <f>'04 1 Pol'!G22</f>
        <v>0</v>
      </c>
      <c r="J50" s="184" t="str">
        <f>IF(I53=0,"",I50/I53*100)</f>
        <v/>
      </c>
    </row>
    <row r="51" spans="1:10" ht="25.5" customHeight="1" x14ac:dyDescent="0.2">
      <c r="A51" s="174"/>
      <c r="B51" s="179" t="s">
        <v>69</v>
      </c>
      <c r="C51" s="180" t="s">
        <v>70</v>
      </c>
      <c r="D51" s="181"/>
      <c r="E51" s="181"/>
      <c r="F51" s="186" t="s">
        <v>24</v>
      </c>
      <c r="G51" s="187"/>
      <c r="H51" s="187"/>
      <c r="I51" s="187">
        <f>'04 1 Pol'!G24</f>
        <v>0</v>
      </c>
      <c r="J51" s="184" t="str">
        <f>IF(I53=0,"",I51/I53*100)</f>
        <v/>
      </c>
    </row>
    <row r="52" spans="1:10" ht="25.5" customHeight="1" x14ac:dyDescent="0.2">
      <c r="A52" s="174"/>
      <c r="B52" s="179" t="s">
        <v>71</v>
      </c>
      <c r="C52" s="180" t="s">
        <v>72</v>
      </c>
      <c r="D52" s="181"/>
      <c r="E52" s="181"/>
      <c r="F52" s="186" t="s">
        <v>24</v>
      </c>
      <c r="G52" s="187"/>
      <c r="H52" s="187"/>
      <c r="I52" s="187">
        <f>'04 1 Pol'!G27</f>
        <v>0</v>
      </c>
      <c r="J52" s="184" t="str">
        <f>IF(I53=0,"",I52/I53*100)</f>
        <v/>
      </c>
    </row>
    <row r="53" spans="1:10" ht="25.5" customHeight="1" x14ac:dyDescent="0.2">
      <c r="A53" s="175"/>
      <c r="B53" s="182" t="s">
        <v>1</v>
      </c>
      <c r="C53" s="182"/>
      <c r="D53" s="183"/>
      <c r="E53" s="183"/>
      <c r="F53" s="188"/>
      <c r="G53" s="189"/>
      <c r="H53" s="189"/>
      <c r="I53" s="189">
        <f>SUM(I49:I52)</f>
        <v>0</v>
      </c>
      <c r="J53" s="185">
        <f>SUM(J49:J52)</f>
        <v>0</v>
      </c>
    </row>
    <row r="54" spans="1:10" x14ac:dyDescent="0.2">
      <c r="F54" s="130"/>
      <c r="G54" s="129"/>
      <c r="H54" s="130"/>
      <c r="I54" s="129"/>
      <c r="J54" s="131"/>
    </row>
    <row r="55" spans="1:10" x14ac:dyDescent="0.2">
      <c r="F55" s="130"/>
      <c r="G55" s="129"/>
      <c r="H55" s="130"/>
      <c r="I55" s="129"/>
      <c r="J55" s="131"/>
    </row>
    <row r="56" spans="1:10" x14ac:dyDescent="0.2">
      <c r="F56" s="130"/>
      <c r="G56" s="129"/>
      <c r="H56" s="130"/>
      <c r="I56" s="129"/>
      <c r="J56" s="131"/>
    </row>
  </sheetData>
  <sheetProtection algorithmName="SHA-512" hashValue="gdKPKa6x6Sv1S6/+N0OjRDPISmrexqCb1qKy/oJVQKjBifdBIMnaKnqKJe+Bn+xbyYyWwwz1ex/u1ZFtrHOCpw==" saltValue="A52MmHXkPffHa0bPYi0TV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0:E50"/>
    <mergeCell ref="C51:E51"/>
    <mergeCell ref="C52:E52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4" t="s">
        <v>7</v>
      </c>
      <c r="B2" s="73"/>
      <c r="C2" s="98"/>
      <c r="D2" s="98"/>
      <c r="E2" s="98"/>
      <c r="F2" s="98"/>
      <c r="G2" s="99"/>
    </row>
    <row r="3" spans="1:7" ht="24.95" customHeight="1" x14ac:dyDescent="0.2">
      <c r="A3" s="74" t="s">
        <v>8</v>
      </c>
      <c r="B3" s="73"/>
      <c r="C3" s="98"/>
      <c r="D3" s="98"/>
      <c r="E3" s="98"/>
      <c r="F3" s="98"/>
      <c r="G3" s="99"/>
    </row>
    <row r="4" spans="1:7" ht="24.95" customHeight="1" x14ac:dyDescent="0.2">
      <c r="A4" s="74" t="s">
        <v>9</v>
      </c>
      <c r="B4" s="73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algorithmName="SHA-512" hashValue="cDrBK0B1KGbd5K1pVIvfH1FpPPB1gqZ3bbLKKzNf0CHpDCXJybX7ttrrAf5cSU+YevxDFqrKUgiSj5JNhO+b6Q==" saltValue="u61JPYg/d4WbGQhGJqjJD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75</v>
      </c>
      <c r="B1" s="192"/>
      <c r="C1" s="192"/>
      <c r="D1" s="192"/>
      <c r="E1" s="192"/>
      <c r="F1" s="192"/>
      <c r="G1" s="192"/>
      <c r="AG1" t="s">
        <v>76</v>
      </c>
    </row>
    <row r="2" spans="1:60" ht="24.95" customHeight="1" x14ac:dyDescent="0.2">
      <c r="A2" s="193" t="s">
        <v>7</v>
      </c>
      <c r="B2" s="73" t="s">
        <v>49</v>
      </c>
      <c r="C2" s="196" t="s">
        <v>50</v>
      </c>
      <c r="D2" s="194"/>
      <c r="E2" s="194"/>
      <c r="F2" s="194"/>
      <c r="G2" s="195"/>
      <c r="AG2" t="s">
        <v>77</v>
      </c>
    </row>
    <row r="3" spans="1:60" ht="24.95" customHeight="1" x14ac:dyDescent="0.2">
      <c r="A3" s="193" t="s">
        <v>8</v>
      </c>
      <c r="B3" s="73" t="s">
        <v>45</v>
      </c>
      <c r="C3" s="196" t="s">
        <v>46</v>
      </c>
      <c r="D3" s="194"/>
      <c r="E3" s="194"/>
      <c r="F3" s="194"/>
      <c r="G3" s="195"/>
      <c r="AC3" s="128" t="s">
        <v>77</v>
      </c>
      <c r="AG3" t="s">
        <v>78</v>
      </c>
    </row>
    <row r="4" spans="1:60" ht="24.95" customHeight="1" x14ac:dyDescent="0.2">
      <c r="A4" s="197" t="s">
        <v>9</v>
      </c>
      <c r="B4" s="198" t="s">
        <v>43</v>
      </c>
      <c r="C4" s="199" t="s">
        <v>44</v>
      </c>
      <c r="D4" s="200"/>
      <c r="E4" s="200"/>
      <c r="F4" s="200"/>
      <c r="G4" s="201"/>
      <c r="AG4" t="s">
        <v>79</v>
      </c>
    </row>
    <row r="5" spans="1:60" x14ac:dyDescent="0.2">
      <c r="D5" s="191"/>
    </row>
    <row r="6" spans="1:60" ht="38.25" x14ac:dyDescent="0.2">
      <c r="A6" s="203" t="s">
        <v>80</v>
      </c>
      <c r="B6" s="205" t="s">
        <v>81</v>
      </c>
      <c r="C6" s="205" t="s">
        <v>82</v>
      </c>
      <c r="D6" s="204" t="s">
        <v>83</v>
      </c>
      <c r="E6" s="203" t="s">
        <v>84</v>
      </c>
      <c r="F6" s="202" t="s">
        <v>85</v>
      </c>
      <c r="G6" s="203" t="s">
        <v>29</v>
      </c>
      <c r="H6" s="206" t="s">
        <v>30</v>
      </c>
      <c r="I6" s="206" t="s">
        <v>86</v>
      </c>
      <c r="J6" s="206" t="s">
        <v>31</v>
      </c>
      <c r="K6" s="206" t="s">
        <v>87</v>
      </c>
      <c r="L6" s="206" t="s">
        <v>88</v>
      </c>
      <c r="M6" s="206" t="s">
        <v>89</v>
      </c>
      <c r="N6" s="206" t="s">
        <v>90</v>
      </c>
      <c r="O6" s="206" t="s">
        <v>91</v>
      </c>
      <c r="P6" s="206" t="s">
        <v>92</v>
      </c>
      <c r="Q6" s="206" t="s">
        <v>93</v>
      </c>
      <c r="R6" s="206" t="s">
        <v>94</v>
      </c>
      <c r="S6" s="206" t="s">
        <v>95</v>
      </c>
      <c r="T6" s="206" t="s">
        <v>96</v>
      </c>
      <c r="U6" s="206" t="s">
        <v>97</v>
      </c>
      <c r="V6" s="206" t="s">
        <v>98</v>
      </c>
      <c r="W6" s="206" t="s">
        <v>99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16" t="s">
        <v>100</v>
      </c>
      <c r="B8" s="217" t="s">
        <v>65</v>
      </c>
      <c r="C8" s="237" t="s">
        <v>66</v>
      </c>
      <c r="D8" s="218"/>
      <c r="E8" s="219"/>
      <c r="F8" s="220"/>
      <c r="G8" s="220">
        <f>SUMIF(AG9:AG21,"&lt;&gt;NOR",G9:G21)</f>
        <v>0</v>
      </c>
      <c r="H8" s="220"/>
      <c r="I8" s="220">
        <f>SUM(I9:I21)</f>
        <v>0</v>
      </c>
      <c r="J8" s="220"/>
      <c r="K8" s="220">
        <f>SUM(K9:K21)</f>
        <v>0</v>
      </c>
      <c r="L8" s="220"/>
      <c r="M8" s="220">
        <f>SUM(M9:M21)</f>
        <v>0</v>
      </c>
      <c r="N8" s="220"/>
      <c r="O8" s="220">
        <f>SUM(O9:O21)</f>
        <v>0</v>
      </c>
      <c r="P8" s="220"/>
      <c r="Q8" s="220">
        <f>SUM(Q9:Q21)</f>
        <v>0</v>
      </c>
      <c r="R8" s="220"/>
      <c r="S8" s="220"/>
      <c r="T8" s="221"/>
      <c r="U8" s="215"/>
      <c r="V8" s="215">
        <f>SUM(V9:V21)</f>
        <v>0</v>
      </c>
      <c r="W8" s="215"/>
      <c r="AG8" t="s">
        <v>101</v>
      </c>
    </row>
    <row r="9" spans="1:60" outlineLevel="1" x14ac:dyDescent="0.2">
      <c r="A9" s="229">
        <v>1</v>
      </c>
      <c r="B9" s="230" t="s">
        <v>102</v>
      </c>
      <c r="C9" s="238" t="s">
        <v>103</v>
      </c>
      <c r="D9" s="231" t="s">
        <v>104</v>
      </c>
      <c r="E9" s="232">
        <v>80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105</v>
      </c>
      <c r="T9" s="235" t="s">
        <v>106</v>
      </c>
      <c r="U9" s="214">
        <v>0</v>
      </c>
      <c r="V9" s="214">
        <f>ROUND(E9*U9,2)</f>
        <v>0</v>
      </c>
      <c r="W9" s="214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107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29">
        <v>2</v>
      </c>
      <c r="B10" s="230" t="s">
        <v>108</v>
      </c>
      <c r="C10" s="238" t="s">
        <v>109</v>
      </c>
      <c r="D10" s="231" t="s">
        <v>104</v>
      </c>
      <c r="E10" s="232">
        <v>70</v>
      </c>
      <c r="F10" s="233"/>
      <c r="G10" s="234">
        <f>ROUND(E10*F10,2)</f>
        <v>0</v>
      </c>
      <c r="H10" s="233"/>
      <c r="I10" s="234">
        <f>ROUND(E10*H10,2)</f>
        <v>0</v>
      </c>
      <c r="J10" s="233"/>
      <c r="K10" s="234">
        <f>ROUND(E10*J10,2)</f>
        <v>0</v>
      </c>
      <c r="L10" s="234">
        <v>21</v>
      </c>
      <c r="M10" s="234">
        <f>G10*(1+L10/100)</f>
        <v>0</v>
      </c>
      <c r="N10" s="234">
        <v>0</v>
      </c>
      <c r="O10" s="234">
        <f>ROUND(E10*N10,2)</f>
        <v>0</v>
      </c>
      <c r="P10" s="234">
        <v>0</v>
      </c>
      <c r="Q10" s="234">
        <f>ROUND(E10*P10,2)</f>
        <v>0</v>
      </c>
      <c r="R10" s="234"/>
      <c r="S10" s="234" t="s">
        <v>105</v>
      </c>
      <c r="T10" s="235" t="s">
        <v>106</v>
      </c>
      <c r="U10" s="214">
        <v>0</v>
      </c>
      <c r="V10" s="214">
        <f>ROUND(E10*U10,2)</f>
        <v>0</v>
      </c>
      <c r="W10" s="214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107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29">
        <v>3</v>
      </c>
      <c r="B11" s="230" t="s">
        <v>110</v>
      </c>
      <c r="C11" s="238" t="s">
        <v>111</v>
      </c>
      <c r="D11" s="231" t="s">
        <v>104</v>
      </c>
      <c r="E11" s="232">
        <v>70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 t="s">
        <v>105</v>
      </c>
      <c r="T11" s="235" t="s">
        <v>106</v>
      </c>
      <c r="U11" s="214">
        <v>0</v>
      </c>
      <c r="V11" s="214">
        <f>ROUND(E11*U11,2)</f>
        <v>0</v>
      </c>
      <c r="W11" s="214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107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29">
        <v>4</v>
      </c>
      <c r="B12" s="230" t="s">
        <v>112</v>
      </c>
      <c r="C12" s="238" t="s">
        <v>113</v>
      </c>
      <c r="D12" s="231" t="s">
        <v>114</v>
      </c>
      <c r="E12" s="232">
        <v>2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/>
      <c r="S12" s="234" t="s">
        <v>105</v>
      </c>
      <c r="T12" s="235" t="s">
        <v>106</v>
      </c>
      <c r="U12" s="214">
        <v>0</v>
      </c>
      <c r="V12" s="214">
        <f>ROUND(E12*U12,2)</f>
        <v>0</v>
      </c>
      <c r="W12" s="214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107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29">
        <v>5</v>
      </c>
      <c r="B13" s="230" t="s">
        <v>115</v>
      </c>
      <c r="C13" s="238" t="s">
        <v>116</v>
      </c>
      <c r="D13" s="231" t="s">
        <v>114</v>
      </c>
      <c r="E13" s="232">
        <v>2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 t="s">
        <v>105</v>
      </c>
      <c r="T13" s="235" t="s">
        <v>106</v>
      </c>
      <c r="U13" s="214">
        <v>0</v>
      </c>
      <c r="V13" s="214">
        <f>ROUND(E13*U13,2)</f>
        <v>0</v>
      </c>
      <c r="W13" s="214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107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29">
        <v>6</v>
      </c>
      <c r="B14" s="230" t="s">
        <v>117</v>
      </c>
      <c r="C14" s="238" t="s">
        <v>118</v>
      </c>
      <c r="D14" s="231" t="s">
        <v>114</v>
      </c>
      <c r="E14" s="232">
        <v>2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4"/>
      <c r="S14" s="234" t="s">
        <v>105</v>
      </c>
      <c r="T14" s="235" t="s">
        <v>106</v>
      </c>
      <c r="U14" s="214">
        <v>0</v>
      </c>
      <c r="V14" s="214">
        <f>ROUND(E14*U14,2)</f>
        <v>0</v>
      </c>
      <c r="W14" s="214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107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29">
        <v>7</v>
      </c>
      <c r="B15" s="230" t="s">
        <v>119</v>
      </c>
      <c r="C15" s="238" t="s">
        <v>120</v>
      </c>
      <c r="D15" s="231" t="s">
        <v>114</v>
      </c>
      <c r="E15" s="232">
        <v>2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105</v>
      </c>
      <c r="T15" s="235" t="s">
        <v>106</v>
      </c>
      <c r="U15" s="214">
        <v>0</v>
      </c>
      <c r="V15" s="214">
        <f>ROUND(E15*U15,2)</f>
        <v>0</v>
      </c>
      <c r="W15" s="214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107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29">
        <v>8</v>
      </c>
      <c r="B16" s="230" t="s">
        <v>121</v>
      </c>
      <c r="C16" s="238" t="s">
        <v>122</v>
      </c>
      <c r="D16" s="231" t="s">
        <v>114</v>
      </c>
      <c r="E16" s="232">
        <v>2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4"/>
      <c r="S16" s="234" t="s">
        <v>105</v>
      </c>
      <c r="T16" s="235" t="s">
        <v>106</v>
      </c>
      <c r="U16" s="214">
        <v>0</v>
      </c>
      <c r="V16" s="214">
        <f>ROUND(E16*U16,2)</f>
        <v>0</v>
      </c>
      <c r="W16" s="214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107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29">
        <v>9</v>
      </c>
      <c r="B17" s="230" t="s">
        <v>123</v>
      </c>
      <c r="C17" s="238" t="s">
        <v>124</v>
      </c>
      <c r="D17" s="231" t="s">
        <v>104</v>
      </c>
      <c r="E17" s="232">
        <v>32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/>
      <c r="S17" s="234" t="s">
        <v>105</v>
      </c>
      <c r="T17" s="235" t="s">
        <v>106</v>
      </c>
      <c r="U17" s="214">
        <v>0</v>
      </c>
      <c r="V17" s="214">
        <f>ROUND(E17*U17,2)</f>
        <v>0</v>
      </c>
      <c r="W17" s="214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107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29">
        <v>10</v>
      </c>
      <c r="B18" s="230" t="s">
        <v>125</v>
      </c>
      <c r="C18" s="238" t="s">
        <v>126</v>
      </c>
      <c r="D18" s="231" t="s">
        <v>114</v>
      </c>
      <c r="E18" s="232">
        <v>2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/>
      <c r="S18" s="234" t="s">
        <v>105</v>
      </c>
      <c r="T18" s="235" t="s">
        <v>106</v>
      </c>
      <c r="U18" s="214">
        <v>0</v>
      </c>
      <c r="V18" s="214">
        <f>ROUND(E18*U18,2)</f>
        <v>0</v>
      </c>
      <c r="W18" s="214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107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29">
        <v>11</v>
      </c>
      <c r="B19" s="230" t="s">
        <v>127</v>
      </c>
      <c r="C19" s="238" t="s">
        <v>128</v>
      </c>
      <c r="D19" s="231" t="s">
        <v>129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105</v>
      </c>
      <c r="T19" s="235" t="s">
        <v>106</v>
      </c>
      <c r="U19" s="214">
        <v>0</v>
      </c>
      <c r="V19" s="214">
        <f>ROUND(E19*U19,2)</f>
        <v>0</v>
      </c>
      <c r="W19" s="214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130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29">
        <v>12</v>
      </c>
      <c r="B20" s="230" t="s">
        <v>131</v>
      </c>
      <c r="C20" s="238" t="s">
        <v>132</v>
      </c>
      <c r="D20" s="231" t="s">
        <v>129</v>
      </c>
      <c r="E20" s="232">
        <v>1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/>
      <c r="S20" s="234" t="s">
        <v>105</v>
      </c>
      <c r="T20" s="235" t="s">
        <v>106</v>
      </c>
      <c r="U20" s="214">
        <v>0</v>
      </c>
      <c r="V20" s="214">
        <f>ROUND(E20*U20,2)</f>
        <v>0</v>
      </c>
      <c r="W20" s="214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133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29">
        <v>13</v>
      </c>
      <c r="B21" s="230" t="s">
        <v>134</v>
      </c>
      <c r="C21" s="238" t="s">
        <v>135</v>
      </c>
      <c r="D21" s="231" t="s">
        <v>129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105</v>
      </c>
      <c r="T21" s="235" t="s">
        <v>106</v>
      </c>
      <c r="U21" s="214">
        <v>0</v>
      </c>
      <c r="V21" s="214">
        <f>ROUND(E21*U21,2)</f>
        <v>0</v>
      </c>
      <c r="W21" s="214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133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x14ac:dyDescent="0.2">
      <c r="A22" s="216" t="s">
        <v>100</v>
      </c>
      <c r="B22" s="217" t="s">
        <v>67</v>
      </c>
      <c r="C22" s="237" t="s">
        <v>68</v>
      </c>
      <c r="D22" s="218"/>
      <c r="E22" s="219"/>
      <c r="F22" s="220"/>
      <c r="G22" s="220">
        <f>SUMIF(AG23:AG23,"&lt;&gt;NOR",G23:G23)</f>
        <v>0</v>
      </c>
      <c r="H22" s="220"/>
      <c r="I22" s="220">
        <f>SUM(I23:I23)</f>
        <v>0</v>
      </c>
      <c r="J22" s="220"/>
      <c r="K22" s="220">
        <f>SUM(K23:K23)</f>
        <v>0</v>
      </c>
      <c r="L22" s="220"/>
      <c r="M22" s="220">
        <f>SUM(M23:M23)</f>
        <v>0</v>
      </c>
      <c r="N22" s="220"/>
      <c r="O22" s="220">
        <f>SUM(O23:O23)</f>
        <v>0</v>
      </c>
      <c r="P22" s="220"/>
      <c r="Q22" s="220">
        <f>SUM(Q23:Q23)</f>
        <v>0</v>
      </c>
      <c r="R22" s="220"/>
      <c r="S22" s="220"/>
      <c r="T22" s="221"/>
      <c r="U22" s="215"/>
      <c r="V22" s="215">
        <f>SUM(V23:V23)</f>
        <v>0</v>
      </c>
      <c r="W22" s="215"/>
      <c r="AG22" t="s">
        <v>101</v>
      </c>
    </row>
    <row r="23" spans="1:60" outlineLevel="1" x14ac:dyDescent="0.2">
      <c r="A23" s="229">
        <v>14</v>
      </c>
      <c r="B23" s="230" t="s">
        <v>136</v>
      </c>
      <c r="C23" s="238" t="s">
        <v>137</v>
      </c>
      <c r="D23" s="231" t="s">
        <v>129</v>
      </c>
      <c r="E23" s="232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/>
      <c r="S23" s="234" t="s">
        <v>105</v>
      </c>
      <c r="T23" s="235" t="s">
        <v>106</v>
      </c>
      <c r="U23" s="214">
        <v>0</v>
      </c>
      <c r="V23" s="214">
        <f>ROUND(E23*U23,2)</f>
        <v>0</v>
      </c>
      <c r="W23" s="214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107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x14ac:dyDescent="0.2">
      <c r="A24" s="216" t="s">
        <v>100</v>
      </c>
      <c r="B24" s="217" t="s">
        <v>69</v>
      </c>
      <c r="C24" s="237" t="s">
        <v>70</v>
      </c>
      <c r="D24" s="218"/>
      <c r="E24" s="219"/>
      <c r="F24" s="220"/>
      <c r="G24" s="220">
        <f>SUMIF(AG25:AG26,"&lt;&gt;NOR",G25:G26)</f>
        <v>0</v>
      </c>
      <c r="H24" s="220"/>
      <c r="I24" s="220">
        <f>SUM(I25:I26)</f>
        <v>0</v>
      </c>
      <c r="J24" s="220"/>
      <c r="K24" s="220">
        <f>SUM(K25:K26)</f>
        <v>0</v>
      </c>
      <c r="L24" s="220"/>
      <c r="M24" s="220">
        <f>SUM(M25:M26)</f>
        <v>0</v>
      </c>
      <c r="N24" s="220"/>
      <c r="O24" s="220">
        <f>SUM(O25:O26)</f>
        <v>0</v>
      </c>
      <c r="P24" s="220"/>
      <c r="Q24" s="220">
        <f>SUM(Q25:Q26)</f>
        <v>0</v>
      </c>
      <c r="R24" s="220"/>
      <c r="S24" s="220"/>
      <c r="T24" s="221"/>
      <c r="U24" s="215"/>
      <c r="V24" s="215">
        <f>SUM(V25:V26)</f>
        <v>0</v>
      </c>
      <c r="W24" s="215"/>
      <c r="AG24" t="s">
        <v>101</v>
      </c>
    </row>
    <row r="25" spans="1:60" outlineLevel="1" x14ac:dyDescent="0.2">
      <c r="A25" s="229">
        <v>15</v>
      </c>
      <c r="B25" s="230" t="s">
        <v>138</v>
      </c>
      <c r="C25" s="238" t="s">
        <v>139</v>
      </c>
      <c r="D25" s="231" t="s">
        <v>140</v>
      </c>
      <c r="E25" s="232">
        <v>3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/>
      <c r="S25" s="234" t="s">
        <v>105</v>
      </c>
      <c r="T25" s="235" t="s">
        <v>106</v>
      </c>
      <c r="U25" s="214">
        <v>0</v>
      </c>
      <c r="V25" s="214">
        <f>ROUND(E25*U25,2)</f>
        <v>0</v>
      </c>
      <c r="W25" s="214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107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29">
        <v>16</v>
      </c>
      <c r="B26" s="230" t="s">
        <v>141</v>
      </c>
      <c r="C26" s="238" t="s">
        <v>142</v>
      </c>
      <c r="D26" s="231" t="s">
        <v>140</v>
      </c>
      <c r="E26" s="232">
        <v>3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/>
      <c r="S26" s="234" t="s">
        <v>105</v>
      </c>
      <c r="T26" s="235" t="s">
        <v>106</v>
      </c>
      <c r="U26" s="214">
        <v>0</v>
      </c>
      <c r="V26" s="214">
        <f>ROUND(E26*U26,2)</f>
        <v>0</v>
      </c>
      <c r="W26" s="214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107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x14ac:dyDescent="0.2">
      <c r="A27" s="216" t="s">
        <v>100</v>
      </c>
      <c r="B27" s="217" t="s">
        <v>71</v>
      </c>
      <c r="C27" s="237" t="s">
        <v>72</v>
      </c>
      <c r="D27" s="218"/>
      <c r="E27" s="219"/>
      <c r="F27" s="220"/>
      <c r="G27" s="220">
        <f>SUMIF(AG28:AG34,"&lt;&gt;NOR",G28:G34)</f>
        <v>0</v>
      </c>
      <c r="H27" s="220"/>
      <c r="I27" s="220">
        <f>SUM(I28:I34)</f>
        <v>0</v>
      </c>
      <c r="J27" s="220"/>
      <c r="K27" s="220">
        <f>SUM(K28:K34)</f>
        <v>0</v>
      </c>
      <c r="L27" s="220"/>
      <c r="M27" s="220">
        <f>SUM(M28:M34)</f>
        <v>0</v>
      </c>
      <c r="N27" s="220"/>
      <c r="O27" s="220">
        <f>SUM(O28:O34)</f>
        <v>0</v>
      </c>
      <c r="P27" s="220"/>
      <c r="Q27" s="220">
        <f>SUM(Q28:Q34)</f>
        <v>0</v>
      </c>
      <c r="R27" s="220"/>
      <c r="S27" s="220"/>
      <c r="T27" s="221"/>
      <c r="U27" s="215"/>
      <c r="V27" s="215">
        <f>SUM(V28:V34)</f>
        <v>0</v>
      </c>
      <c r="W27" s="215"/>
      <c r="AG27" t="s">
        <v>101</v>
      </c>
    </row>
    <row r="28" spans="1:60" outlineLevel="1" x14ac:dyDescent="0.2">
      <c r="A28" s="229">
        <v>17</v>
      </c>
      <c r="B28" s="230" t="s">
        <v>143</v>
      </c>
      <c r="C28" s="238" t="s">
        <v>144</v>
      </c>
      <c r="D28" s="231" t="s">
        <v>104</v>
      </c>
      <c r="E28" s="232">
        <v>70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/>
      <c r="S28" s="234" t="s">
        <v>105</v>
      </c>
      <c r="T28" s="235" t="s">
        <v>106</v>
      </c>
      <c r="U28" s="214">
        <v>0</v>
      </c>
      <c r="V28" s="214">
        <f>ROUND(E28*U28,2)</f>
        <v>0</v>
      </c>
      <c r="W28" s="214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107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29">
        <v>18</v>
      </c>
      <c r="B29" s="230" t="s">
        <v>145</v>
      </c>
      <c r="C29" s="238" t="s">
        <v>146</v>
      </c>
      <c r="D29" s="231" t="s">
        <v>104</v>
      </c>
      <c r="E29" s="232">
        <v>70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4"/>
      <c r="S29" s="234" t="s">
        <v>105</v>
      </c>
      <c r="T29" s="235" t="s">
        <v>106</v>
      </c>
      <c r="U29" s="214">
        <v>0</v>
      </c>
      <c r="V29" s="214">
        <f>ROUND(E29*U29,2)</f>
        <v>0</v>
      </c>
      <c r="W29" s="214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107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29">
        <v>19</v>
      </c>
      <c r="B30" s="230" t="s">
        <v>147</v>
      </c>
      <c r="C30" s="238" t="s">
        <v>148</v>
      </c>
      <c r="D30" s="231" t="s">
        <v>104</v>
      </c>
      <c r="E30" s="232">
        <v>70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/>
      <c r="S30" s="234" t="s">
        <v>105</v>
      </c>
      <c r="T30" s="235" t="s">
        <v>106</v>
      </c>
      <c r="U30" s="214">
        <v>0</v>
      </c>
      <c r="V30" s="214">
        <f>ROUND(E30*U30,2)</f>
        <v>0</v>
      </c>
      <c r="W30" s="214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107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29">
        <v>20</v>
      </c>
      <c r="B31" s="230" t="s">
        <v>149</v>
      </c>
      <c r="C31" s="238" t="s">
        <v>150</v>
      </c>
      <c r="D31" s="231" t="s">
        <v>151</v>
      </c>
      <c r="E31" s="232">
        <v>4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/>
      <c r="S31" s="234" t="s">
        <v>105</v>
      </c>
      <c r="T31" s="235" t="s">
        <v>106</v>
      </c>
      <c r="U31" s="214">
        <v>0</v>
      </c>
      <c r="V31" s="214">
        <f>ROUND(E31*U31,2)</f>
        <v>0</v>
      </c>
      <c r="W31" s="214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107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29">
        <v>21</v>
      </c>
      <c r="B32" s="230" t="s">
        <v>152</v>
      </c>
      <c r="C32" s="238" t="s">
        <v>153</v>
      </c>
      <c r="D32" s="231" t="s">
        <v>114</v>
      </c>
      <c r="E32" s="232">
        <v>2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105</v>
      </c>
      <c r="T32" s="235" t="s">
        <v>106</v>
      </c>
      <c r="U32" s="214">
        <v>0</v>
      </c>
      <c r="V32" s="214">
        <f>ROUND(E32*U32,2)</f>
        <v>0</v>
      </c>
      <c r="W32" s="214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107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29">
        <v>22</v>
      </c>
      <c r="B33" s="230" t="s">
        <v>154</v>
      </c>
      <c r="C33" s="238" t="s">
        <v>155</v>
      </c>
      <c r="D33" s="231" t="s">
        <v>104</v>
      </c>
      <c r="E33" s="232">
        <v>70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4"/>
      <c r="S33" s="234" t="s">
        <v>105</v>
      </c>
      <c r="T33" s="235" t="s">
        <v>106</v>
      </c>
      <c r="U33" s="214">
        <v>0</v>
      </c>
      <c r="V33" s="214">
        <f>ROUND(E33*U33,2)</f>
        <v>0</v>
      </c>
      <c r="W33" s="214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107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22">
        <v>23</v>
      </c>
      <c r="B34" s="223" t="s">
        <v>156</v>
      </c>
      <c r="C34" s="239" t="s">
        <v>157</v>
      </c>
      <c r="D34" s="224" t="s">
        <v>158</v>
      </c>
      <c r="E34" s="225">
        <v>21</v>
      </c>
      <c r="F34" s="226"/>
      <c r="G34" s="227">
        <f>ROUND(E34*F34,2)</f>
        <v>0</v>
      </c>
      <c r="H34" s="226"/>
      <c r="I34" s="227">
        <f>ROUND(E34*H34,2)</f>
        <v>0</v>
      </c>
      <c r="J34" s="226"/>
      <c r="K34" s="227">
        <f>ROUND(E34*J34,2)</f>
        <v>0</v>
      </c>
      <c r="L34" s="227">
        <v>21</v>
      </c>
      <c r="M34" s="227">
        <f>G34*(1+L34/100)</f>
        <v>0</v>
      </c>
      <c r="N34" s="227">
        <v>0</v>
      </c>
      <c r="O34" s="227">
        <f>ROUND(E34*N34,2)</f>
        <v>0</v>
      </c>
      <c r="P34" s="227">
        <v>0</v>
      </c>
      <c r="Q34" s="227">
        <f>ROUND(E34*P34,2)</f>
        <v>0</v>
      </c>
      <c r="R34" s="227"/>
      <c r="S34" s="227" t="s">
        <v>105</v>
      </c>
      <c r="T34" s="228" t="s">
        <v>106</v>
      </c>
      <c r="U34" s="214">
        <v>0</v>
      </c>
      <c r="V34" s="214">
        <f>ROUND(E34*U34,2)</f>
        <v>0</v>
      </c>
      <c r="W34" s="214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107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x14ac:dyDescent="0.2">
      <c r="A35" s="5"/>
      <c r="B35" s="6"/>
      <c r="C35" s="240"/>
      <c r="D35" s="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AE35">
        <v>15</v>
      </c>
      <c r="AF35">
        <v>21</v>
      </c>
    </row>
    <row r="36" spans="1:60" x14ac:dyDescent="0.2">
      <c r="A36" s="210"/>
      <c r="B36" s="211" t="s">
        <v>29</v>
      </c>
      <c r="C36" s="241"/>
      <c r="D36" s="212"/>
      <c r="E36" s="213"/>
      <c r="F36" s="213"/>
      <c r="G36" s="236">
        <f>G8+G22+G24+G27</f>
        <v>0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AE36">
        <f>SUMIF(L7:L34,AE35,G7:G34)</f>
        <v>0</v>
      </c>
      <c r="AF36">
        <f>SUMIF(L7:L34,AF35,G7:G34)</f>
        <v>0</v>
      </c>
      <c r="AG36" t="s">
        <v>159</v>
      </c>
    </row>
    <row r="37" spans="1:60" x14ac:dyDescent="0.2">
      <c r="C37" s="242"/>
      <c r="D37" s="191"/>
      <c r="AG37" t="s">
        <v>160</v>
      </c>
    </row>
    <row r="38" spans="1:60" x14ac:dyDescent="0.2">
      <c r="D38" s="191"/>
    </row>
    <row r="39" spans="1:60" x14ac:dyDescent="0.2">
      <c r="D39" s="191"/>
    </row>
    <row r="40" spans="1:60" x14ac:dyDescent="0.2">
      <c r="D40" s="191"/>
    </row>
    <row r="41" spans="1:60" x14ac:dyDescent="0.2">
      <c r="D41" s="191"/>
    </row>
    <row r="42" spans="1:60" x14ac:dyDescent="0.2">
      <c r="D42" s="191"/>
    </row>
    <row r="43" spans="1:60" x14ac:dyDescent="0.2">
      <c r="D43" s="191"/>
    </row>
    <row r="44" spans="1:60" x14ac:dyDescent="0.2">
      <c r="D44" s="191"/>
    </row>
    <row r="45" spans="1:60" x14ac:dyDescent="0.2">
      <c r="D45" s="191"/>
    </row>
    <row r="46" spans="1:60" x14ac:dyDescent="0.2">
      <c r="D46" s="191"/>
    </row>
    <row r="47" spans="1:60" x14ac:dyDescent="0.2">
      <c r="D47" s="191"/>
    </row>
    <row r="48" spans="1:60" x14ac:dyDescent="0.2">
      <c r="D48" s="191"/>
    </row>
    <row r="49" spans="4:4" x14ac:dyDescent="0.2">
      <c r="D49" s="191"/>
    </row>
    <row r="50" spans="4:4" x14ac:dyDescent="0.2">
      <c r="D50" s="191"/>
    </row>
    <row r="51" spans="4:4" x14ac:dyDescent="0.2">
      <c r="D51" s="191"/>
    </row>
    <row r="52" spans="4:4" x14ac:dyDescent="0.2">
      <c r="D52" s="191"/>
    </row>
    <row r="53" spans="4:4" x14ac:dyDescent="0.2">
      <c r="D53" s="191"/>
    </row>
    <row r="54" spans="4:4" x14ac:dyDescent="0.2">
      <c r="D54" s="191"/>
    </row>
    <row r="55" spans="4:4" x14ac:dyDescent="0.2">
      <c r="D55" s="191"/>
    </row>
    <row r="56" spans="4:4" x14ac:dyDescent="0.2">
      <c r="D56" s="191"/>
    </row>
    <row r="57" spans="4:4" x14ac:dyDescent="0.2">
      <c r="D57" s="191"/>
    </row>
    <row r="58" spans="4:4" x14ac:dyDescent="0.2">
      <c r="D58" s="191"/>
    </row>
    <row r="59" spans="4:4" x14ac:dyDescent="0.2">
      <c r="D59" s="191"/>
    </row>
    <row r="60" spans="4:4" x14ac:dyDescent="0.2">
      <c r="D60" s="191"/>
    </row>
    <row r="61" spans="4:4" x14ac:dyDescent="0.2">
      <c r="D61" s="191"/>
    </row>
    <row r="62" spans="4:4" x14ac:dyDescent="0.2">
      <c r="D62" s="191"/>
    </row>
    <row r="63" spans="4:4" x14ac:dyDescent="0.2">
      <c r="D63" s="191"/>
    </row>
    <row r="64" spans="4:4" x14ac:dyDescent="0.2">
      <c r="D64" s="191"/>
    </row>
    <row r="65" spans="4:4" x14ac:dyDescent="0.2">
      <c r="D65" s="191"/>
    </row>
    <row r="66" spans="4:4" x14ac:dyDescent="0.2">
      <c r="D66" s="191"/>
    </row>
    <row r="67" spans="4:4" x14ac:dyDescent="0.2">
      <c r="D67" s="191"/>
    </row>
    <row r="68" spans="4:4" x14ac:dyDescent="0.2">
      <c r="D68" s="191"/>
    </row>
    <row r="69" spans="4:4" x14ac:dyDescent="0.2">
      <c r="D69" s="191"/>
    </row>
    <row r="70" spans="4:4" x14ac:dyDescent="0.2">
      <c r="D70" s="191"/>
    </row>
    <row r="71" spans="4:4" x14ac:dyDescent="0.2">
      <c r="D71" s="191"/>
    </row>
    <row r="72" spans="4:4" x14ac:dyDescent="0.2">
      <c r="D72" s="191"/>
    </row>
    <row r="73" spans="4:4" x14ac:dyDescent="0.2">
      <c r="D73" s="191"/>
    </row>
    <row r="74" spans="4:4" x14ac:dyDescent="0.2">
      <c r="D74" s="191"/>
    </row>
    <row r="75" spans="4:4" x14ac:dyDescent="0.2">
      <c r="D75" s="191"/>
    </row>
    <row r="76" spans="4:4" x14ac:dyDescent="0.2">
      <c r="D76" s="191"/>
    </row>
    <row r="77" spans="4:4" x14ac:dyDescent="0.2">
      <c r="D77" s="191"/>
    </row>
    <row r="78" spans="4:4" x14ac:dyDescent="0.2">
      <c r="D78" s="191"/>
    </row>
    <row r="79" spans="4:4" x14ac:dyDescent="0.2">
      <c r="D79" s="191"/>
    </row>
    <row r="80" spans="4:4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+Wao6RJF4QVvzKr4/yYRGLt0YJ6hLP06KMmZdqv9O1obn8hmKmraFwN/WOfY98YlY+7lrhHNaMlSfe9rPDtxdA==" saltValue="s7AB33vqzQOxrGzERURRv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copies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LinksUpToDate>false</LinksUpToDate>
  <SharedDoc>false</SharedDoc>
  <HyperlinksChanged>false</HyperlinksChanged>
</Properties>
</file>