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bookViews>
    <workbookView xWindow="0" yWindow="0" windowWidth="20160" windowHeight="9036" activeTab="0"/>
  </bookViews>
  <sheets>
    <sheet name="krycí list_EU" sheetId="52" r:id="rId1"/>
    <sheet name="rekapitulace EU" sheetId="53" r:id="rId2"/>
    <sheet name="položky_EU" sheetId="66" r:id="rId3"/>
  </sheets>
  <externalReferences>
    <externalReference r:id="rId6"/>
  </externalReferences>
  <definedNames>
    <definedName name="_xlnm._FilterDatabase" localSheetId="2" hidden="1">'položky_EU'!$F$1:$F$113</definedName>
    <definedName name="ADKM">#REF!</definedName>
    <definedName name="Analog">#REF!</definedName>
    <definedName name="CENA_CELKEM">#REF!</definedName>
    <definedName name="gdfgdfg">'krycí list_EU'!$C$31</definedName>
    <definedName name="MDKM">#REF!</definedName>
    <definedName name="Monolog">#REF!</definedName>
    <definedName name="nový">'krycí list_EU'!$G$7</definedName>
    <definedName name="Pocet_Integral">#REF!</definedName>
    <definedName name="PocetMJ">#REF!</definedName>
    <definedName name="SazbaDPH1">#REF!</definedName>
    <definedName name="SazbaDPH2">#REF!</definedName>
    <definedName name="_xlnm.Print_Titles" localSheetId="2">'položky_EU'!$1:$2</definedName>
  </definedNames>
  <calcPr calcId="152511"/>
</workbook>
</file>

<file path=xl/sharedStrings.xml><?xml version="1.0" encoding="utf-8"?>
<sst xmlns="http://schemas.openxmlformats.org/spreadsheetml/2006/main" count="274" uniqueCount="182">
  <si>
    <t>Typ</t>
  </si>
  <si>
    <t>Název</t>
  </si>
  <si>
    <t>Složka - A, nosný materiál</t>
  </si>
  <si>
    <t>ks</t>
  </si>
  <si>
    <t>hod</t>
  </si>
  <si>
    <t>odb. odhad</t>
  </si>
  <si>
    <t>Rozpočet :</t>
  </si>
  <si>
    <t>Oddíl</t>
  </si>
  <si>
    <t>HSV</t>
  </si>
  <si>
    <t>PSV</t>
  </si>
  <si>
    <t>Dodávka</t>
  </si>
  <si>
    <t>Montáž</t>
  </si>
  <si>
    <t>Montáž zařízení</t>
  </si>
  <si>
    <t>Montáž rozvodů</t>
  </si>
  <si>
    <t>CELKEM  OBJEKT</t>
  </si>
  <si>
    <t>Víko žlabu 40/20</t>
  </si>
  <si>
    <t>Víko žlabu 62/50</t>
  </si>
  <si>
    <t>Nosník "62"</t>
  </si>
  <si>
    <t>Víko žlabu 125/50</t>
  </si>
  <si>
    <t>Nosnik "125"</t>
  </si>
  <si>
    <t>mn.j.</t>
  </si>
  <si>
    <t>m</t>
  </si>
  <si>
    <t>Ukončení jednoho vodiče v rozvaděči</t>
  </si>
  <si>
    <t>Spojovaci mater. 100ks (srouby,matice)</t>
  </si>
  <si>
    <t>Spojka</t>
  </si>
  <si>
    <t>Rozpočet:</t>
  </si>
  <si>
    <t>Objekt :</t>
  </si>
  <si>
    <t>Název objektu :</t>
  </si>
  <si>
    <t>JKSO :</t>
  </si>
  <si>
    <t>Stavba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</si>
  <si>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</si>
  <si>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</si>
  <si>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</si>
  <si>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</si>
  <si>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</si>
  <si>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</si>
  <si>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</si>
  <si>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</si>
  <si>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</si>
  <si>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</si>
  <si>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</si>
  <si>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</si>
  <si>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</si>
  <si>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</si>
  <si>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</si>
  <si>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</si>
  <si>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</si>
  <si>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</si>
  <si>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</si>
  <si>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</si>
  <si>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</si>
  <si>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</si>
  <si>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</si>
  <si>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</si>
  <si>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</si>
  <si>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</si>
  <si>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</si>
  <si>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</si>
  <si>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</si>
  <si>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</si>
  <si>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</si>
  <si>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</si>
  <si>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</si>
  <si>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</si>
  <si>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</si>
  <si>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</si>
  <si>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</si>
  <si>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NOSNÝ MATERIÁL</t>
  </si>
  <si>
    <t>Nosný materiál</t>
  </si>
  <si>
    <t>mn.</t>
  </si>
  <si>
    <t>Montáž požární kabelové ucpávky vč. materiálu, do 100mm</t>
  </si>
  <si>
    <t>Značení trasy vedení</t>
  </si>
  <si>
    <t>Štítek kabelový</t>
  </si>
  <si>
    <t>Uzemění kabelu</t>
  </si>
  <si>
    <t>č.pol.</t>
  </si>
  <si>
    <t>montáž</t>
  </si>
  <si>
    <t>Dodávka zařízení MaR</t>
  </si>
  <si>
    <t>Výrobce</t>
  </si>
  <si>
    <t>CELKEM - DODÁVKA, vč. dopravy</t>
  </si>
  <si>
    <t>CELKEM - MONTÁŽ,  vč. přesunu</t>
  </si>
  <si>
    <t>cena/jedn.</t>
  </si>
  <si>
    <t>dod/celkem</t>
  </si>
  <si>
    <t>mont./celkem</t>
  </si>
  <si>
    <t>Regulátor tlaku, rozsah: 40-400 kPa</t>
  </si>
  <si>
    <t>Regulátor teploty prostorový, rozsah: 20-60 C</t>
  </si>
  <si>
    <t>REKAPITULACE  MaR</t>
  </si>
  <si>
    <t>Dodávka zařízení</t>
  </si>
  <si>
    <t>Software, oživení systému</t>
  </si>
  <si>
    <t>NOSNÝ MATERIÁL - CELKEM</t>
  </si>
  <si>
    <t xml:space="preserve">DODÁVKA ZAŘÍZENÍ - CELKEM </t>
  </si>
  <si>
    <t>DETEKCE ÚNIKU PLYNU</t>
  </si>
  <si>
    <t>Prozvonění vodiče</t>
  </si>
  <si>
    <t>Vyzkoušení spínací funkce regulátoru</t>
  </si>
  <si>
    <t>Seříz. konc. poloh serv. s přímočar. pohybem</t>
  </si>
  <si>
    <t>Seříz. konc. poloh serv. s pákovým pohybem</t>
  </si>
  <si>
    <t>Nastavení klapky přívodu čerstvého vzduchu</t>
  </si>
  <si>
    <t>Vyvrtání otvoru o 8-12mm do beton. zdiva</t>
  </si>
  <si>
    <t>Upevňovací bod s hmoždinkou, osaz. vč. šroubu</t>
  </si>
  <si>
    <t>Justování vedení na jedno měřící místo</t>
  </si>
  <si>
    <t>Ukončení celoplastových kabelů smršťovací záklopkou nebo páskou do 4x10mm2</t>
  </si>
  <si>
    <t>Ukončení celoplastových kabelů smršťovací záklopkou nebo páskou do 5x4mm2</t>
  </si>
  <si>
    <t>Ukončení stíněného kabelu v plášti vč. zapojení</t>
  </si>
  <si>
    <t>Revize zařízení</t>
  </si>
  <si>
    <t>Spolupráce s ostatími profesemi</t>
  </si>
  <si>
    <t>OSTATNÍ MONTÁŽE - ROZVODY</t>
  </si>
  <si>
    <t>OSTATNÍ MONTÁŽE - ROZVODY- CELKEM</t>
  </si>
  <si>
    <t>OSTATNÍ MONTÁŽE  -  ZAŘÍZENÍ</t>
  </si>
  <si>
    <t>OSTATNÍ MONTÁŽE - ZAŘÍZENÍ- CELKEM</t>
  </si>
  <si>
    <t>Ostatní montáže - rozvody</t>
  </si>
  <si>
    <t>Ostatní montáže - zařízení</t>
  </si>
  <si>
    <t>Převzetí prostor</t>
  </si>
  <si>
    <t>Seznameni s projektem</t>
  </si>
  <si>
    <t>OSTATNÍ</t>
  </si>
  <si>
    <t>Miroslav Rek</t>
  </si>
  <si>
    <t>Test 1:1</t>
  </si>
  <si>
    <t>Řídicí systém, 24DI, 4DO, 19RDO, 15AI, (6AO)*, bez konektorů</t>
  </si>
  <si>
    <t>Modul dvou analogových výstupů 0-10V</t>
  </si>
  <si>
    <t>Průmyslový terminál, LCD displej 4x20 zn., paralelní rozhraní</t>
  </si>
  <si>
    <t>Spínaný zdroj 230VAC24VVDC/3A/98W</t>
  </si>
  <si>
    <t>Spínaný zdroj 230VAC/24VDC/1,3A/37W</t>
  </si>
  <si>
    <t>Zaregulování systému</t>
  </si>
  <si>
    <t>Zaškolení obsluhy jednorázové</t>
  </si>
  <si>
    <t xml:space="preserve">SOTWARE, OŽIVENÍ  - CELKEM </t>
  </si>
  <si>
    <t>Snímač teploty prostorový Ni1000/6180 do desigenu silno zásuvek, vč. rámečku</t>
  </si>
  <si>
    <t>Snímač teploty venkovní Ni1000/6180</t>
  </si>
  <si>
    <t>Snímač teploty příložný Ni 1000/6180</t>
  </si>
  <si>
    <t>Houkačka 230V/105dB</t>
  </si>
  <si>
    <t>Uzavírací 3-cestný manometrický kohout  + redukce M21x0,5</t>
  </si>
  <si>
    <t>Složka - B, podružný materiál t.j. 3% z "A"</t>
  </si>
  <si>
    <t>POLOŽKOVÝ ROZPOČET</t>
  </si>
  <si>
    <t>ROZVADĚČE</t>
  </si>
  <si>
    <t>SNÍMAČE</t>
  </si>
  <si>
    <t>Snímač hladiny - zaplavení, releový výstup 24VAC/6A, nap. 24 VAC/DC, IP20, montáž na DIN lištu, pro vodivostní sondu DS</t>
  </si>
  <si>
    <t>REGULÁTORY</t>
  </si>
  <si>
    <t>SERVOPOHONY, VENTILY</t>
  </si>
  <si>
    <t>Citlivý diferenční manostat vzduchu 50/400 Pa, filtry</t>
  </si>
  <si>
    <t>Sada pro montáž na potrubí, ohnutá</t>
  </si>
  <si>
    <t>Citlivý diferenční manostat vzduchu 1400/1000Pa, ventilátory</t>
  </si>
  <si>
    <t>Kabel CYKY-J 3x1,5 - volně uložen</t>
  </si>
  <si>
    <t>Kabel CYKY-J 5x2,5 - volně uložen</t>
  </si>
  <si>
    <t>Kabel CYKY-O 2x1,5 - volně uložen</t>
  </si>
  <si>
    <t>Programování DDC regulátorů</t>
  </si>
  <si>
    <t>dat.body</t>
  </si>
  <si>
    <t>Kabel JYTY 2x1 - volně uložen</t>
  </si>
  <si>
    <t>Kabel JYTY 4x1 - volně uložen</t>
  </si>
  <si>
    <t>Demontáž stávající kabeláže, vč. ekolog. likvidace</t>
  </si>
  <si>
    <t>Kabel JYTY 7x1 - volně</t>
  </si>
  <si>
    <t>hořlavé a výbušné plyny, katalytický senzor, 0-20% DMV, IP-54, plastové pouzdro, výstup 4-20mA, 12-24Vss</t>
  </si>
  <si>
    <t>24x digital IN 24V ss/st, galv. oddělení</t>
  </si>
  <si>
    <t>Nadstavbový systém</t>
  </si>
  <si>
    <t>Klapkový servopohon (do 2m2) 24VAC, ON/OFF s havarijní fcí</t>
  </si>
  <si>
    <t>snímač tlaku, rozsah 0 ... 10mbar(0-1kPa), G1/2, 0-10V výstup, pro VZT potrubí</t>
  </si>
  <si>
    <t>realizační PD vč. dílenské dokumentace zapojení rozvaděče a zpracování kabelové listiny</t>
  </si>
  <si>
    <t>Zhotovení prostupů vč. zapravení</t>
  </si>
  <si>
    <t>Komplexní zkoušky</t>
  </si>
  <si>
    <t>8x univerzálních vstupů, 8x spínací relé 230VAC / 24VDC / 2A</t>
  </si>
  <si>
    <t>Dokumentace skutečného provedení stavby</t>
  </si>
  <si>
    <t>CELKEM - montáže a SW</t>
  </si>
  <si>
    <t>8DI, 8DO, 8AI, 4AO, RS232, RS485, Ethernet, displej 122x32 b., kláv., webserver</t>
  </si>
  <si>
    <t>8DI, 8DO, 8AI, 4AO, RS485, Ethernet, disp. 122x32 b., kláv., GSM modul, webserver</t>
  </si>
  <si>
    <t>RA - odborný odhad</t>
  </si>
  <si>
    <t>Oceloplechová rozvodnice 2000x800x300mm (výzbroj a skutečná velikost rozvaděče budou upřesněny dílenskou dokumentací zapojení rozvaděče). Rozvaděč bude vč. jističů, stykačům motorových spouštěčů, svorkovnic, relé, pojistek, signalizačních prvků chodu el. zařízení, ovládacích přepínačů el. spotřebičů - čerpadel a ventilátorů, přepěťových ochran, apod. Rozvaděč bude zapojen dle funkčních schémat zpracovaných dílenskou dokumentací rozvaděče.</t>
  </si>
  <si>
    <t>RB - odborný odhad</t>
  </si>
  <si>
    <t>KLUB STARÝ PIVOVAR, Prusinovského 114, 767 01 Kroměříž</t>
  </si>
  <si>
    <t>Ing.arch.R.Klementová</t>
  </si>
  <si>
    <t>D.1.4.6 - Měření a regulace</t>
  </si>
  <si>
    <t xml:space="preserve">Mikroprocesorová ústředna, 2x vstup 4-20mA, 4x výstup (pro Alarm 1,2,3,4), RS485/RS232, LCD, archivace dat, možnost výpočtu hodnoty PEL, vizualizační SW. </t>
  </si>
  <si>
    <t xml:space="preserve">ZDROJ - spínaný zdroj 24Vss/1,3A, montáž na DIN lištu. </t>
  </si>
  <si>
    <t xml:space="preserve">Snímač teploty Ni1000/6180, ponor 240mm, </t>
  </si>
  <si>
    <t>Regulátor tlaku, rozsah: 0,1-1MPa</t>
  </si>
  <si>
    <t>Ovládací panel VZT pro zvukaře (viz. Technologická schémata) zapojený dle dílenské dokumentace a umístění dle požadavků investora)</t>
  </si>
  <si>
    <t>SOFTWARE, OŽIVENÍ SYSTÉMU, ZKOUŠKY, APOD.</t>
  </si>
  <si>
    <t>Oceloplechová rozvodnice 1800x600x300mm - výzbroj a skutečná velikost rozvaděče budou upřesněny dílenskou dokumentací. zapojení rozvaděče. Rozvaděč bude vč. jističů, stykačům motorových spouštěčů, svorkovnic, relé, pojistek, signalizačních prvků chodu el. zařízení, ovládacích přepínačů el. spotřebičů - čerpadel a ventilátorů, přepěťových ochran, apod. Rozvaděč bude zapojen dle funkčních schémat zpracovaných dílenskou dokumentací rozvaděče.</t>
  </si>
  <si>
    <t>Servopohon, 24V, 0-10V ovládání</t>
  </si>
  <si>
    <t>Kabel CYKY-J 12x1,5 - pod omítkou</t>
  </si>
  <si>
    <t>Demontáž stávajícího rozvaděče, vč. ekolog. likvidace</t>
  </si>
  <si>
    <t>Prvotní kalibrace</t>
  </si>
  <si>
    <t>Textová, výkresová i tabulková část projektové dokumentace tvoří jeden vzájemně se doplňující a provázaný celek. Jednotliví účastníci výběrového řízení se musí seznámit s projektojektovou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</si>
  <si>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Město Kroměříž</t>
  </si>
  <si>
    <t>Kabelový žlab kovový 40/20</t>
  </si>
  <si>
    <t>Kabelový žlab kovový 62/50</t>
  </si>
  <si>
    <t>Kabelový žlab kovový 125/50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</si>
</sst>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_)"/>
    <numFmt numFmtId="166" formatCode="#,##0\ &quot;Kč&quot;"/>
    <numFmt numFmtId="167" formatCode="#,##0.00\ &quot;Kč&quot;"/>
    <numFmt numFmtId="168" formatCode="#,##0.00&quot;Kč&quot;_);\(#,##0.00&quot;Kč&quot;\)"/>
    <numFmt numFmtId="169" formatCode="0.0"/>
    <numFmt numFmtId="170" formatCode="_-* #,##0\ &quot;Kč&quot;_-;\-* #,##0\ &quot;Kč&quot;_-;_-* &quot;-&quot;??\ &quot;Kč&quot;_-;_-@_-"/>
    <numFmt numFmtId="171" formatCode="#,##0.0"/>
    <numFmt numFmtId="172" formatCode="dd/mm/yy"/>
  </numFmts>
  <fonts count="43">
    <font>
      <sz val="12"/>
      <name val="LinePrinter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name val="LinePrinter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E"/>
      <family val="2"/>
    </font>
    <font>
      <sz val="8"/>
      <name val="LinePrinter"/>
      <family val="2"/>
    </font>
    <font>
      <sz val="14"/>
      <name val="LinePrinter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12"/>
      <name val="Arial CE"/>
      <family val="2"/>
    </font>
    <font>
      <b/>
      <i/>
      <sz val="10"/>
      <name val="LinePrinter"/>
      <family val="2"/>
    </font>
    <font>
      <b/>
      <sz val="9"/>
      <name val="Arial CE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.2"/>
      <color theme="10"/>
      <name val="LinePrinter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3" fillId="0" borderId="0" applyFont="0" applyFill="0" applyBorder="0" applyAlignment="0" applyProtection="0"/>
    <xf numFmtId="0" fontId="3" fillId="0" borderId="3" applyNumberFormat="0">
      <alignment vertical="center" wrapText="1"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18" borderId="7" applyNumberFormat="0" applyAlignment="0" applyProtection="0"/>
    <xf numFmtId="0" fontId="28" fillId="0" borderId="8" applyNumberFormat="0" applyFill="0" applyAlignment="0" applyProtection="0"/>
    <xf numFmtId="0" fontId="11" fillId="0" borderId="9">
      <alignment horizontal="left" vertical="center" wrapText="1" indent="1"/>
      <protection/>
    </xf>
    <xf numFmtId="0" fontId="12" fillId="0" borderId="3">
      <alignment horizontal="left" vertical="center" wrapText="1"/>
      <protection/>
    </xf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10" applyNumberFormat="0" applyAlignment="0" applyProtection="0"/>
    <xf numFmtId="0" fontId="32" fillId="19" borderId="10" applyNumberFormat="0" applyAlignment="0" applyProtection="0"/>
    <xf numFmtId="0" fontId="33" fillId="19" borderId="11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41" fillId="0" borderId="0" applyNumberFormat="0" applyFill="0" applyBorder="0">
      <alignment/>
      <protection locked="0"/>
    </xf>
  </cellStyleXfs>
  <cellXfs count="274">
    <xf numFmtId="164" fontId="0" fillId="0" borderId="0" xfId="0" applyNumberFormat="1"/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Alignment="1">
      <alignment vertical="top"/>
    </xf>
    <xf numFmtId="0" fontId="8" fillId="0" borderId="0" xfId="0" applyFont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NumberFormat="1" applyFont="1" applyBorder="1"/>
    <xf numFmtId="0" fontId="8" fillId="0" borderId="17" xfId="0" applyNumberFormat="1" applyFont="1" applyBorder="1"/>
    <xf numFmtId="0" fontId="8" fillId="0" borderId="18" xfId="0" applyNumberFormat="1" applyFont="1" applyBorder="1"/>
    <xf numFmtId="0" fontId="8" fillId="0" borderId="19" xfId="0" applyFont="1" applyBorder="1"/>
    <xf numFmtId="3" fontId="8" fillId="0" borderId="18" xfId="0" applyNumberFormat="1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3" fontId="8" fillId="0" borderId="0" xfId="0" applyNumberFormat="1" applyFont="1"/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28" xfId="0" applyFont="1" applyBorder="1"/>
    <xf numFmtId="3" fontId="8" fillId="0" borderId="29" xfId="0" applyNumberFormat="1" applyFont="1" applyBorder="1"/>
    <xf numFmtId="0" fontId="8" fillId="0" borderId="30" xfId="0" applyFont="1" applyBorder="1"/>
    <xf numFmtId="3" fontId="8" fillId="0" borderId="31" xfId="0" applyNumberFormat="1" applyFont="1" applyBorder="1"/>
    <xf numFmtId="0" fontId="8" fillId="0" borderId="32" xfId="0" applyFont="1" applyBorder="1"/>
    <xf numFmtId="3" fontId="8" fillId="0" borderId="21" xfId="0" applyNumberFormat="1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3" fillId="0" borderId="20" xfId="0" applyFont="1" applyBorder="1"/>
    <xf numFmtId="3" fontId="8" fillId="0" borderId="36" xfId="0" applyNumberFormat="1" applyFont="1" applyBorder="1"/>
    <xf numFmtId="0" fontId="8" fillId="0" borderId="37" xfId="0" applyFont="1" applyBorder="1"/>
    <xf numFmtId="3" fontId="8" fillId="0" borderId="38" xfId="0" applyNumberFormat="1" applyFont="1" applyBorder="1"/>
    <xf numFmtId="0" fontId="8" fillId="0" borderId="39" xfId="0" applyFont="1" applyBorder="1"/>
    <xf numFmtId="172" fontId="8" fillId="0" borderId="0" xfId="0" applyNumberFormat="1" applyFont="1" applyBorder="1"/>
    <xf numFmtId="169" fontId="8" fillId="0" borderId="19" xfId="0" applyNumberFormat="1" applyFont="1" applyBorder="1" applyAlignment="1">
      <alignment horizontal="right"/>
    </xf>
    <xf numFmtId="166" fontId="8" fillId="0" borderId="21" xfId="0" applyNumberFormat="1" applyFont="1" applyBorder="1"/>
    <xf numFmtId="166" fontId="8" fillId="0" borderId="0" xfId="0" applyNumberFormat="1" applyFont="1" applyBorder="1"/>
    <xf numFmtId="0" fontId="2" fillId="24" borderId="37" xfId="0" applyFont="1" applyFill="1" applyBorder="1"/>
    <xf numFmtId="0" fontId="2" fillId="24" borderId="38" xfId="0" applyFont="1" applyFill="1" applyBorder="1"/>
    <xf numFmtId="0" fontId="2" fillId="24" borderId="40" xfId="0" applyFont="1" applyFill="1" applyBorder="1"/>
    <xf numFmtId="166" fontId="2" fillId="24" borderId="38" xfId="0" applyNumberFormat="1" applyFont="1" applyFill="1" applyBorder="1"/>
    <xf numFmtId="0" fontId="2" fillId="24" borderId="41" xfId="0" applyFont="1" applyFill="1" applyBorder="1"/>
    <xf numFmtId="0" fontId="2" fillId="0" borderId="0" xfId="0" applyFont="1"/>
    <xf numFmtId="0" fontId="8" fillId="0" borderId="0" xfId="0" applyFont="1" applyAlignment="1">
      <alignment/>
    </xf>
    <xf numFmtId="0" fontId="15" fillId="0" borderId="0" xfId="0" applyFont="1"/>
    <xf numFmtId="1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70" fontId="2" fillId="0" borderId="0" xfId="44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4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Alignment="1" applyProtection="1">
      <alignment vertical="top"/>
      <protection/>
    </xf>
    <xf numFmtId="1" fontId="4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 applyProtection="1">
      <alignment vertical="top"/>
      <protection locked="0"/>
    </xf>
    <xf numFmtId="1" fontId="4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 applyProtection="1">
      <alignment vertical="top"/>
      <protection locked="0"/>
    </xf>
    <xf numFmtId="167" fontId="3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71" fontId="2" fillId="0" borderId="0" xfId="0" applyNumberFormat="1" applyFont="1" applyFill="1" applyAlignment="1">
      <alignment vertical="top"/>
    </xf>
    <xf numFmtId="171" fontId="3" fillId="0" borderId="0" xfId="0" applyNumberFormat="1" applyFont="1" applyFill="1" applyAlignment="1">
      <alignment vertical="top"/>
    </xf>
    <xf numFmtId="17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Alignment="1" applyProtection="1">
      <alignment vertical="top"/>
      <protection locked="0"/>
    </xf>
    <xf numFmtId="171" fontId="3" fillId="0" borderId="0" xfId="0" applyNumberFormat="1" applyFont="1" applyFill="1" applyAlignment="1" applyProtection="1">
      <alignment vertical="top"/>
      <protection locked="0"/>
    </xf>
    <xf numFmtId="1" fontId="1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170" fontId="2" fillId="0" borderId="42" xfId="44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171" fontId="2" fillId="0" borderId="42" xfId="0" applyNumberFormat="1" applyFont="1" applyFill="1" applyBorder="1" applyAlignment="1" applyProtection="1">
      <alignment horizontal="center" vertical="top"/>
      <protection/>
    </xf>
    <xf numFmtId="4" fontId="2" fillId="0" borderId="42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 applyBorder="1"/>
    <xf numFmtId="164" fontId="2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 quotePrefix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vertical="top"/>
    </xf>
    <xf numFmtId="1" fontId="3" fillId="0" borderId="0" xfId="0" applyNumberFormat="1" applyFont="1" applyAlignment="1" applyProtection="1">
      <alignment horizontal="left" vertical="top"/>
      <protection locked="0"/>
    </xf>
    <xf numFmtId="1" fontId="3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 applyProtection="1">
      <alignment horizontal="left" vertical="top"/>
      <protection locked="0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 applyProtection="1">
      <alignment horizontal="center" vertical="top"/>
      <protection locked="0"/>
    </xf>
    <xf numFmtId="1" fontId="3" fillId="0" borderId="0" xfId="0" applyNumberFormat="1" applyFont="1" applyAlignment="1" applyProtection="1">
      <alignment horizontal="center" vertical="top"/>
      <protection locked="0"/>
    </xf>
    <xf numFmtId="168" fontId="3" fillId="0" borderId="0" xfId="0" applyNumberFormat="1" applyFont="1" applyAlignment="1" applyProtection="1">
      <alignment horizontal="center" vertical="top"/>
      <protection locked="0"/>
    </xf>
    <xf numFmtId="164" fontId="0" fillId="0" borderId="0" xfId="0" applyNumberFormat="1" applyFont="1" applyFill="1" applyAlignment="1">
      <alignment horizontal="center" vertical="top"/>
    </xf>
    <xf numFmtId="3" fontId="0" fillId="0" borderId="0" xfId="0" applyNumberFormat="1" applyFont="1" applyFill="1" applyAlignment="1">
      <alignment horizontal="center" vertical="top"/>
    </xf>
    <xf numFmtId="49" fontId="8" fillId="0" borderId="14" xfId="0" applyNumberFormat="1" applyFont="1" applyFill="1" applyBorder="1"/>
    <xf numFmtId="0" fontId="8" fillId="0" borderId="0" xfId="0" applyFont="1" applyFill="1" applyBorder="1"/>
    <xf numFmtId="0" fontId="8" fillId="0" borderId="15" xfId="0" applyFont="1" applyFill="1" applyBorder="1"/>
    <xf numFmtId="0" fontId="8" fillId="0" borderId="43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/>
    <xf numFmtId="49" fontId="8" fillId="0" borderId="24" xfId="0" applyNumberFormat="1" applyFont="1" applyFill="1" applyBorder="1" applyAlignment="1">
      <alignment horizontal="left"/>
    </xf>
    <xf numFmtId="49" fontId="9" fillId="0" borderId="13" xfId="0" applyNumberFormat="1" applyFont="1" applyFill="1" applyBorder="1"/>
    <xf numFmtId="0" fontId="8" fillId="0" borderId="16" xfId="0" applyFont="1" applyFill="1" applyBorder="1"/>
    <xf numFmtId="0" fontId="36" fillId="0" borderId="17" xfId="0" applyFont="1" applyFill="1" applyBorder="1"/>
    <xf numFmtId="0" fontId="9" fillId="0" borderId="44" xfId="0" applyFont="1" applyFill="1" applyBorder="1" applyAlignment="1">
      <alignment vertical="top"/>
    </xf>
    <xf numFmtId="0" fontId="3" fillId="0" borderId="45" xfId="55" applyFont="1" applyBorder="1" applyAlignment="1">
      <alignment vertical="top"/>
      <protection/>
    </xf>
    <xf numFmtId="0" fontId="0" fillId="0" borderId="46" xfId="0" applyNumberFormat="1" applyBorder="1" applyAlignment="1">
      <alignment horizontal="left" vertical="top"/>
    </xf>
    <xf numFmtId="0" fontId="0" fillId="0" borderId="47" xfId="0" applyNumberFormat="1" applyBorder="1" applyAlignment="1">
      <alignment vertical="top"/>
    </xf>
    <xf numFmtId="0" fontId="0" fillId="0" borderId="0" xfId="0" applyAlignment="1">
      <alignment vertical="top"/>
    </xf>
    <xf numFmtId="0" fontId="3" fillId="0" borderId="42" xfId="55" applyBorder="1" applyAlignment="1">
      <alignment vertical="top"/>
      <protection/>
    </xf>
    <xf numFmtId="0" fontId="3" fillId="0" borderId="42" xfId="55" applyBorder="1" applyAlignment="1">
      <alignment horizontal="right" vertical="top"/>
      <protection/>
    </xf>
    <xf numFmtId="0" fontId="0" fillId="0" borderId="0" xfId="0" applyBorder="1" applyAlignment="1">
      <alignment vertical="top"/>
    </xf>
    <xf numFmtId="49" fontId="7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Border="1" applyAlignment="1">
      <alignment horizontal="centerContinuous" vertical="top"/>
    </xf>
    <xf numFmtId="49" fontId="6" fillId="0" borderId="13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3" fontId="3" fillId="0" borderId="48" xfId="0" applyNumberFormat="1" applyFont="1" applyBorder="1" applyAlignment="1">
      <alignment vertical="top"/>
    </xf>
    <xf numFmtId="3" fontId="3" fillId="0" borderId="49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3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left" vertical="top" wrapText="1"/>
      <protection locked="0"/>
    </xf>
    <xf numFmtId="164" fontId="1" fillId="0" borderId="0" xfId="0" applyNumberFormat="1" applyFont="1" applyAlignment="1">
      <alignment vertical="top"/>
    </xf>
    <xf numFmtId="0" fontId="3" fillId="0" borderId="0" xfId="0" applyFont="1" applyFill="1" applyAlignment="1">
      <alignment vertical="top" wrapText="1"/>
    </xf>
    <xf numFmtId="164" fontId="40" fillId="0" borderId="0" xfId="0" applyNumberFormat="1" applyFont="1" applyFill="1" applyAlignment="1">
      <alignment vertical="top"/>
    </xf>
    <xf numFmtId="164" fontId="39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 applyProtection="1">
      <alignment horizontal="left" vertical="top" wrapText="1"/>
      <protection locked="0"/>
    </xf>
    <xf numFmtId="1" fontId="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 applyProtection="1">
      <alignment horizontal="left" vertical="top"/>
      <protection locked="0"/>
    </xf>
    <xf numFmtId="165" fontId="3" fillId="0" borderId="0" xfId="0" applyNumberFormat="1" applyFont="1" applyFill="1" applyAlignment="1" applyProtection="1">
      <alignment horizontal="left" vertical="top"/>
      <protection locked="0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165" fontId="16" fillId="0" borderId="0" xfId="0" applyNumberFormat="1" applyFont="1" applyFill="1" applyAlignment="1" applyProtection="1">
      <alignment horizontal="left" vertical="top" wrapText="1"/>
      <protection locked="0"/>
    </xf>
    <xf numFmtId="164" fontId="3" fillId="0" borderId="0" xfId="0" applyNumberFormat="1" applyFont="1" applyAlignment="1">
      <alignment horizontal="center" vertical="top"/>
    </xf>
    <xf numFmtId="49" fontId="2" fillId="25" borderId="50" xfId="0" applyNumberFormat="1" applyFont="1" applyFill="1" applyBorder="1" applyAlignment="1">
      <alignment vertical="top"/>
    </xf>
    <xf numFmtId="0" fontId="2" fillId="25" borderId="51" xfId="0" applyFont="1" applyFill="1" applyBorder="1" applyAlignment="1">
      <alignment vertical="top"/>
    </xf>
    <xf numFmtId="0" fontId="2" fillId="25" borderId="52" xfId="0" applyFont="1" applyFill="1" applyBorder="1" applyAlignment="1">
      <alignment vertical="top"/>
    </xf>
    <xf numFmtId="0" fontId="2" fillId="25" borderId="53" xfId="0" applyFont="1" applyFill="1" applyBorder="1" applyAlignment="1">
      <alignment vertical="top"/>
    </xf>
    <xf numFmtId="0" fontId="2" fillId="25" borderId="54" xfId="0" applyFont="1" applyFill="1" applyBorder="1" applyAlignment="1">
      <alignment vertical="top"/>
    </xf>
    <xf numFmtId="0" fontId="2" fillId="25" borderId="55" xfId="0" applyFont="1" applyFill="1" applyBorder="1" applyAlignment="1">
      <alignment vertical="top"/>
    </xf>
    <xf numFmtId="0" fontId="2" fillId="25" borderId="50" xfId="0" applyFont="1" applyFill="1" applyBorder="1" applyAlignment="1">
      <alignment vertical="top"/>
    </xf>
    <xf numFmtId="3" fontId="2" fillId="25" borderId="52" xfId="0" applyNumberFormat="1" applyFont="1" applyFill="1" applyBorder="1" applyAlignment="1">
      <alignment vertical="top"/>
    </xf>
    <xf numFmtId="3" fontId="2" fillId="25" borderId="53" xfId="0" applyNumberFormat="1" applyFont="1" applyFill="1" applyBorder="1" applyAlignment="1">
      <alignment vertical="top"/>
    </xf>
    <xf numFmtId="3" fontId="2" fillId="25" borderId="54" xfId="0" applyNumberFormat="1" applyFont="1" applyFill="1" applyBorder="1" applyAlignment="1">
      <alignment vertical="top"/>
    </xf>
    <xf numFmtId="3" fontId="2" fillId="25" borderId="55" xfId="0" applyNumberFormat="1" applyFont="1" applyFill="1" applyBorder="1" applyAlignment="1">
      <alignment vertical="top"/>
    </xf>
    <xf numFmtId="0" fontId="8" fillId="25" borderId="51" xfId="0" applyFont="1" applyFill="1" applyBorder="1" applyAlignment="1">
      <alignment horizontal="left"/>
    </xf>
    <xf numFmtId="0" fontId="8" fillId="25" borderId="52" xfId="0" applyFont="1" applyFill="1" applyBorder="1" applyAlignment="1">
      <alignment horizontal="centerContinuous"/>
    </xf>
    <xf numFmtId="0" fontId="2" fillId="25" borderId="51" xfId="0" applyFont="1" applyFill="1" applyBorder="1" applyAlignment="1">
      <alignment horizontal="centerContinuous"/>
    </xf>
    <xf numFmtId="0" fontId="8" fillId="25" borderId="51" xfId="0" applyFont="1" applyFill="1" applyBorder="1" applyAlignment="1">
      <alignment horizontal="centerContinuous"/>
    </xf>
    <xf numFmtId="0" fontId="8" fillId="25" borderId="56" xfId="0" applyFont="1" applyFill="1" applyBorder="1"/>
    <xf numFmtId="0" fontId="8" fillId="25" borderId="57" xfId="0" applyFont="1" applyFill="1" applyBorder="1"/>
    <xf numFmtId="0" fontId="8" fillId="25" borderId="58" xfId="0" applyFont="1" applyFill="1" applyBorder="1"/>
    <xf numFmtId="0" fontId="2" fillId="25" borderId="50" xfId="0" applyFont="1" applyFill="1" applyBorder="1" applyAlignment="1">
      <alignment horizontal="left"/>
    </xf>
    <xf numFmtId="0" fontId="8" fillId="25" borderId="59" xfId="0" applyFont="1" applyFill="1" applyBorder="1"/>
    <xf numFmtId="0" fontId="36" fillId="0" borderId="0" xfId="0" applyFont="1" applyFill="1" applyBorder="1"/>
    <xf numFmtId="0" fontId="36" fillId="0" borderId="19" xfId="0" applyFont="1" applyFill="1" applyBorder="1"/>
    <xf numFmtId="0" fontId="3" fillId="25" borderId="30" xfId="0" applyFont="1" applyFill="1" applyBorder="1" applyAlignment="1">
      <alignment horizontal="left"/>
    </xf>
    <xf numFmtId="0" fontId="8" fillId="25" borderId="31" xfId="0" applyFont="1" applyFill="1" applyBorder="1" applyAlignment="1">
      <alignment horizontal="centerContinuous"/>
    </xf>
    <xf numFmtId="0" fontId="2" fillId="25" borderId="60" xfId="0" applyFont="1" applyFill="1" applyBorder="1" applyAlignment="1">
      <alignment horizontal="left"/>
    </xf>
    <xf numFmtId="0" fontId="2" fillId="25" borderId="31" xfId="0" applyFont="1" applyFill="1" applyBorder="1" applyAlignment="1">
      <alignment horizontal="left"/>
    </xf>
    <xf numFmtId="0" fontId="8" fillId="25" borderId="61" xfId="0" applyFont="1" applyFill="1" applyBorder="1" applyAlignment="1">
      <alignment horizontal="centerContinuous"/>
    </xf>
    <xf numFmtId="164" fontId="1" fillId="0" borderId="0" xfId="72" applyNumberFormat="1" applyFont="1" applyAlignment="1" applyProtection="1">
      <alignment vertical="top"/>
      <protection/>
    </xf>
    <xf numFmtId="164" fontId="16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" fillId="0" borderId="0" xfId="54" applyFont="1" applyFill="1" applyBorder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39" applyNumberFormat="1" applyFont="1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3" fontId="42" fillId="0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70" fontId="3" fillId="0" borderId="0" xfId="44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71" fontId="3" fillId="0" borderId="0" xfId="0" applyNumberFormat="1" applyFont="1" applyAlignment="1" applyProtection="1">
      <alignment vertical="top"/>
      <protection locked="0"/>
    </xf>
    <xf numFmtId="2" fontId="3" fillId="0" borderId="0" xfId="0" applyNumberFormat="1" applyFont="1" applyAlignment="1" applyProtection="1">
      <alignment vertical="top"/>
      <protection locked="0"/>
    </xf>
    <xf numFmtId="4" fontId="5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 applyProtection="1">
      <alignment horizontal="center" vertical="top"/>
      <protection/>
    </xf>
    <xf numFmtId="4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 applyProtection="1">
      <alignment horizontal="center" vertical="top"/>
      <protection/>
    </xf>
    <xf numFmtId="167" fontId="3" fillId="0" borderId="0" xfId="0" applyNumberFormat="1" applyFont="1" applyFill="1" applyAlignment="1">
      <alignment horizontal="center" vertical="top"/>
    </xf>
    <xf numFmtId="171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top" wrapText="1"/>
    </xf>
    <xf numFmtId="0" fontId="15" fillId="0" borderId="62" xfId="0" applyFon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0" fontId="37" fillId="0" borderId="21" xfId="0" applyFont="1" applyBorder="1" applyAlignment="1">
      <alignment horizontal="left"/>
    </xf>
    <xf numFmtId="0" fontId="37" fillId="0" borderId="33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3" fillId="0" borderId="65" xfId="55" applyFont="1" applyBorder="1" applyAlignment="1">
      <alignment horizontal="center" vertical="top"/>
      <protection/>
    </xf>
    <xf numFmtId="0" fontId="3" fillId="0" borderId="66" xfId="55" applyFont="1" applyBorder="1" applyAlignment="1">
      <alignment horizontal="center" vertical="top"/>
      <protection/>
    </xf>
    <xf numFmtId="0" fontId="3" fillId="0" borderId="67" xfId="55" applyFont="1" applyBorder="1" applyAlignment="1">
      <alignment horizontal="center" vertical="top"/>
      <protection/>
    </xf>
    <xf numFmtId="0" fontId="3" fillId="0" borderId="68" xfId="55" applyFont="1" applyBorder="1" applyAlignment="1">
      <alignment horizontal="center" vertical="top"/>
      <protection/>
    </xf>
    <xf numFmtId="0" fontId="3" fillId="0" borderId="44" xfId="55" applyFont="1" applyBorder="1" applyAlignment="1">
      <alignment horizontal="left" vertical="top" wrapText="1"/>
      <protection/>
    </xf>
    <xf numFmtId="0" fontId="3" fillId="0" borderId="42" xfId="55" applyFont="1" applyBorder="1" applyAlignment="1">
      <alignment horizontal="left" vertical="top" wrapText="1"/>
      <protection/>
    </xf>
    <xf numFmtId="0" fontId="3" fillId="0" borderId="69" xfId="55" applyFont="1" applyBorder="1" applyAlignment="1">
      <alignment horizontal="left" vertical="top" wrapText="1"/>
      <protection/>
    </xf>
    <xf numFmtId="0" fontId="9" fillId="0" borderId="2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2" fontId="2" fillId="0" borderId="42" xfId="0" applyNumberFormat="1" applyFont="1" applyFill="1" applyBorder="1" applyAlignment="1" applyProtection="1">
      <alignment horizontal="center" vertical="top"/>
      <protection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4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4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42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4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0" xfId="0" applyNumberFormat="1" applyFont="1" applyFill="1" applyBorder="1" applyAlignment="1" applyProtection="1">
      <alignment horizontal="center" vertical="top"/>
      <protection locked="0"/>
    </xf>
    <xf numFmtId="165" fontId="2" fillId="0" borderId="42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Čárka" xfId="39"/>
    <cellStyle name="Excel Built-in Normal" xfId="40"/>
    <cellStyle name="Hypertextový odkaz 2" xfId="41"/>
    <cellStyle name="Chybně 2" xfId="42"/>
    <cellStyle name="Kontrolní buňka 2" xfId="43"/>
    <cellStyle name="Měna" xfId="44"/>
    <cellStyle name="MřížkaNormální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Normal_Cenik GE Securitynew" xfId="52"/>
    <cellStyle name="Normální 2" xfId="53"/>
    <cellStyle name="normální_List1" xfId="54"/>
    <cellStyle name="normální_POL.XLS" xfId="55"/>
    <cellStyle name="Poznámka 2" xfId="56"/>
    <cellStyle name="Propojená buňka 2" xfId="57"/>
    <cellStyle name="R_text" xfId="58"/>
    <cellStyle name="R_type" xfId="59"/>
    <cellStyle name="Správně 2" xfId="60"/>
    <cellStyle name="Text upozornění 2" xfId="61"/>
    <cellStyle name="Vstup 2" xfId="62"/>
    <cellStyle name="Výpočet 2" xfId="63"/>
    <cellStyle name="Výstup 2" xfId="64"/>
    <cellStyle name="Vysvětlující text 2" xfId="65"/>
    <cellStyle name="Zvýraznění 1 2" xfId="66"/>
    <cellStyle name="Zvýraznění 2 2" xfId="67"/>
    <cellStyle name="Zvýraznění 3 2" xfId="68"/>
    <cellStyle name="Zvýraznění 4 2" xfId="69"/>
    <cellStyle name="Zvýraznění 5 2" xfId="70"/>
    <cellStyle name="Zvýraznění 6 2" xfId="71"/>
    <cellStyle name="Hypertextový odkaz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xt\roz\R-517_D3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workbookViewId="0" topLeftCell="A1">
      <selection activeCell="A35" sqref="A35:G36"/>
    </sheetView>
  </sheetViews>
  <sheetFormatPr defaultColWidth="8.8984375" defaultRowHeight="15"/>
  <cols>
    <col min="1" max="1" width="1.4921875" style="5" customWidth="1"/>
    <col min="2" max="2" width="12.5" style="5" customWidth="1"/>
    <col min="3" max="3" width="12.3984375" style="5" customWidth="1"/>
    <col min="4" max="4" width="11.3984375" style="5" customWidth="1"/>
    <col min="5" max="5" width="12.3984375" style="5" customWidth="1"/>
    <col min="6" max="6" width="12.8984375" style="5" customWidth="1"/>
    <col min="7" max="7" width="9.796875" style="5" customWidth="1"/>
    <col min="8" max="16384" width="8.8984375" style="5" customWidth="1"/>
  </cols>
  <sheetData>
    <row r="1" spans="1:7" s="55" customFormat="1" ht="24.75" customHeight="1" thickBot="1">
      <c r="A1" s="241" t="s">
        <v>129</v>
      </c>
      <c r="B1" s="242"/>
      <c r="C1" s="242"/>
      <c r="D1" s="242"/>
      <c r="E1" s="242"/>
      <c r="F1" s="242"/>
      <c r="G1" s="242"/>
    </row>
    <row r="2" spans="1:7" ht="12.9" customHeight="1">
      <c r="A2" s="207" t="s">
        <v>25</v>
      </c>
      <c r="B2" s="208"/>
      <c r="C2" s="209"/>
      <c r="D2" s="210" t="s">
        <v>165</v>
      </c>
      <c r="E2" s="208"/>
      <c r="F2" s="208"/>
      <c r="G2" s="211"/>
    </row>
    <row r="3" spans="1:7" ht="12" customHeight="1">
      <c r="A3" s="7" t="s">
        <v>26</v>
      </c>
      <c r="B3" s="8"/>
      <c r="C3" s="9" t="s">
        <v>27</v>
      </c>
      <c r="D3" s="9"/>
      <c r="E3" s="9"/>
      <c r="F3" s="10" t="s">
        <v>28</v>
      </c>
      <c r="G3" s="11"/>
    </row>
    <row r="4" spans="1:10" ht="12.9" customHeight="1">
      <c r="A4" s="137"/>
      <c r="B4" s="130"/>
      <c r="C4" s="99"/>
      <c r="D4" s="131"/>
      <c r="E4" s="131"/>
      <c r="F4" s="131"/>
      <c r="G4" s="132"/>
      <c r="I4" s="98"/>
      <c r="J4" s="98"/>
    </row>
    <row r="5" spans="1:10" ht="12.9" customHeight="1">
      <c r="A5" s="138" t="s">
        <v>29</v>
      </c>
      <c r="B5" s="133"/>
      <c r="C5" s="206"/>
      <c r="D5" s="139"/>
      <c r="E5" s="139"/>
      <c r="F5" s="134" t="s">
        <v>30</v>
      </c>
      <c r="G5" s="135"/>
      <c r="I5" s="99"/>
      <c r="J5" s="98"/>
    </row>
    <row r="6" spans="1:10" ht="12.9" customHeight="1">
      <c r="A6" s="137"/>
      <c r="B6" s="130"/>
      <c r="C6" s="205" t="s">
        <v>163</v>
      </c>
      <c r="D6" s="131"/>
      <c r="E6" s="131"/>
      <c r="F6" s="136"/>
      <c r="G6" s="132"/>
      <c r="I6" s="98"/>
      <c r="J6" s="98"/>
    </row>
    <row r="7" spans="1:10" ht="15">
      <c r="A7" s="12" t="s">
        <v>31</v>
      </c>
      <c r="B7" s="13"/>
      <c r="C7" s="243" t="s">
        <v>164</v>
      </c>
      <c r="D7" s="244"/>
      <c r="E7" s="15" t="s">
        <v>32</v>
      </c>
      <c r="F7" s="16"/>
      <c r="G7" s="17">
        <v>0</v>
      </c>
      <c r="I7" s="99"/>
      <c r="J7" s="98"/>
    </row>
    <row r="8" spans="1:10" ht="15">
      <c r="A8" s="12" t="s">
        <v>33</v>
      </c>
      <c r="B8" s="13"/>
      <c r="C8" s="243" t="s">
        <v>178</v>
      </c>
      <c r="D8" s="244"/>
      <c r="E8" s="18" t="s">
        <v>34</v>
      </c>
      <c r="F8" s="13"/>
      <c r="G8" s="19">
        <f>IF(nový=0,,ROUND((F29+F31)/nový,1))</f>
        <v>0</v>
      </c>
      <c r="I8" s="98"/>
      <c r="J8" s="98"/>
    </row>
    <row r="9" spans="1:10" ht="15">
      <c r="A9" s="20" t="s">
        <v>35</v>
      </c>
      <c r="B9" s="21"/>
      <c r="C9" s="21"/>
      <c r="D9" s="21"/>
      <c r="E9" s="22" t="s">
        <v>36</v>
      </c>
      <c r="F9" s="21"/>
      <c r="G9" s="23">
        <v>0</v>
      </c>
      <c r="I9" s="98"/>
      <c r="J9" s="98"/>
    </row>
    <row r="10" spans="1:50" ht="15">
      <c r="A10" s="7" t="s">
        <v>37</v>
      </c>
      <c r="B10" s="9"/>
      <c r="C10" s="9" t="s">
        <v>113</v>
      </c>
      <c r="D10" s="9"/>
      <c r="E10" s="24" t="s">
        <v>38</v>
      </c>
      <c r="F10" s="9"/>
      <c r="G10" s="11"/>
      <c r="AT10" s="25"/>
      <c r="AU10" s="25"/>
      <c r="AV10" s="25"/>
      <c r="AW10" s="25"/>
      <c r="AX10" s="25"/>
    </row>
    <row r="11" spans="1:7" ht="15">
      <c r="A11" s="7"/>
      <c r="B11" s="9"/>
      <c r="C11" s="9"/>
      <c r="D11" s="9"/>
      <c r="E11" s="245"/>
      <c r="F11" s="246"/>
      <c r="G11" s="247"/>
    </row>
    <row r="12" spans="1:7" ht="28.5" customHeight="1" thickBot="1">
      <c r="A12" s="26" t="s">
        <v>39</v>
      </c>
      <c r="B12" s="27"/>
      <c r="C12" s="27"/>
      <c r="D12" s="27"/>
      <c r="E12" s="28"/>
      <c r="F12" s="28"/>
      <c r="G12" s="29"/>
    </row>
    <row r="13" spans="1:7" ht="17.25" customHeight="1" thickBot="1">
      <c r="A13" s="203" t="s">
        <v>40</v>
      </c>
      <c r="B13" s="196"/>
      <c r="C13" s="197"/>
      <c r="D13" s="198" t="s">
        <v>41</v>
      </c>
      <c r="E13" s="199"/>
      <c r="F13" s="199"/>
      <c r="G13" s="197"/>
    </row>
    <row r="14" spans="1:7" ht="15.9" customHeight="1">
      <c r="A14" s="30"/>
      <c r="B14" s="6" t="s">
        <v>42</v>
      </c>
      <c r="C14" s="31">
        <f>'rekapitulace EU'!G46</f>
        <v>0</v>
      </c>
      <c r="D14" s="32" t="str">
        <f>'[1]Rekapitulace'!A41</f>
        <v>Ztížené výrobní podmínky</v>
      </c>
      <c r="E14" s="33"/>
      <c r="F14" s="34"/>
      <c r="G14" s="31">
        <v>0</v>
      </c>
    </row>
    <row r="15" spans="1:7" ht="15.9" customHeight="1">
      <c r="A15" s="30" t="s">
        <v>43</v>
      </c>
      <c r="B15" s="6" t="s">
        <v>44</v>
      </c>
      <c r="C15" s="31">
        <f>'rekapitulace EU'!H46</f>
        <v>0</v>
      </c>
      <c r="D15" s="20" t="str">
        <f>'[1]Rekapitulace'!A42</f>
        <v>Oborová přirážka</v>
      </c>
      <c r="E15" s="35"/>
      <c r="F15" s="36"/>
      <c r="G15" s="31">
        <f>'[1]Rekapitulace'!I42</f>
        <v>0</v>
      </c>
    </row>
    <row r="16" spans="1:7" ht="15.9" customHeight="1">
      <c r="A16" s="30" t="s">
        <v>45</v>
      </c>
      <c r="B16" s="6" t="s">
        <v>46</v>
      </c>
      <c r="C16" s="31"/>
      <c r="D16" s="20" t="str">
        <f>'[1]Rekapitulace'!A43</f>
        <v>Přesun stavebních kapacit</v>
      </c>
      <c r="E16" s="35"/>
      <c r="F16" s="36"/>
      <c r="G16" s="31">
        <f>'[1]Rekapitulace'!I43</f>
        <v>0</v>
      </c>
    </row>
    <row r="17" spans="1:7" ht="15.9" customHeight="1">
      <c r="A17" s="37" t="s">
        <v>47</v>
      </c>
      <c r="B17" s="6" t="s">
        <v>48</v>
      </c>
      <c r="C17" s="31"/>
      <c r="D17" s="20" t="str">
        <f>'[1]Rekapitulace'!A44</f>
        <v>Mimostaveništní doprava</v>
      </c>
      <c r="E17" s="35"/>
      <c r="F17" s="36"/>
      <c r="G17" s="31">
        <f>'[1]Rekapitulace'!I44</f>
        <v>0</v>
      </c>
    </row>
    <row r="18" spans="1:7" ht="15.9" customHeight="1">
      <c r="A18" s="38" t="s">
        <v>49</v>
      </c>
      <c r="B18" s="6"/>
      <c r="C18" s="31">
        <f>SUM(C14:C17)</f>
        <v>0</v>
      </c>
      <c r="D18" s="39" t="str">
        <f>'[1]Rekapitulace'!A45</f>
        <v>Zařízení staveniště</v>
      </c>
      <c r="E18" s="35"/>
      <c r="F18" s="36"/>
      <c r="G18" s="31">
        <f>'[1]Rekapitulace'!I45</f>
        <v>0</v>
      </c>
    </row>
    <row r="19" spans="1:7" ht="15.9" customHeight="1">
      <c r="A19" s="38"/>
      <c r="B19" s="6"/>
      <c r="C19" s="31"/>
      <c r="D19" s="20" t="str">
        <f>'[1]Rekapitulace'!A46</f>
        <v>Provoz investora</v>
      </c>
      <c r="E19" s="35"/>
      <c r="F19" s="36"/>
      <c r="G19" s="31">
        <f>'[1]Rekapitulace'!I46</f>
        <v>0</v>
      </c>
    </row>
    <row r="20" spans="1:7" ht="15.9" customHeight="1">
      <c r="A20" s="38" t="s">
        <v>50</v>
      </c>
      <c r="B20" s="6"/>
      <c r="C20" s="31"/>
      <c r="D20" s="20" t="str">
        <f>'[1]Rekapitulace'!A47</f>
        <v>Kompletační činnost (IČD)</v>
      </c>
      <c r="E20" s="35"/>
      <c r="F20" s="36"/>
      <c r="G20" s="31">
        <f>'[1]Rekapitulace'!I47</f>
        <v>0</v>
      </c>
    </row>
    <row r="21" spans="1:7" ht="15.9" customHeight="1">
      <c r="A21" s="7" t="s">
        <v>51</v>
      </c>
      <c r="B21" s="9"/>
      <c r="C21" s="31">
        <f>C18+C20</f>
        <v>0</v>
      </c>
      <c r="D21" s="20" t="s">
        <v>52</v>
      </c>
      <c r="E21" s="35"/>
      <c r="F21" s="36"/>
      <c r="G21" s="31">
        <f>'[1]Rekapitulace'!I48</f>
        <v>0</v>
      </c>
    </row>
    <row r="22" spans="1:7" ht="15.9" customHeight="1" thickBot="1">
      <c r="A22" s="20" t="s">
        <v>53</v>
      </c>
      <c r="B22" s="21"/>
      <c r="C22" s="40">
        <f>C21+G22</f>
        <v>0</v>
      </c>
      <c r="D22" s="41" t="s">
        <v>54</v>
      </c>
      <c r="E22" s="42"/>
      <c r="F22" s="43"/>
      <c r="G22" s="31">
        <v>0</v>
      </c>
    </row>
    <row r="23" spans="1:7" ht="15">
      <c r="A23" s="204" t="s">
        <v>55</v>
      </c>
      <c r="B23" s="200"/>
      <c r="C23" s="201" t="s">
        <v>56</v>
      </c>
      <c r="D23" s="200"/>
      <c r="E23" s="201" t="s">
        <v>57</v>
      </c>
      <c r="F23" s="200"/>
      <c r="G23" s="202"/>
    </row>
    <row r="24" spans="1:7" ht="15">
      <c r="A24" s="12"/>
      <c r="B24" s="13"/>
      <c r="C24" s="18" t="s">
        <v>58</v>
      </c>
      <c r="D24" s="13"/>
      <c r="E24" s="18" t="s">
        <v>58</v>
      </c>
      <c r="F24" s="13"/>
      <c r="G24" s="14"/>
    </row>
    <row r="25" spans="1:7" ht="15">
      <c r="A25" s="7" t="s">
        <v>59</v>
      </c>
      <c r="B25" s="10"/>
      <c r="C25" s="24" t="s">
        <v>59</v>
      </c>
      <c r="D25" s="9"/>
      <c r="E25" s="24" t="s">
        <v>59</v>
      </c>
      <c r="F25" s="9"/>
      <c r="G25" s="11"/>
    </row>
    <row r="26" spans="1:7" ht="15">
      <c r="A26" s="7"/>
      <c r="B26" s="44"/>
      <c r="C26" s="24" t="s">
        <v>60</v>
      </c>
      <c r="D26" s="9"/>
      <c r="E26" s="24" t="s">
        <v>61</v>
      </c>
      <c r="F26" s="9"/>
      <c r="G26" s="11"/>
    </row>
    <row r="27" spans="1:7" ht="15">
      <c r="A27" s="7"/>
      <c r="B27" s="9"/>
      <c r="C27" s="24"/>
      <c r="D27" s="9"/>
      <c r="E27" s="24"/>
      <c r="F27" s="9"/>
      <c r="G27" s="11"/>
    </row>
    <row r="28" spans="1:7" ht="94.5" customHeight="1">
      <c r="A28" s="7"/>
      <c r="B28" s="9"/>
      <c r="C28" s="24"/>
      <c r="D28" s="9"/>
      <c r="E28" s="24"/>
      <c r="F28" s="9"/>
      <c r="G28" s="11"/>
    </row>
    <row r="29" spans="1:7" ht="15">
      <c r="A29" s="12" t="s">
        <v>62</v>
      </c>
      <c r="B29" s="13"/>
      <c r="C29" s="45">
        <v>21</v>
      </c>
      <c r="D29" s="13" t="s">
        <v>63</v>
      </c>
      <c r="E29" s="18"/>
      <c r="F29" s="46">
        <f>ROUND(C22-F31,0)</f>
        <v>0</v>
      </c>
      <c r="G29" s="14"/>
    </row>
    <row r="30" spans="1:7" ht="15">
      <c r="A30" s="12" t="s">
        <v>64</v>
      </c>
      <c r="B30" s="13"/>
      <c r="C30" s="45">
        <f>C29</f>
        <v>21</v>
      </c>
      <c r="D30" s="13" t="s">
        <v>63</v>
      </c>
      <c r="E30" s="18"/>
      <c r="F30" s="47">
        <f>ROUND(PRODUCT(F29,C30/100),1)</f>
        <v>0</v>
      </c>
      <c r="G30" s="23"/>
    </row>
    <row r="31" spans="1:7" ht="15">
      <c r="A31" s="12" t="s">
        <v>62</v>
      </c>
      <c r="B31" s="13"/>
      <c r="C31" s="45">
        <v>0</v>
      </c>
      <c r="D31" s="13" t="s">
        <v>63</v>
      </c>
      <c r="E31" s="18"/>
      <c r="F31" s="46">
        <v>0</v>
      </c>
      <c r="G31" s="14"/>
    </row>
    <row r="32" spans="1:7" ht="15">
      <c r="A32" s="12" t="s">
        <v>64</v>
      </c>
      <c r="B32" s="13"/>
      <c r="C32" s="45">
        <f>gdfgdfg</f>
        <v>0</v>
      </c>
      <c r="D32" s="13" t="s">
        <v>63</v>
      </c>
      <c r="E32" s="18"/>
      <c r="F32" s="47">
        <f>ROUND(PRODUCT(F31,C32/100),1)</f>
        <v>0</v>
      </c>
      <c r="G32" s="23"/>
    </row>
    <row r="33" spans="1:7" s="53" customFormat="1" ht="19.5" customHeight="1" thickBot="1">
      <c r="A33" s="48" t="s">
        <v>65</v>
      </c>
      <c r="B33" s="49"/>
      <c r="C33" s="49"/>
      <c r="D33" s="49"/>
      <c r="E33" s="50"/>
      <c r="F33" s="51">
        <f>CEILING(SUM(F29:F32),1)</f>
        <v>0</v>
      </c>
      <c r="G33" s="52"/>
    </row>
    <row r="35" spans="1:7" ht="15">
      <c r="A35" s="54" t="s">
        <v>66</v>
      </c>
      <c r="B35" s="54"/>
      <c r="C35" s="54"/>
      <c r="D35" s="54"/>
      <c r="E35" s="54"/>
      <c r="F35" s="54"/>
      <c r="G35" s="54"/>
    </row>
    <row r="36" spans="2:7" ht="76.5" customHeight="1">
      <c r="B36" s="240" t="s">
        <v>177</v>
      </c>
      <c r="C36" s="240"/>
      <c r="D36" s="240"/>
      <c r="E36" s="240"/>
      <c r="F36" s="240"/>
      <c r="G36" s="240"/>
    </row>
  </sheetData>
  <mergeCells count="5">
    <mergeCell ref="B36:G36"/>
    <mergeCell ref="A1:G1"/>
    <mergeCell ref="C7:D7"/>
    <mergeCell ref="C8:D8"/>
    <mergeCell ref="E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 topLeftCell="A13">
      <selection activeCell="M10" sqref="M10"/>
    </sheetView>
  </sheetViews>
  <sheetFormatPr defaultColWidth="8.8984375" defaultRowHeight="15"/>
  <cols>
    <col min="1" max="1" width="4.5" style="144" customWidth="1"/>
    <col min="2" max="2" width="4.796875" style="144" customWidth="1"/>
    <col min="3" max="3" width="5.3984375" style="144" customWidth="1"/>
    <col min="4" max="4" width="11" style="144" customWidth="1"/>
    <col min="5" max="5" width="8.796875" style="144" customWidth="1"/>
    <col min="6" max="6" width="10.59765625" style="144" customWidth="1"/>
    <col min="7" max="7" width="8.5" style="144" customWidth="1"/>
    <col min="8" max="8" width="8.59765625" style="144" customWidth="1"/>
    <col min="9" max="9" width="8.3984375" style="144" customWidth="1"/>
    <col min="10" max="16384" width="8.8984375" style="144" customWidth="1"/>
  </cols>
  <sheetData>
    <row r="1" spans="1:9" ht="33" customHeight="1" thickTop="1">
      <c r="A1" s="248" t="s">
        <v>29</v>
      </c>
      <c r="B1" s="249"/>
      <c r="C1" s="255" t="str">
        <f>'krycí list_EU'!C6</f>
        <v>KLUB STARÝ PIVOVAR, Prusinovského 114, 767 01 Kroměříž</v>
      </c>
      <c r="D1" s="256"/>
      <c r="E1" s="256"/>
      <c r="F1" s="257"/>
      <c r="G1" s="141" t="s">
        <v>6</v>
      </c>
      <c r="H1" s="142"/>
      <c r="I1" s="143"/>
    </row>
    <row r="2" spans="1:9" ht="28.5" customHeight="1" thickBot="1">
      <c r="A2" s="250" t="s">
        <v>26</v>
      </c>
      <c r="B2" s="251"/>
      <c r="C2" s="140">
        <f>'krycí list_EU'!C4</f>
        <v>0</v>
      </c>
      <c r="D2" s="145"/>
      <c r="E2" s="146"/>
      <c r="F2" s="145"/>
      <c r="G2" s="252" t="str">
        <f>'krycí list_EU'!D2</f>
        <v>D.1.4.6 - Měření a regulace</v>
      </c>
      <c r="H2" s="253"/>
      <c r="I2" s="254"/>
    </row>
    <row r="3" ht="15.6" thickTop="1">
      <c r="F3" s="147"/>
    </row>
    <row r="4" spans="1:9" ht="19.5" customHeight="1">
      <c r="A4" s="148" t="s">
        <v>85</v>
      </c>
      <c r="B4" s="149"/>
      <c r="C4" s="149"/>
      <c r="D4" s="149"/>
      <c r="E4" s="150"/>
      <c r="F4" s="149"/>
      <c r="G4" s="149"/>
      <c r="H4" s="149"/>
      <c r="I4" s="149"/>
    </row>
    <row r="5" ht="15.6" thickBot="1"/>
    <row r="6" spans="1:9" s="147" customFormat="1" ht="15.6" thickBot="1">
      <c r="A6" s="185"/>
      <c r="B6" s="186" t="s">
        <v>7</v>
      </c>
      <c r="C6" s="186"/>
      <c r="D6" s="187"/>
      <c r="E6" s="188" t="s">
        <v>8</v>
      </c>
      <c r="F6" s="189" t="s">
        <v>9</v>
      </c>
      <c r="G6" s="189" t="s">
        <v>10</v>
      </c>
      <c r="H6" s="189" t="s">
        <v>11</v>
      </c>
      <c r="I6" s="190" t="s">
        <v>50</v>
      </c>
    </row>
    <row r="7" spans="1:9" s="147" customFormat="1" ht="15">
      <c r="A7" s="151"/>
      <c r="B7" s="152" t="s">
        <v>86</v>
      </c>
      <c r="D7" s="153"/>
      <c r="E7" s="154"/>
      <c r="F7" s="155"/>
      <c r="G7" s="155">
        <f>položky_EU!H42</f>
        <v>0</v>
      </c>
      <c r="H7" s="155"/>
      <c r="I7" s="156"/>
    </row>
    <row r="8" spans="1:9" s="147" customFormat="1" ht="15">
      <c r="A8" s="151"/>
      <c r="B8" s="152" t="s">
        <v>149</v>
      </c>
      <c r="D8" s="153"/>
      <c r="E8" s="154"/>
      <c r="F8" s="155"/>
      <c r="G8" s="155">
        <f>položky_EU!H52</f>
        <v>0</v>
      </c>
      <c r="H8" s="155"/>
      <c r="I8" s="156"/>
    </row>
    <row r="9" spans="1:9" s="147" customFormat="1" ht="15">
      <c r="A9" s="151"/>
      <c r="B9" s="152" t="s">
        <v>87</v>
      </c>
      <c r="D9" s="153"/>
      <c r="E9" s="154"/>
      <c r="F9" s="155"/>
      <c r="G9" s="155"/>
      <c r="H9" s="155">
        <f>položky_EU!J54</f>
        <v>0</v>
      </c>
      <c r="I9" s="156"/>
    </row>
    <row r="10" spans="1:9" s="147" customFormat="1" ht="15">
      <c r="A10" s="151"/>
      <c r="B10" s="152" t="s">
        <v>68</v>
      </c>
      <c r="D10" s="153"/>
      <c r="E10" s="154"/>
      <c r="F10" s="155"/>
      <c r="G10" s="155">
        <f>položky_EU!H75</f>
        <v>0</v>
      </c>
      <c r="H10" s="155"/>
      <c r="I10" s="156"/>
    </row>
    <row r="11" spans="1:9" s="147" customFormat="1" ht="15">
      <c r="A11" s="151"/>
      <c r="B11" s="152" t="s">
        <v>12</v>
      </c>
      <c r="D11" s="153"/>
      <c r="E11" s="154"/>
      <c r="F11" s="155"/>
      <c r="G11" s="155"/>
      <c r="H11" s="155">
        <f>položky_EU!J43</f>
        <v>0</v>
      </c>
      <c r="I11" s="156"/>
    </row>
    <row r="12" spans="1:9" s="147" customFormat="1" ht="15">
      <c r="A12" s="151"/>
      <c r="B12" s="152" t="s">
        <v>13</v>
      </c>
      <c r="D12" s="153"/>
      <c r="E12" s="154"/>
      <c r="F12" s="155"/>
      <c r="G12" s="155"/>
      <c r="H12" s="155">
        <f>položky_EU!J76</f>
        <v>0</v>
      </c>
      <c r="I12" s="156"/>
    </row>
    <row r="13" spans="1:9" s="147" customFormat="1" ht="15">
      <c r="A13" s="151"/>
      <c r="B13" s="152" t="s">
        <v>109</v>
      </c>
      <c r="D13" s="153"/>
      <c r="E13" s="154"/>
      <c r="F13" s="155"/>
      <c r="G13" s="155"/>
      <c r="H13" s="155">
        <f>položky_EU!J89</f>
        <v>0</v>
      </c>
      <c r="I13" s="156"/>
    </row>
    <row r="14" spans="1:9" s="147" customFormat="1" ht="15">
      <c r="A14" s="151"/>
      <c r="B14" s="152" t="s">
        <v>108</v>
      </c>
      <c r="D14" s="153"/>
      <c r="E14" s="154"/>
      <c r="F14" s="155"/>
      <c r="G14" s="155"/>
      <c r="H14" s="155">
        <f>položky_EU!J105</f>
        <v>0</v>
      </c>
      <c r="I14" s="156"/>
    </row>
    <row r="15" spans="1:9" s="147" customFormat="1" ht="15">
      <c r="A15" s="151"/>
      <c r="B15" s="152"/>
      <c r="D15" s="153"/>
      <c r="E15" s="154"/>
      <c r="F15" s="155"/>
      <c r="G15" s="155"/>
      <c r="H15" s="155"/>
      <c r="I15" s="156"/>
    </row>
    <row r="16" spans="1:9" s="147" customFormat="1" ht="15">
      <c r="A16" s="151"/>
      <c r="B16" s="152"/>
      <c r="D16" s="153"/>
      <c r="E16" s="154"/>
      <c r="F16" s="155"/>
      <c r="G16" s="155"/>
      <c r="H16" s="155"/>
      <c r="I16" s="156"/>
    </row>
    <row r="17" spans="1:9" s="147" customFormat="1" ht="15">
      <c r="A17" s="151"/>
      <c r="B17" s="152"/>
      <c r="D17" s="153"/>
      <c r="E17" s="154"/>
      <c r="F17" s="155"/>
      <c r="G17" s="155"/>
      <c r="H17" s="155"/>
      <c r="I17" s="156"/>
    </row>
    <row r="18" spans="1:9" s="147" customFormat="1" ht="15">
      <c r="A18" s="151"/>
      <c r="B18" s="152"/>
      <c r="D18" s="153"/>
      <c r="E18" s="154"/>
      <c r="F18" s="155"/>
      <c r="G18" s="155"/>
      <c r="H18" s="155"/>
      <c r="I18" s="156"/>
    </row>
    <row r="19" spans="1:11" s="147" customFormat="1" ht="15">
      <c r="A19" s="151"/>
      <c r="B19" s="152"/>
      <c r="D19" s="153"/>
      <c r="E19" s="154"/>
      <c r="F19" s="155"/>
      <c r="G19" s="155"/>
      <c r="H19" s="155"/>
      <c r="I19" s="156"/>
      <c r="K19" s="157"/>
    </row>
    <row r="20" spans="1:9" s="147" customFormat="1" ht="15">
      <c r="A20" s="151"/>
      <c r="B20" s="152"/>
      <c r="D20" s="153"/>
      <c r="E20" s="154"/>
      <c r="F20" s="155"/>
      <c r="G20" s="155"/>
      <c r="H20" s="155"/>
      <c r="I20" s="156"/>
    </row>
    <row r="21" spans="1:9" s="147" customFormat="1" ht="15">
      <c r="A21" s="151"/>
      <c r="B21" s="152"/>
      <c r="D21" s="153"/>
      <c r="E21" s="154"/>
      <c r="F21" s="155"/>
      <c r="G21" s="155"/>
      <c r="H21" s="155"/>
      <c r="I21" s="156"/>
    </row>
    <row r="22" spans="1:9" s="147" customFormat="1" ht="15">
      <c r="A22" s="151"/>
      <c r="B22" s="152"/>
      <c r="D22" s="153"/>
      <c r="E22" s="154"/>
      <c r="F22" s="155"/>
      <c r="G22" s="155"/>
      <c r="H22" s="155"/>
      <c r="I22" s="156"/>
    </row>
    <row r="23" spans="1:9" s="147" customFormat="1" ht="15">
      <c r="A23" s="151"/>
      <c r="B23" s="152"/>
      <c r="D23" s="153"/>
      <c r="E23" s="154"/>
      <c r="F23" s="155"/>
      <c r="G23" s="155"/>
      <c r="H23" s="155"/>
      <c r="I23" s="156"/>
    </row>
    <row r="24" spans="1:9" s="147" customFormat="1" ht="15">
      <c r="A24" s="151"/>
      <c r="B24" s="152"/>
      <c r="D24" s="153"/>
      <c r="E24" s="154"/>
      <c r="F24" s="155"/>
      <c r="G24" s="155"/>
      <c r="H24" s="155"/>
      <c r="I24" s="156"/>
    </row>
    <row r="25" spans="1:9" s="147" customFormat="1" ht="15">
      <c r="A25" s="151"/>
      <c r="B25" s="152"/>
      <c r="D25" s="153"/>
      <c r="E25" s="154"/>
      <c r="F25" s="155"/>
      <c r="G25" s="155"/>
      <c r="H25" s="155"/>
      <c r="I25" s="156"/>
    </row>
    <row r="26" spans="1:9" s="147" customFormat="1" ht="15">
      <c r="A26" s="151"/>
      <c r="B26" s="152"/>
      <c r="D26" s="153"/>
      <c r="E26" s="154"/>
      <c r="F26" s="155"/>
      <c r="G26" s="155"/>
      <c r="H26" s="155"/>
      <c r="I26" s="156"/>
    </row>
    <row r="27" spans="1:9" s="147" customFormat="1" ht="15">
      <c r="A27" s="151"/>
      <c r="B27" s="152"/>
      <c r="D27" s="153"/>
      <c r="E27" s="154"/>
      <c r="F27" s="155"/>
      <c r="G27" s="155"/>
      <c r="H27" s="155"/>
      <c r="I27" s="156"/>
    </row>
    <row r="28" spans="1:9" s="147" customFormat="1" ht="15">
      <c r="A28" s="151"/>
      <c r="B28" s="152"/>
      <c r="D28" s="153"/>
      <c r="E28" s="154"/>
      <c r="F28" s="155"/>
      <c r="G28" s="155"/>
      <c r="H28" s="155"/>
      <c r="I28" s="156"/>
    </row>
    <row r="29" spans="1:9" s="147" customFormat="1" ht="15">
      <c r="A29" s="151"/>
      <c r="B29" s="152"/>
      <c r="D29" s="153"/>
      <c r="E29" s="154"/>
      <c r="F29" s="155"/>
      <c r="G29" s="155"/>
      <c r="H29" s="155"/>
      <c r="I29" s="156"/>
    </row>
    <row r="30" spans="1:9" s="147" customFormat="1" ht="15">
      <c r="A30" s="151"/>
      <c r="B30" s="152"/>
      <c r="D30" s="153"/>
      <c r="E30" s="154"/>
      <c r="F30" s="155"/>
      <c r="G30" s="155"/>
      <c r="H30" s="155"/>
      <c r="I30" s="156"/>
    </row>
    <row r="31" spans="1:9" s="147" customFormat="1" ht="15">
      <c r="A31" s="151"/>
      <c r="B31" s="152"/>
      <c r="D31" s="153"/>
      <c r="E31" s="154"/>
      <c r="F31" s="155"/>
      <c r="G31" s="155"/>
      <c r="H31" s="155"/>
      <c r="I31" s="156"/>
    </row>
    <row r="32" spans="1:9" s="147" customFormat="1" ht="15">
      <c r="A32" s="151"/>
      <c r="B32" s="152"/>
      <c r="D32" s="153"/>
      <c r="E32" s="154"/>
      <c r="F32" s="155"/>
      <c r="G32" s="155"/>
      <c r="H32" s="155"/>
      <c r="I32" s="156"/>
    </row>
    <row r="33" spans="1:9" s="147" customFormat="1" ht="15">
      <c r="A33" s="151"/>
      <c r="B33" s="152"/>
      <c r="D33" s="153"/>
      <c r="E33" s="154"/>
      <c r="F33" s="155"/>
      <c r="G33" s="155"/>
      <c r="H33" s="155"/>
      <c r="I33" s="156"/>
    </row>
    <row r="34" spans="1:9" s="147" customFormat="1" ht="15">
      <c r="A34" s="151"/>
      <c r="B34" s="152"/>
      <c r="D34" s="153"/>
      <c r="E34" s="154"/>
      <c r="F34" s="155"/>
      <c r="G34" s="155"/>
      <c r="H34" s="155"/>
      <c r="I34" s="156"/>
    </row>
    <row r="35" spans="1:9" s="147" customFormat="1" ht="15">
      <c r="A35" s="151"/>
      <c r="B35" s="152"/>
      <c r="D35" s="153"/>
      <c r="E35" s="154"/>
      <c r="F35" s="155"/>
      <c r="G35" s="155"/>
      <c r="H35" s="155"/>
      <c r="I35" s="156"/>
    </row>
    <row r="36" spans="1:9" s="147" customFormat="1" ht="15">
      <c r="A36" s="151"/>
      <c r="B36" s="152"/>
      <c r="D36" s="153"/>
      <c r="E36" s="154"/>
      <c r="F36" s="155"/>
      <c r="G36" s="155"/>
      <c r="H36" s="155"/>
      <c r="I36" s="156"/>
    </row>
    <row r="37" spans="1:9" s="147" customFormat="1" ht="15">
      <c r="A37" s="151"/>
      <c r="B37" s="152"/>
      <c r="D37" s="153"/>
      <c r="E37" s="154"/>
      <c r="F37" s="155"/>
      <c r="G37" s="155"/>
      <c r="H37" s="155"/>
      <c r="I37" s="156"/>
    </row>
    <row r="38" spans="1:9" s="147" customFormat="1" ht="15">
      <c r="A38" s="151"/>
      <c r="B38" s="152"/>
      <c r="D38" s="153"/>
      <c r="E38" s="154"/>
      <c r="F38" s="155"/>
      <c r="G38" s="155"/>
      <c r="H38" s="155"/>
      <c r="I38" s="156"/>
    </row>
    <row r="39" spans="1:9" s="147" customFormat="1" ht="15">
      <c r="A39" s="151"/>
      <c r="B39" s="152"/>
      <c r="D39" s="153"/>
      <c r="E39" s="154"/>
      <c r="F39" s="155"/>
      <c r="G39" s="155"/>
      <c r="H39" s="155"/>
      <c r="I39" s="156"/>
    </row>
    <row r="40" spans="1:9" s="147" customFormat="1" ht="15">
      <c r="A40" s="151"/>
      <c r="B40" s="152"/>
      <c r="D40" s="153"/>
      <c r="E40" s="154"/>
      <c r="F40" s="155"/>
      <c r="G40" s="155"/>
      <c r="H40" s="155"/>
      <c r="I40" s="156"/>
    </row>
    <row r="41" spans="1:9" s="147" customFormat="1" ht="15">
      <c r="A41" s="151"/>
      <c r="B41" s="152"/>
      <c r="D41" s="153"/>
      <c r="E41" s="154"/>
      <c r="F41" s="155"/>
      <c r="G41" s="155"/>
      <c r="H41" s="155"/>
      <c r="I41" s="156"/>
    </row>
    <row r="42" spans="1:9" s="147" customFormat="1" ht="15">
      <c r="A42" s="151"/>
      <c r="B42" s="152"/>
      <c r="D42" s="153"/>
      <c r="E42" s="154"/>
      <c r="F42" s="155"/>
      <c r="G42" s="155"/>
      <c r="H42" s="155"/>
      <c r="I42" s="156"/>
    </row>
    <row r="43" spans="1:9" s="147" customFormat="1" ht="15">
      <c r="A43" s="151"/>
      <c r="B43" s="152"/>
      <c r="D43" s="153"/>
      <c r="E43" s="154"/>
      <c r="F43" s="155"/>
      <c r="G43" s="155"/>
      <c r="H43" s="155"/>
      <c r="I43" s="156"/>
    </row>
    <row r="44" spans="1:9" s="147" customFormat="1" ht="15">
      <c r="A44" s="151"/>
      <c r="B44" s="152"/>
      <c r="D44" s="153"/>
      <c r="E44" s="154"/>
      <c r="F44" s="155"/>
      <c r="G44" s="155"/>
      <c r="H44" s="155"/>
      <c r="I44" s="156"/>
    </row>
    <row r="45" spans="1:9" s="147" customFormat="1" ht="15.6" thickBot="1">
      <c r="A45" s="151"/>
      <c r="B45" s="152"/>
      <c r="D45" s="153"/>
      <c r="E45" s="154"/>
      <c r="F45" s="155"/>
      <c r="G45" s="155"/>
      <c r="H45" s="155"/>
      <c r="I45" s="156"/>
    </row>
    <row r="46" spans="1:9" s="158" customFormat="1" ht="13.8" thickBot="1">
      <c r="A46" s="191"/>
      <c r="B46" s="186" t="s">
        <v>14</v>
      </c>
      <c r="C46" s="186"/>
      <c r="D46" s="192"/>
      <c r="E46" s="193">
        <f>SUM(E7:E45)</f>
        <v>0</v>
      </c>
      <c r="F46" s="194">
        <f>SUM(F7:F45)</f>
        <v>0</v>
      </c>
      <c r="G46" s="194">
        <f>SUM(G7:G45)</f>
        <v>0</v>
      </c>
      <c r="H46" s="194">
        <f>SUM(H7:H45)</f>
        <v>0</v>
      </c>
      <c r="I46" s="195">
        <f>SUM(I7:I45)</f>
        <v>0</v>
      </c>
    </row>
    <row r="47" spans="2:9" ht="15">
      <c r="B47" s="158"/>
      <c r="F47" s="159"/>
      <c r="G47" s="160"/>
      <c r="H47" s="160"/>
      <c r="I47" s="161"/>
    </row>
    <row r="48" spans="6:9" ht="15">
      <c r="F48" s="159"/>
      <c r="G48" s="160"/>
      <c r="H48" s="160"/>
      <c r="I48" s="161"/>
    </row>
    <row r="49" spans="6:9" ht="15">
      <c r="F49" s="159"/>
      <c r="G49" s="160"/>
      <c r="H49" s="160"/>
      <c r="I49" s="161"/>
    </row>
    <row r="50" spans="6:9" ht="15">
      <c r="F50" s="159"/>
      <c r="G50" s="160"/>
      <c r="H50" s="160"/>
      <c r="I50" s="161"/>
    </row>
    <row r="51" spans="6:9" ht="15">
      <c r="F51" s="159"/>
      <c r="G51" s="160"/>
      <c r="H51" s="160"/>
      <c r="I51" s="161"/>
    </row>
    <row r="52" spans="6:9" ht="15">
      <c r="F52" s="159"/>
      <c r="G52" s="160"/>
      <c r="H52" s="160"/>
      <c r="I52" s="161"/>
    </row>
    <row r="53" spans="6:9" ht="15">
      <c r="F53" s="159"/>
      <c r="G53" s="160"/>
      <c r="H53" s="160"/>
      <c r="I53" s="161"/>
    </row>
    <row r="54" spans="6:9" ht="15">
      <c r="F54" s="159"/>
      <c r="G54" s="160"/>
      <c r="H54" s="160"/>
      <c r="I54" s="161"/>
    </row>
    <row r="55" spans="6:9" ht="15">
      <c r="F55" s="159"/>
      <c r="G55" s="160"/>
      <c r="H55" s="160"/>
      <c r="I55" s="161"/>
    </row>
    <row r="56" spans="6:9" ht="15">
      <c r="F56" s="159"/>
      <c r="G56" s="160"/>
      <c r="H56" s="160"/>
      <c r="I56" s="161"/>
    </row>
    <row r="57" spans="6:9" ht="15">
      <c r="F57" s="159"/>
      <c r="G57" s="160"/>
      <c r="H57" s="160"/>
      <c r="I57" s="161"/>
    </row>
    <row r="58" spans="6:9" ht="15">
      <c r="F58" s="159"/>
      <c r="G58" s="160"/>
      <c r="H58" s="160"/>
      <c r="I58" s="161"/>
    </row>
    <row r="59" spans="6:9" ht="15">
      <c r="F59" s="159"/>
      <c r="G59" s="160"/>
      <c r="H59" s="160"/>
      <c r="I59" s="161"/>
    </row>
    <row r="60" spans="6:9" ht="15">
      <c r="F60" s="159"/>
      <c r="G60" s="160"/>
      <c r="H60" s="160"/>
      <c r="I60" s="161"/>
    </row>
    <row r="61" spans="6:9" ht="15">
      <c r="F61" s="159"/>
      <c r="G61" s="160"/>
      <c r="H61" s="160"/>
      <c r="I61" s="161"/>
    </row>
    <row r="62" spans="6:9" ht="15">
      <c r="F62" s="159"/>
      <c r="G62" s="160"/>
      <c r="H62" s="160"/>
      <c r="I62" s="161"/>
    </row>
    <row r="63" spans="6:9" ht="15">
      <c r="F63" s="159"/>
      <c r="G63" s="160"/>
      <c r="H63" s="160"/>
      <c r="I63" s="161"/>
    </row>
    <row r="64" spans="6:9" ht="15">
      <c r="F64" s="159"/>
      <c r="G64" s="160"/>
      <c r="H64" s="160"/>
      <c r="I64" s="161"/>
    </row>
    <row r="65" spans="6:9" ht="15">
      <c r="F65" s="159"/>
      <c r="G65" s="160"/>
      <c r="H65" s="160"/>
      <c r="I65" s="161"/>
    </row>
    <row r="66" spans="6:9" ht="15">
      <c r="F66" s="159"/>
      <c r="G66" s="160"/>
      <c r="H66" s="160"/>
      <c r="I66" s="161"/>
    </row>
    <row r="67" spans="6:9" ht="15">
      <c r="F67" s="159"/>
      <c r="G67" s="160"/>
      <c r="H67" s="160"/>
      <c r="I67" s="161"/>
    </row>
    <row r="68" spans="6:9" ht="15">
      <c r="F68" s="159"/>
      <c r="G68" s="160"/>
      <c r="H68" s="160"/>
      <c r="I68" s="161"/>
    </row>
    <row r="69" spans="6:9" ht="15">
      <c r="F69" s="159"/>
      <c r="G69" s="160"/>
      <c r="H69" s="160"/>
      <c r="I69" s="161"/>
    </row>
    <row r="70" spans="6:9" ht="15">
      <c r="F70" s="159"/>
      <c r="G70" s="160"/>
      <c r="H70" s="160"/>
      <c r="I70" s="161"/>
    </row>
    <row r="71" spans="6:9" ht="15">
      <c r="F71" s="159"/>
      <c r="G71" s="160"/>
      <c r="H71" s="160"/>
      <c r="I71" s="161"/>
    </row>
    <row r="72" spans="6:9" ht="15">
      <c r="F72" s="159"/>
      <c r="G72" s="160"/>
      <c r="H72" s="160"/>
      <c r="I72" s="161"/>
    </row>
    <row r="73" spans="6:9" ht="15">
      <c r="F73" s="159"/>
      <c r="G73" s="160"/>
      <c r="H73" s="160"/>
      <c r="I73" s="161"/>
    </row>
    <row r="74" spans="6:9" ht="15">
      <c r="F74" s="159"/>
      <c r="G74" s="160"/>
      <c r="H74" s="160"/>
      <c r="I74" s="161"/>
    </row>
    <row r="75" spans="6:9" ht="15">
      <c r="F75" s="159"/>
      <c r="G75" s="160"/>
      <c r="H75" s="160"/>
      <c r="I75" s="161"/>
    </row>
    <row r="76" spans="6:9" ht="15">
      <c r="F76" s="159"/>
      <c r="G76" s="160"/>
      <c r="H76" s="160"/>
      <c r="I76" s="161"/>
    </row>
    <row r="77" spans="6:9" ht="15">
      <c r="F77" s="159"/>
      <c r="G77" s="160"/>
      <c r="H77" s="160"/>
      <c r="I77" s="161"/>
    </row>
    <row r="78" spans="6:9" ht="15">
      <c r="F78" s="159"/>
      <c r="G78" s="160"/>
      <c r="H78" s="160"/>
      <c r="I78" s="161"/>
    </row>
    <row r="79" spans="6:9" ht="15">
      <c r="F79" s="159"/>
      <c r="G79" s="160"/>
      <c r="H79" s="160"/>
      <c r="I79" s="161"/>
    </row>
    <row r="80" spans="6:9" ht="15">
      <c r="F80" s="159"/>
      <c r="G80" s="160"/>
      <c r="H80" s="160"/>
      <c r="I80" s="161"/>
    </row>
    <row r="81" spans="6:9" ht="15">
      <c r="F81" s="159"/>
      <c r="G81" s="160"/>
      <c r="H81" s="160"/>
      <c r="I81" s="161"/>
    </row>
    <row r="82" spans="6:9" ht="15">
      <c r="F82" s="159"/>
      <c r="G82" s="160"/>
      <c r="H82" s="160"/>
      <c r="I82" s="161"/>
    </row>
    <row r="83" spans="6:9" ht="15">
      <c r="F83" s="159"/>
      <c r="G83" s="160"/>
      <c r="H83" s="160"/>
      <c r="I83" s="161"/>
    </row>
    <row r="84" spans="6:9" ht="15">
      <c r="F84" s="159"/>
      <c r="G84" s="160"/>
      <c r="H84" s="160"/>
      <c r="I84" s="161"/>
    </row>
    <row r="85" spans="6:9" ht="15">
      <c r="F85" s="159"/>
      <c r="G85" s="160"/>
      <c r="H85" s="160"/>
      <c r="I85" s="161"/>
    </row>
    <row r="86" spans="6:9" ht="15">
      <c r="F86" s="159"/>
      <c r="G86" s="160"/>
      <c r="H86" s="160"/>
      <c r="I86" s="161"/>
    </row>
    <row r="87" spans="6:9" ht="15">
      <c r="F87" s="159"/>
      <c r="G87" s="160"/>
      <c r="H87" s="160"/>
      <c r="I87" s="161"/>
    </row>
    <row r="88" spans="6:9" ht="15">
      <c r="F88" s="159"/>
      <c r="G88" s="160"/>
      <c r="H88" s="160"/>
      <c r="I88" s="161"/>
    </row>
    <row r="89" spans="6:9" ht="15">
      <c r="F89" s="159"/>
      <c r="G89" s="160"/>
      <c r="H89" s="160"/>
      <c r="I89" s="161"/>
    </row>
    <row r="90" spans="6:9" ht="15">
      <c r="F90" s="159"/>
      <c r="G90" s="160"/>
      <c r="H90" s="160"/>
      <c r="I90" s="161"/>
    </row>
    <row r="91" spans="6:9" ht="15">
      <c r="F91" s="159"/>
      <c r="G91" s="160"/>
      <c r="H91" s="160"/>
      <c r="I91" s="161"/>
    </row>
    <row r="92" spans="6:9" ht="15">
      <c r="F92" s="159"/>
      <c r="G92" s="160"/>
      <c r="H92" s="160"/>
      <c r="I92" s="161"/>
    </row>
    <row r="93" spans="6:9" ht="15">
      <c r="F93" s="159"/>
      <c r="G93" s="160"/>
      <c r="H93" s="160"/>
      <c r="I93" s="161"/>
    </row>
    <row r="94" spans="6:9" ht="15">
      <c r="F94" s="159"/>
      <c r="G94" s="160"/>
      <c r="H94" s="160"/>
      <c r="I94" s="161"/>
    </row>
    <row r="95" spans="6:9" ht="15">
      <c r="F95" s="159"/>
      <c r="G95" s="160"/>
      <c r="H95" s="160"/>
      <c r="I95" s="161"/>
    </row>
    <row r="96" spans="6:9" ht="15">
      <c r="F96" s="159"/>
      <c r="G96" s="160"/>
      <c r="H96" s="160"/>
      <c r="I96" s="161"/>
    </row>
  </sheetData>
  <mergeCells count="4">
    <mergeCell ref="A1:B1"/>
    <mergeCell ref="A2:B2"/>
    <mergeCell ref="G2:I2"/>
    <mergeCell ref="C1:F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="85" zoomScaleNormal="85" workbookViewId="0" topLeftCell="A1">
      <selection activeCell="D61" sqref="D61:D74"/>
    </sheetView>
  </sheetViews>
  <sheetFormatPr defaultColWidth="8.8984375" defaultRowHeight="15"/>
  <cols>
    <col min="1" max="1" width="5.5" style="82" customWidth="1"/>
    <col min="2" max="2" width="13.09765625" style="123" customWidth="1"/>
    <col min="3" max="3" width="1.8984375" style="121" customWidth="1"/>
    <col min="4" max="4" width="43.3984375" style="122" customWidth="1"/>
    <col min="5" max="5" width="7.5" style="128" customWidth="1"/>
    <col min="6" max="6" width="5.59765625" style="129" customWidth="1"/>
    <col min="7" max="7" width="10.3984375" style="238" customWidth="1"/>
    <col min="8" max="8" width="10" style="239" customWidth="1"/>
    <col min="9" max="9" width="9.5" style="239" customWidth="1"/>
    <col min="10" max="10" width="11.8984375" style="121" customWidth="1"/>
    <col min="11" max="11" width="12.59765625" style="128" customWidth="1"/>
    <col min="12" max="16384" width="8.8984375" style="121" customWidth="1"/>
  </cols>
  <sheetData>
    <row r="1" spans="1:11" ht="15">
      <c r="A1" s="262" t="s">
        <v>74</v>
      </c>
      <c r="B1" s="264" t="s">
        <v>0</v>
      </c>
      <c r="C1" s="266"/>
      <c r="D1" s="268" t="s">
        <v>1</v>
      </c>
      <c r="E1" s="270" t="s">
        <v>20</v>
      </c>
      <c r="F1" s="272" t="s">
        <v>69</v>
      </c>
      <c r="G1" s="258" t="s">
        <v>10</v>
      </c>
      <c r="H1" s="258"/>
      <c r="I1" s="259" t="s">
        <v>75</v>
      </c>
      <c r="J1" s="259"/>
      <c r="K1" s="260" t="s">
        <v>77</v>
      </c>
    </row>
    <row r="2" spans="1:11" ht="15.6" thickBot="1">
      <c r="A2" s="263"/>
      <c r="B2" s="265"/>
      <c r="C2" s="267"/>
      <c r="D2" s="269"/>
      <c r="E2" s="271"/>
      <c r="F2" s="273"/>
      <c r="G2" s="94" t="s">
        <v>80</v>
      </c>
      <c r="H2" s="95" t="s">
        <v>81</v>
      </c>
      <c r="I2" s="94" t="s">
        <v>80</v>
      </c>
      <c r="J2" s="95" t="s">
        <v>82</v>
      </c>
      <c r="K2" s="261"/>
    </row>
    <row r="3" spans="1:11" ht="15.6" thickTop="1">
      <c r="A3" s="82">
        <v>1</v>
      </c>
      <c r="B3" s="61"/>
      <c r="C3" s="62"/>
      <c r="D3" s="213" t="s">
        <v>76</v>
      </c>
      <c r="E3" s="63"/>
      <c r="F3" s="64"/>
      <c r="G3" s="83"/>
      <c r="H3" s="65"/>
      <c r="I3" s="65"/>
      <c r="J3" s="66"/>
      <c r="K3" s="59"/>
    </row>
    <row r="4" spans="1:11" ht="15">
      <c r="A4" s="82">
        <f>A3+1</f>
        <v>2</v>
      </c>
      <c r="B4" s="101"/>
      <c r="C4" s="110"/>
      <c r="D4" s="102" t="s">
        <v>115</v>
      </c>
      <c r="E4" s="124" t="s">
        <v>3</v>
      </c>
      <c r="F4" s="90">
        <v>1</v>
      </c>
      <c r="G4" s="91"/>
      <c r="H4" s="91">
        <f aca="true" t="shared" si="0" ref="H4:H12">F4*G4</f>
        <v>0</v>
      </c>
      <c r="I4" s="91"/>
      <c r="J4" s="91">
        <f aca="true" t="shared" si="1" ref="J4:J12">F4*I4</f>
        <v>0</v>
      </c>
      <c r="K4" s="215"/>
    </row>
    <row r="5" spans="1:11" ht="15">
      <c r="A5" s="82">
        <f aca="true" t="shared" si="2" ref="A5:A19">A4+1</f>
        <v>3</v>
      </c>
      <c r="B5" s="101"/>
      <c r="C5" s="110"/>
      <c r="D5" s="102" t="s">
        <v>116</v>
      </c>
      <c r="E5" s="124" t="s">
        <v>3</v>
      </c>
      <c r="F5" s="90">
        <v>3</v>
      </c>
      <c r="G5" s="91"/>
      <c r="H5" s="91">
        <f t="shared" si="0"/>
        <v>0</v>
      </c>
      <c r="I5" s="91"/>
      <c r="J5" s="91">
        <f t="shared" si="1"/>
        <v>0</v>
      </c>
      <c r="K5" s="215"/>
    </row>
    <row r="6" spans="1:11" ht="26.4">
      <c r="A6" s="82">
        <f t="shared" si="2"/>
        <v>4</v>
      </c>
      <c r="B6" s="101"/>
      <c r="C6" s="110"/>
      <c r="D6" s="182" t="s">
        <v>158</v>
      </c>
      <c r="E6" s="124"/>
      <c r="F6" s="90"/>
      <c r="G6" s="91"/>
      <c r="H6" s="91"/>
      <c r="I6" s="91"/>
      <c r="J6" s="91"/>
      <c r="K6" s="215"/>
    </row>
    <row r="7" spans="1:11" ht="26.4">
      <c r="A7" s="82">
        <f t="shared" si="2"/>
        <v>5</v>
      </c>
      <c r="B7" s="101"/>
      <c r="C7" s="110"/>
      <c r="D7" s="182" t="s">
        <v>159</v>
      </c>
      <c r="E7" s="124" t="s">
        <v>3</v>
      </c>
      <c r="F7" s="90">
        <v>1</v>
      </c>
      <c r="G7" s="91"/>
      <c r="H7" s="91">
        <f aca="true" t="shared" si="3" ref="H7">F7*G7</f>
        <v>0</v>
      </c>
      <c r="I7" s="91"/>
      <c r="J7" s="91">
        <f aca="true" t="shared" si="4" ref="J7">F7*I7</f>
        <v>0</v>
      </c>
      <c r="K7" s="215"/>
    </row>
    <row r="8" spans="1:11" ht="15">
      <c r="A8" s="82">
        <f t="shared" si="2"/>
        <v>6</v>
      </c>
      <c r="B8" s="97"/>
      <c r="C8" s="103"/>
      <c r="D8" s="104" t="s">
        <v>117</v>
      </c>
      <c r="E8" s="88" t="s">
        <v>3</v>
      </c>
      <c r="F8" s="90">
        <v>1</v>
      </c>
      <c r="G8" s="91"/>
      <c r="H8" s="91">
        <f t="shared" si="0"/>
        <v>0</v>
      </c>
      <c r="I8" s="91"/>
      <c r="J8" s="91">
        <f t="shared" si="1"/>
        <v>0</v>
      </c>
      <c r="K8" s="215"/>
    </row>
    <row r="9" spans="1:11" ht="15">
      <c r="A9" s="82">
        <f t="shared" si="2"/>
        <v>7</v>
      </c>
      <c r="B9" s="101"/>
      <c r="C9" s="110"/>
      <c r="D9" s="108" t="s">
        <v>155</v>
      </c>
      <c r="E9" s="124" t="s">
        <v>3</v>
      </c>
      <c r="F9" s="90">
        <v>2</v>
      </c>
      <c r="G9" s="91"/>
      <c r="H9" s="91">
        <f aca="true" t="shared" si="5" ref="H9">F9*G9</f>
        <v>0</v>
      </c>
      <c r="I9" s="91"/>
      <c r="J9" s="91">
        <f aca="true" t="shared" si="6" ref="J9">F9*I9</f>
        <v>0</v>
      </c>
      <c r="K9" s="215"/>
    </row>
    <row r="10" spans="1:11" ht="15">
      <c r="A10" s="82">
        <f t="shared" si="2"/>
        <v>8</v>
      </c>
      <c r="B10" s="182"/>
      <c r="C10" s="110"/>
      <c r="D10" s="182" t="s">
        <v>148</v>
      </c>
      <c r="E10" s="124" t="s">
        <v>3</v>
      </c>
      <c r="F10" s="90">
        <v>1</v>
      </c>
      <c r="G10" s="91"/>
      <c r="H10" s="91">
        <f aca="true" t="shared" si="7" ref="H10">F10*G10</f>
        <v>0</v>
      </c>
      <c r="I10" s="91"/>
      <c r="J10" s="91">
        <f aca="true" t="shared" si="8" ref="J10">F10*I10</f>
        <v>0</v>
      </c>
      <c r="K10" s="215"/>
    </row>
    <row r="11" spans="1:11" ht="15">
      <c r="A11" s="82">
        <f t="shared" si="2"/>
        <v>9</v>
      </c>
      <c r="B11" s="106"/>
      <c r="C11" s="103"/>
      <c r="D11" s="174" t="s">
        <v>118</v>
      </c>
      <c r="E11" s="88" t="s">
        <v>3</v>
      </c>
      <c r="F11" s="90">
        <v>2</v>
      </c>
      <c r="G11" s="91"/>
      <c r="H11" s="91">
        <f t="shared" si="0"/>
        <v>0</v>
      </c>
      <c r="I11" s="91"/>
      <c r="J11" s="91">
        <f t="shared" si="1"/>
        <v>0</v>
      </c>
      <c r="K11" s="215"/>
    </row>
    <row r="12" spans="1:11" ht="15">
      <c r="A12" s="82">
        <f t="shared" si="2"/>
        <v>10</v>
      </c>
      <c r="B12" s="106"/>
      <c r="C12" s="103"/>
      <c r="D12" s="174" t="s">
        <v>119</v>
      </c>
      <c r="E12" s="88" t="s">
        <v>3</v>
      </c>
      <c r="F12" s="90">
        <v>2</v>
      </c>
      <c r="G12" s="91"/>
      <c r="H12" s="91">
        <f t="shared" si="0"/>
        <v>0</v>
      </c>
      <c r="I12" s="91"/>
      <c r="J12" s="91">
        <f t="shared" si="1"/>
        <v>0</v>
      </c>
      <c r="K12" s="215"/>
    </row>
    <row r="13" spans="1:11" ht="15">
      <c r="A13" s="82">
        <f t="shared" si="2"/>
        <v>11</v>
      </c>
      <c r="B13" s="97"/>
      <c r="C13" s="103"/>
      <c r="D13" s="216" t="s">
        <v>130</v>
      </c>
      <c r="E13" s="88"/>
      <c r="F13" s="162"/>
      <c r="G13" s="163"/>
      <c r="H13" s="163"/>
      <c r="I13" s="163"/>
      <c r="J13" s="163"/>
      <c r="K13" s="162"/>
    </row>
    <row r="14" spans="1:11" ht="92.25" customHeight="1">
      <c r="A14" s="82">
        <f t="shared" si="2"/>
        <v>12</v>
      </c>
      <c r="B14" s="97" t="s">
        <v>160</v>
      </c>
      <c r="C14" s="103"/>
      <c r="D14" s="105" t="s">
        <v>161</v>
      </c>
      <c r="E14" s="88" t="s">
        <v>3</v>
      </c>
      <c r="F14" s="90">
        <v>1</v>
      </c>
      <c r="G14" s="91"/>
      <c r="H14" s="91">
        <f>F14*G14</f>
        <v>0</v>
      </c>
      <c r="I14" s="91"/>
      <c r="J14" s="91">
        <f>F14*I14</f>
        <v>0</v>
      </c>
      <c r="K14" s="59"/>
    </row>
    <row r="15" spans="1:11" ht="95.25" customHeight="1">
      <c r="A15" s="82">
        <f t="shared" si="2"/>
        <v>13</v>
      </c>
      <c r="B15" s="97" t="s">
        <v>162</v>
      </c>
      <c r="C15" s="103"/>
      <c r="D15" s="105" t="s">
        <v>172</v>
      </c>
      <c r="E15" s="88" t="s">
        <v>3</v>
      </c>
      <c r="F15" s="90">
        <v>1</v>
      </c>
      <c r="G15" s="91"/>
      <c r="H15" s="91">
        <f>F15*G15</f>
        <v>0</v>
      </c>
      <c r="I15" s="91"/>
      <c r="J15" s="91">
        <f>F15*I15</f>
        <v>0</v>
      </c>
      <c r="K15" s="59"/>
    </row>
    <row r="16" spans="1:11" ht="15">
      <c r="A16" s="82">
        <f t="shared" si="2"/>
        <v>14</v>
      </c>
      <c r="B16" s="97"/>
      <c r="C16" s="103"/>
      <c r="D16" s="216" t="s">
        <v>131</v>
      </c>
      <c r="E16" s="88"/>
      <c r="F16" s="90"/>
      <c r="G16" s="91"/>
      <c r="H16" s="91"/>
      <c r="I16" s="91"/>
      <c r="J16" s="91"/>
      <c r="K16" s="59"/>
    </row>
    <row r="17" spans="1:11" ht="26.4">
      <c r="A17" s="82">
        <f t="shared" si="2"/>
        <v>15</v>
      </c>
      <c r="B17" s="109"/>
      <c r="C17" s="109"/>
      <c r="D17" s="1" t="s">
        <v>123</v>
      </c>
      <c r="E17" s="165" t="s">
        <v>3</v>
      </c>
      <c r="F17" s="90">
        <v>2</v>
      </c>
      <c r="G17" s="91"/>
      <c r="H17" s="91">
        <f aca="true" t="shared" si="9" ref="H17:H26">F17*G17</f>
        <v>0</v>
      </c>
      <c r="I17" s="91"/>
      <c r="J17" s="91">
        <f aca="true" t="shared" si="10" ref="J17:J20">F17*I17</f>
        <v>0</v>
      </c>
      <c r="K17" s="217"/>
    </row>
    <row r="18" spans="1:11" ht="15">
      <c r="A18" s="82">
        <f t="shared" si="2"/>
        <v>16</v>
      </c>
      <c r="B18" s="109"/>
      <c r="C18" s="109"/>
      <c r="D18" s="1" t="s">
        <v>124</v>
      </c>
      <c r="E18" s="165" t="s">
        <v>3</v>
      </c>
      <c r="F18" s="90">
        <v>2</v>
      </c>
      <c r="G18" s="91"/>
      <c r="H18" s="91">
        <f t="shared" si="9"/>
        <v>0</v>
      </c>
      <c r="I18" s="91"/>
      <c r="J18" s="91">
        <f t="shared" si="10"/>
        <v>0</v>
      </c>
      <c r="K18" s="217"/>
    </row>
    <row r="19" spans="1:11" ht="15">
      <c r="A19" s="82">
        <f t="shared" si="2"/>
        <v>17</v>
      </c>
      <c r="B19" s="109"/>
      <c r="C19" s="109"/>
      <c r="D19" s="1" t="s">
        <v>168</v>
      </c>
      <c r="E19" s="165" t="s">
        <v>3</v>
      </c>
      <c r="F19" s="90">
        <v>2</v>
      </c>
      <c r="G19" s="91"/>
      <c r="H19" s="91">
        <f t="shared" si="9"/>
        <v>0</v>
      </c>
      <c r="I19" s="91"/>
      <c r="J19" s="91">
        <f t="shared" si="10"/>
        <v>0</v>
      </c>
      <c r="K19" s="217"/>
    </row>
    <row r="20" spans="1:11" ht="15">
      <c r="A20" s="82">
        <f aca="true" t="shared" si="11" ref="A20:A82">A19+1</f>
        <v>18</v>
      </c>
      <c r="B20" s="111"/>
      <c r="C20" s="109"/>
      <c r="D20" s="1" t="s">
        <v>125</v>
      </c>
      <c r="E20" s="165" t="s">
        <v>3</v>
      </c>
      <c r="F20" s="90">
        <v>10</v>
      </c>
      <c r="G20" s="91"/>
      <c r="H20" s="91">
        <f t="shared" si="9"/>
        <v>0</v>
      </c>
      <c r="I20" s="91"/>
      <c r="J20" s="91">
        <f t="shared" si="10"/>
        <v>0</v>
      </c>
      <c r="K20" s="217"/>
    </row>
    <row r="21" spans="1:11" ht="26.4">
      <c r="A21" s="82">
        <f t="shared" si="11"/>
        <v>19</v>
      </c>
      <c r="B21" s="218"/>
      <c r="C21" s="110"/>
      <c r="D21" s="218" t="s">
        <v>151</v>
      </c>
      <c r="E21" s="88" t="s">
        <v>3</v>
      </c>
      <c r="F21" s="90">
        <v>2</v>
      </c>
      <c r="G21" s="91"/>
      <c r="H21" s="91">
        <f>F21*G21</f>
        <v>0</v>
      </c>
      <c r="I21" s="91"/>
      <c r="J21" s="91">
        <f>F21*I21</f>
        <v>0</v>
      </c>
      <c r="K21" s="215"/>
    </row>
    <row r="22" spans="1:11" ht="15">
      <c r="A22" s="82">
        <f t="shared" si="11"/>
        <v>20</v>
      </c>
      <c r="B22" s="111"/>
      <c r="C22" s="109"/>
      <c r="D22" s="216" t="s">
        <v>133</v>
      </c>
      <c r="E22" s="165"/>
      <c r="F22" s="90"/>
      <c r="G22" s="91"/>
      <c r="H22" s="91"/>
      <c r="I22" s="91"/>
      <c r="J22" s="91"/>
      <c r="K22" s="217"/>
    </row>
    <row r="23" spans="1:11" ht="15">
      <c r="A23" s="82">
        <f t="shared" si="11"/>
        <v>21</v>
      </c>
      <c r="B23" s="109"/>
      <c r="C23" s="109"/>
      <c r="D23" s="1" t="s">
        <v>83</v>
      </c>
      <c r="E23" s="165" t="s">
        <v>3</v>
      </c>
      <c r="F23" s="90">
        <v>1</v>
      </c>
      <c r="G23" s="91"/>
      <c r="H23" s="91">
        <f t="shared" si="9"/>
        <v>0</v>
      </c>
      <c r="I23" s="91"/>
      <c r="J23" s="91">
        <f>F23*I23</f>
        <v>0</v>
      </c>
      <c r="K23" s="217"/>
    </row>
    <row r="24" spans="1:11" ht="15">
      <c r="A24" s="82">
        <f t="shared" si="11"/>
        <v>22</v>
      </c>
      <c r="B24" s="109"/>
      <c r="C24" s="109"/>
      <c r="D24" s="1" t="s">
        <v>169</v>
      </c>
      <c r="E24" s="165" t="s">
        <v>3</v>
      </c>
      <c r="F24" s="90">
        <v>1</v>
      </c>
      <c r="G24" s="91"/>
      <c r="H24" s="91">
        <f aca="true" t="shared" si="12" ref="H24">F24*G24</f>
        <v>0</v>
      </c>
      <c r="I24" s="91"/>
      <c r="J24" s="91">
        <f>F24*I24</f>
        <v>0</v>
      </c>
      <c r="K24" s="217"/>
    </row>
    <row r="25" spans="1:11" ht="15">
      <c r="A25" s="82">
        <f t="shared" si="11"/>
        <v>23</v>
      </c>
      <c r="B25" s="109"/>
      <c r="C25" s="109"/>
      <c r="D25" s="1" t="s">
        <v>127</v>
      </c>
      <c r="E25" s="165" t="s">
        <v>3</v>
      </c>
      <c r="F25" s="90">
        <v>2</v>
      </c>
      <c r="G25" s="91"/>
      <c r="H25" s="91">
        <f>F25*G25</f>
        <v>0</v>
      </c>
      <c r="I25" s="91"/>
      <c r="J25" s="91">
        <f>F25*I25</f>
        <v>0</v>
      </c>
      <c r="K25" s="217"/>
    </row>
    <row r="26" spans="1:11" ht="15">
      <c r="A26" s="82">
        <f t="shared" si="11"/>
        <v>24</v>
      </c>
      <c r="B26" s="109"/>
      <c r="C26" s="109"/>
      <c r="D26" s="1" t="s">
        <v>84</v>
      </c>
      <c r="E26" s="165" t="s">
        <v>3</v>
      </c>
      <c r="F26" s="90">
        <v>1</v>
      </c>
      <c r="G26" s="91"/>
      <c r="H26" s="91">
        <f t="shared" si="9"/>
        <v>0</v>
      </c>
      <c r="I26" s="91"/>
      <c r="J26" s="91">
        <f>F26*I26</f>
        <v>0</v>
      </c>
      <c r="K26" s="217"/>
    </row>
    <row r="27" spans="1:11" ht="15">
      <c r="A27" s="82">
        <f t="shared" si="11"/>
        <v>25</v>
      </c>
      <c r="B27" s="169"/>
      <c r="C27" s="110"/>
      <c r="D27" s="170" t="s">
        <v>137</v>
      </c>
      <c r="E27" s="88" t="s">
        <v>3</v>
      </c>
      <c r="F27" s="90">
        <v>2</v>
      </c>
      <c r="G27" s="91"/>
      <c r="H27" s="91">
        <f aca="true" t="shared" si="13" ref="H27:H29">F27*G27</f>
        <v>0</v>
      </c>
      <c r="I27" s="91"/>
      <c r="J27" s="91">
        <f aca="true" t="shared" si="14" ref="J27:J29">F27*I27</f>
        <v>0</v>
      </c>
      <c r="K27" s="215"/>
    </row>
    <row r="28" spans="1:11" ht="15">
      <c r="A28" s="82">
        <f t="shared" si="11"/>
        <v>26</v>
      </c>
      <c r="B28" s="219"/>
      <c r="C28" s="3"/>
      <c r="D28" s="220" t="s">
        <v>135</v>
      </c>
      <c r="E28" s="88" t="s">
        <v>3</v>
      </c>
      <c r="F28" s="90">
        <v>3</v>
      </c>
      <c r="G28" s="91"/>
      <c r="H28" s="91">
        <f t="shared" si="13"/>
        <v>0</v>
      </c>
      <c r="I28" s="91"/>
      <c r="J28" s="91">
        <f t="shared" si="14"/>
        <v>0</v>
      </c>
      <c r="K28" s="215"/>
    </row>
    <row r="29" spans="1:11" ht="15">
      <c r="A29" s="82">
        <f t="shared" si="11"/>
        <v>27</v>
      </c>
      <c r="B29" s="219"/>
      <c r="C29" s="3"/>
      <c r="D29" s="220" t="s">
        <v>136</v>
      </c>
      <c r="E29" s="88" t="s">
        <v>3</v>
      </c>
      <c r="F29" s="90">
        <v>5</v>
      </c>
      <c r="G29" s="91"/>
      <c r="H29" s="91">
        <f t="shared" si="13"/>
        <v>0</v>
      </c>
      <c r="I29" s="91"/>
      <c r="J29" s="91">
        <f t="shared" si="14"/>
        <v>0</v>
      </c>
      <c r="K29" s="215"/>
    </row>
    <row r="30" spans="1:11" ht="26.4">
      <c r="A30" s="82">
        <f t="shared" si="11"/>
        <v>28</v>
      </c>
      <c r="B30" s="221"/>
      <c r="C30" s="100"/>
      <c r="D30" s="222" t="s">
        <v>132</v>
      </c>
      <c r="E30" s="88" t="s">
        <v>3</v>
      </c>
      <c r="F30" s="90">
        <v>1</v>
      </c>
      <c r="G30" s="91"/>
      <c r="H30" s="91">
        <f>F30*G30</f>
        <v>0</v>
      </c>
      <c r="I30" s="91"/>
      <c r="J30" s="91">
        <f>F30*I30</f>
        <v>0</v>
      </c>
      <c r="K30" s="215"/>
    </row>
    <row r="31" spans="1:11" ht="15">
      <c r="A31" s="82">
        <f t="shared" si="11"/>
        <v>29</v>
      </c>
      <c r="B31" s="164"/>
      <c r="C31" s="164"/>
      <c r="D31" s="223" t="s">
        <v>134</v>
      </c>
      <c r="E31" s="165"/>
      <c r="F31" s="90"/>
      <c r="G31" s="91"/>
      <c r="H31" s="91"/>
      <c r="I31" s="91"/>
      <c r="J31" s="91"/>
      <c r="K31" s="224"/>
    </row>
    <row r="32" spans="1:11" ht="15">
      <c r="A32" s="82">
        <f t="shared" si="11"/>
        <v>30</v>
      </c>
      <c r="B32" s="218"/>
      <c r="C32" s="167"/>
      <c r="D32" s="218" t="s">
        <v>150</v>
      </c>
      <c r="E32" s="88" t="s">
        <v>3</v>
      </c>
      <c r="F32" s="90">
        <v>2</v>
      </c>
      <c r="G32" s="91"/>
      <c r="H32" s="91">
        <f aca="true" t="shared" si="15" ref="H32:H33">F32*G32</f>
        <v>0</v>
      </c>
      <c r="I32" s="91"/>
      <c r="J32" s="91">
        <f aca="true" t="shared" si="16" ref="J32:J33">F32*I32</f>
        <v>0</v>
      </c>
      <c r="K32" s="215"/>
    </row>
    <row r="33" spans="2:11" ht="15">
      <c r="B33" s="218"/>
      <c r="C33" s="167"/>
      <c r="D33" s="218" t="s">
        <v>173</v>
      </c>
      <c r="E33" s="88" t="s">
        <v>3</v>
      </c>
      <c r="F33" s="90">
        <v>5</v>
      </c>
      <c r="G33" s="91"/>
      <c r="H33" s="91">
        <f t="shared" si="15"/>
        <v>0</v>
      </c>
      <c r="I33" s="91"/>
      <c r="J33" s="91">
        <f t="shared" si="16"/>
        <v>0</v>
      </c>
      <c r="K33" s="215"/>
    </row>
    <row r="34" spans="1:11" ht="15">
      <c r="A34" s="82">
        <f>A32+1</f>
        <v>31</v>
      </c>
      <c r="B34" s="115"/>
      <c r="C34" s="2"/>
      <c r="D34" s="225" t="s">
        <v>90</v>
      </c>
      <c r="E34" s="184"/>
      <c r="F34" s="90"/>
      <c r="G34" s="91"/>
      <c r="H34" s="91"/>
      <c r="I34" s="91"/>
      <c r="J34" s="91"/>
      <c r="K34" s="59"/>
    </row>
    <row r="35" spans="1:11" ht="39.6">
      <c r="A35" s="82">
        <f t="shared" si="11"/>
        <v>32</v>
      </c>
      <c r="B35" s="212"/>
      <c r="C35" s="62"/>
      <c r="D35" s="181" t="s">
        <v>166</v>
      </c>
      <c r="E35" s="184" t="s">
        <v>3</v>
      </c>
      <c r="F35" s="90">
        <v>1</v>
      </c>
      <c r="G35" s="91"/>
      <c r="H35" s="91">
        <f aca="true" t="shared" si="17" ref="H35">F35*G35</f>
        <v>0</v>
      </c>
      <c r="I35" s="91"/>
      <c r="J35" s="91">
        <f aca="true" t="shared" si="18" ref="J35">F35*I35</f>
        <v>0</v>
      </c>
      <c r="K35" s="59"/>
    </row>
    <row r="36" spans="1:11" ht="26.4">
      <c r="A36" s="82">
        <f t="shared" si="11"/>
        <v>33</v>
      </c>
      <c r="B36" s="173"/>
      <c r="C36" s="62"/>
      <c r="D36" s="181" t="s">
        <v>147</v>
      </c>
      <c r="E36" s="184" t="s">
        <v>3</v>
      </c>
      <c r="F36" s="90">
        <v>2</v>
      </c>
      <c r="G36" s="91"/>
      <c r="H36" s="91">
        <f aca="true" t="shared" si="19" ref="H36">F36*G36</f>
        <v>0</v>
      </c>
      <c r="I36" s="91"/>
      <c r="J36" s="91">
        <f aca="true" t="shared" si="20" ref="J36:J37">F36*I36</f>
        <v>0</v>
      </c>
      <c r="K36" s="59"/>
    </row>
    <row r="37" spans="2:11" ht="15">
      <c r="B37" s="173"/>
      <c r="C37" s="62"/>
      <c r="D37" s="181" t="s">
        <v>176</v>
      </c>
      <c r="E37" s="184" t="s">
        <v>3</v>
      </c>
      <c r="F37" s="90">
        <v>2</v>
      </c>
      <c r="G37" s="91"/>
      <c r="H37" s="91"/>
      <c r="I37" s="91"/>
      <c r="J37" s="91">
        <f t="shared" si="20"/>
        <v>0</v>
      </c>
      <c r="K37" s="59"/>
    </row>
    <row r="38" spans="1:11" ht="15">
      <c r="A38" s="82">
        <f>A36+1</f>
        <v>34</v>
      </c>
      <c r="B38" s="212"/>
      <c r="C38" s="62"/>
      <c r="D38" s="181" t="s">
        <v>167</v>
      </c>
      <c r="E38" s="184" t="s">
        <v>3</v>
      </c>
      <c r="F38" s="90">
        <v>1</v>
      </c>
      <c r="G38" s="91"/>
      <c r="H38" s="91">
        <f aca="true" t="shared" si="21" ref="H38">F38*G38</f>
        <v>0</v>
      </c>
      <c r="I38" s="91"/>
      <c r="J38" s="91">
        <f aca="true" t="shared" si="22" ref="J38">F38*I38</f>
        <v>0</v>
      </c>
      <c r="K38" s="59"/>
    </row>
    <row r="39" spans="1:11" ht="15">
      <c r="A39" s="82">
        <f t="shared" si="11"/>
        <v>35</v>
      </c>
      <c r="B39" s="166"/>
      <c r="C39" s="167"/>
      <c r="D39" s="225" t="s">
        <v>112</v>
      </c>
      <c r="E39" s="168"/>
      <c r="F39" s="162"/>
      <c r="G39" s="163"/>
      <c r="H39" s="163"/>
      <c r="I39" s="163"/>
      <c r="J39" s="163"/>
      <c r="K39" s="162"/>
    </row>
    <row r="40" spans="1:11" ht="15">
      <c r="A40" s="82">
        <f t="shared" si="11"/>
        <v>36</v>
      </c>
      <c r="B40" s="166"/>
      <c r="C40" s="167"/>
      <c r="D40" s="1" t="s">
        <v>126</v>
      </c>
      <c r="E40" s="165" t="s">
        <v>3</v>
      </c>
      <c r="F40" s="90">
        <v>1</v>
      </c>
      <c r="G40" s="91"/>
      <c r="H40" s="91">
        <f aca="true" t="shared" si="23" ref="H40">F40*G40</f>
        <v>0</v>
      </c>
      <c r="I40" s="91"/>
      <c r="J40" s="91">
        <f aca="true" t="shared" si="24" ref="J40">F40*I40</f>
        <v>0</v>
      </c>
      <c r="K40" s="59"/>
    </row>
    <row r="41" spans="1:11" ht="39.6">
      <c r="A41" s="82">
        <f t="shared" si="11"/>
        <v>37</v>
      </c>
      <c r="B41" s="89"/>
      <c r="C41" s="62"/>
      <c r="D41" s="220" t="s">
        <v>170</v>
      </c>
      <c r="E41" s="165" t="s">
        <v>3</v>
      </c>
      <c r="F41" s="90">
        <v>1</v>
      </c>
      <c r="G41" s="91"/>
      <c r="H41" s="91">
        <f aca="true" t="shared" si="25" ref="H41">F41*G41</f>
        <v>0</v>
      </c>
      <c r="I41" s="91"/>
      <c r="J41" s="91">
        <f aca="true" t="shared" si="26" ref="J41">F41*I41</f>
        <v>0</v>
      </c>
      <c r="K41" s="59"/>
    </row>
    <row r="42" spans="1:11" ht="15">
      <c r="A42" s="82">
        <f t="shared" si="11"/>
        <v>38</v>
      </c>
      <c r="B42" s="112"/>
      <c r="C42" s="113"/>
      <c r="D42" s="60" t="s">
        <v>78</v>
      </c>
      <c r="E42" s="63"/>
      <c r="F42" s="64"/>
      <c r="G42" s="83"/>
      <c r="H42" s="93">
        <f>ROUND(SUM(H3:H41),0)</f>
        <v>0</v>
      </c>
      <c r="I42" s="91"/>
      <c r="J42" s="68"/>
      <c r="K42" s="226"/>
    </row>
    <row r="43" spans="1:11" ht="15">
      <c r="A43" s="82">
        <f t="shared" si="11"/>
        <v>39</v>
      </c>
      <c r="B43" s="56"/>
      <c r="C43" s="57"/>
      <c r="D43" s="60" t="s">
        <v>79</v>
      </c>
      <c r="E43" s="63"/>
      <c r="F43" s="64"/>
      <c r="G43" s="83"/>
      <c r="H43" s="65"/>
      <c r="I43" s="91"/>
      <c r="J43" s="93">
        <f>ROUND(SUM(J4:J42),0)</f>
        <v>0</v>
      </c>
      <c r="K43" s="59"/>
    </row>
    <row r="44" spans="1:11" ht="15.6" thickBot="1">
      <c r="A44" s="82">
        <f t="shared" si="11"/>
        <v>40</v>
      </c>
      <c r="B44" s="56"/>
      <c r="C44" s="57"/>
      <c r="D44" s="60" t="s">
        <v>89</v>
      </c>
      <c r="E44" s="63"/>
      <c r="F44" s="64"/>
      <c r="G44" s="83"/>
      <c r="H44" s="65"/>
      <c r="I44" s="65"/>
      <c r="J44" s="92">
        <f>H42+J43</f>
        <v>0</v>
      </c>
      <c r="K44" s="59"/>
    </row>
    <row r="45" spans="1:11" ht="15.6" thickTop="1">
      <c r="A45" s="82">
        <f t="shared" si="11"/>
        <v>41</v>
      </c>
      <c r="B45" s="56"/>
      <c r="C45" s="57"/>
      <c r="D45" s="183" t="s">
        <v>171</v>
      </c>
      <c r="E45" s="63"/>
      <c r="F45" s="64"/>
      <c r="G45" s="83"/>
      <c r="H45" s="65"/>
      <c r="I45" s="65"/>
      <c r="J45" s="68"/>
      <c r="K45" s="59"/>
    </row>
    <row r="46" spans="1:11" ht="15">
      <c r="A46" s="82">
        <f t="shared" si="11"/>
        <v>42</v>
      </c>
      <c r="B46" s="56"/>
      <c r="C46" s="57"/>
      <c r="D46" s="119" t="s">
        <v>120</v>
      </c>
      <c r="E46" s="125" t="s">
        <v>4</v>
      </c>
      <c r="F46" s="90">
        <v>16</v>
      </c>
      <c r="G46" s="91"/>
      <c r="H46" s="91"/>
      <c r="I46" s="91"/>
      <c r="J46" s="91">
        <f>F46*I46</f>
        <v>0</v>
      </c>
      <c r="K46" s="59"/>
    </row>
    <row r="47" spans="1:11" ht="15">
      <c r="A47" s="82">
        <f t="shared" si="11"/>
        <v>43</v>
      </c>
      <c r="B47" s="56"/>
      <c r="C47" s="57"/>
      <c r="D47" s="119" t="s">
        <v>141</v>
      </c>
      <c r="E47" s="125" t="s">
        <v>142</v>
      </c>
      <c r="F47" s="90">
        <v>116</v>
      </c>
      <c r="G47" s="91"/>
      <c r="H47" s="91"/>
      <c r="I47" s="91"/>
      <c r="J47" s="91">
        <f>F47*I47</f>
        <v>0</v>
      </c>
      <c r="K47" s="59"/>
    </row>
    <row r="48" spans="1:11" ht="15">
      <c r="A48" s="82">
        <f t="shared" si="11"/>
        <v>44</v>
      </c>
      <c r="B48" s="56"/>
      <c r="C48" s="57"/>
      <c r="D48" s="119" t="s">
        <v>114</v>
      </c>
      <c r="E48" s="125" t="s">
        <v>4</v>
      </c>
      <c r="F48" s="90">
        <v>8</v>
      </c>
      <c r="G48" s="91"/>
      <c r="H48" s="91"/>
      <c r="I48" s="91"/>
      <c r="J48" s="91">
        <f>F48*I48</f>
        <v>0</v>
      </c>
      <c r="K48" s="59"/>
    </row>
    <row r="49" spans="1:11" ht="15">
      <c r="A49" s="82">
        <f t="shared" si="11"/>
        <v>45</v>
      </c>
      <c r="B49" s="56"/>
      <c r="C49" s="57"/>
      <c r="D49" s="227" t="s">
        <v>154</v>
      </c>
      <c r="E49" s="125" t="s">
        <v>4</v>
      </c>
      <c r="F49" s="90">
        <v>8</v>
      </c>
      <c r="G49" s="91"/>
      <c r="H49" s="91"/>
      <c r="I49" s="91"/>
      <c r="J49" s="91">
        <f aca="true" t="shared" si="27" ref="J49:J51">F49*I49</f>
        <v>0</v>
      </c>
      <c r="K49" s="59"/>
    </row>
    <row r="50" spans="1:11" ht="26.4">
      <c r="A50" s="82">
        <f t="shared" si="11"/>
        <v>46</v>
      </c>
      <c r="B50" s="56"/>
      <c r="C50" s="57"/>
      <c r="D50" s="1" t="s">
        <v>152</v>
      </c>
      <c r="E50" s="125" t="s">
        <v>3</v>
      </c>
      <c r="F50" s="90">
        <v>1</v>
      </c>
      <c r="G50" s="228"/>
      <c r="H50" s="229"/>
      <c r="I50" s="91"/>
      <c r="J50" s="91">
        <f t="shared" si="27"/>
        <v>0</v>
      </c>
      <c r="K50" s="59"/>
    </row>
    <row r="51" spans="1:11" ht="15">
      <c r="A51" s="82">
        <f t="shared" si="11"/>
        <v>47</v>
      </c>
      <c r="B51" s="56"/>
      <c r="C51" s="57"/>
      <c r="D51" s="1" t="s">
        <v>156</v>
      </c>
      <c r="E51" s="125" t="s">
        <v>3</v>
      </c>
      <c r="F51" s="90">
        <v>1</v>
      </c>
      <c r="G51" s="228"/>
      <c r="H51" s="229"/>
      <c r="I51" s="91"/>
      <c r="J51" s="91">
        <f t="shared" si="27"/>
        <v>0</v>
      </c>
      <c r="K51" s="59"/>
    </row>
    <row r="52" spans="1:11" ht="15">
      <c r="A52" s="82">
        <f t="shared" si="11"/>
        <v>48</v>
      </c>
      <c r="B52" s="56"/>
      <c r="C52" s="57"/>
      <c r="D52" s="60" t="s">
        <v>78</v>
      </c>
      <c r="E52" s="63"/>
      <c r="F52" s="64"/>
      <c r="G52" s="83"/>
      <c r="H52" s="93">
        <f>SUM(H46:H49)</f>
        <v>0</v>
      </c>
      <c r="I52" s="91"/>
      <c r="J52" s="91"/>
      <c r="K52" s="59"/>
    </row>
    <row r="53" spans="1:11" ht="15">
      <c r="A53" s="82">
        <f t="shared" si="11"/>
        <v>49</v>
      </c>
      <c r="B53" s="56"/>
      <c r="C53" s="57"/>
      <c r="D53" s="60" t="s">
        <v>157</v>
      </c>
      <c r="E53" s="63"/>
      <c r="F53" s="64"/>
      <c r="G53" s="83"/>
      <c r="H53" s="65"/>
      <c r="I53" s="91"/>
      <c r="J53" s="91">
        <f>SUBTOTAL(9,J46:J52)</f>
        <v>0</v>
      </c>
      <c r="K53" s="59"/>
    </row>
    <row r="54" spans="1:11" ht="15.6" thickBot="1">
      <c r="A54" s="82">
        <f t="shared" si="11"/>
        <v>50</v>
      </c>
      <c r="B54" s="56"/>
      <c r="C54" s="57"/>
      <c r="D54" s="214" t="s">
        <v>122</v>
      </c>
      <c r="E54" s="63"/>
      <c r="F54" s="64"/>
      <c r="G54" s="83"/>
      <c r="H54" s="65"/>
      <c r="I54" s="65"/>
      <c r="J54" s="92">
        <f>H52+J53</f>
        <v>0</v>
      </c>
      <c r="K54" s="59"/>
    </row>
    <row r="55" spans="1:11" ht="16.2" thickTop="1">
      <c r="A55" s="82">
        <f t="shared" si="11"/>
        <v>51</v>
      </c>
      <c r="B55" s="61"/>
      <c r="C55" s="69"/>
      <c r="D55" s="70" t="s">
        <v>67</v>
      </c>
      <c r="E55" s="71"/>
      <c r="F55" s="72"/>
      <c r="G55" s="85"/>
      <c r="H55" s="73"/>
      <c r="I55" s="73"/>
      <c r="J55" s="73"/>
      <c r="K55" s="230"/>
    </row>
    <row r="56" spans="1:11" ht="15">
      <c r="A56" s="82">
        <f>A55+1</f>
        <v>52</v>
      </c>
      <c r="B56" s="114"/>
      <c r="C56" s="2"/>
      <c r="D56" s="171" t="s">
        <v>143</v>
      </c>
      <c r="E56" s="125" t="s">
        <v>21</v>
      </c>
      <c r="F56" s="90">
        <v>404.79999999999995</v>
      </c>
      <c r="G56" s="91"/>
      <c r="H56" s="91">
        <f>F56*G56</f>
        <v>0</v>
      </c>
      <c r="I56" s="91"/>
      <c r="J56" s="91">
        <f>F56*I56</f>
        <v>0</v>
      </c>
      <c r="K56" s="231"/>
    </row>
    <row r="57" spans="1:11" ht="15">
      <c r="A57" s="82">
        <f t="shared" si="11"/>
        <v>53</v>
      </c>
      <c r="B57" s="114"/>
      <c r="C57" s="2"/>
      <c r="D57" s="171" t="s">
        <v>144</v>
      </c>
      <c r="E57" s="125" t="s">
        <v>21</v>
      </c>
      <c r="F57" s="90">
        <v>158.7</v>
      </c>
      <c r="G57" s="91"/>
      <c r="H57" s="91">
        <f>F57*G57</f>
        <v>0</v>
      </c>
      <c r="I57" s="91"/>
      <c r="J57" s="91">
        <f>F57*I57</f>
        <v>0</v>
      </c>
      <c r="K57" s="231"/>
    </row>
    <row r="58" spans="1:11" ht="15">
      <c r="A58" s="82">
        <f t="shared" si="11"/>
        <v>54</v>
      </c>
      <c r="B58" s="114"/>
      <c r="C58" s="2"/>
      <c r="D58" s="179" t="s">
        <v>146</v>
      </c>
      <c r="E58" s="125" t="s">
        <v>21</v>
      </c>
      <c r="F58" s="90">
        <v>60.949999999999996</v>
      </c>
      <c r="G58" s="91"/>
      <c r="H58" s="91">
        <f>F58*G58</f>
        <v>0</v>
      </c>
      <c r="I58" s="91"/>
      <c r="J58" s="91">
        <f>F58*I58</f>
        <v>0</v>
      </c>
      <c r="K58" s="231"/>
    </row>
    <row r="59" spans="1:11" ht="15">
      <c r="A59" s="82">
        <f t="shared" si="11"/>
        <v>55</v>
      </c>
      <c r="B59" s="114"/>
      <c r="C59" s="2"/>
      <c r="D59" s="171" t="s">
        <v>140</v>
      </c>
      <c r="E59" s="125" t="s">
        <v>21</v>
      </c>
      <c r="F59" s="90">
        <v>221.95</v>
      </c>
      <c r="G59" s="91"/>
      <c r="H59" s="91">
        <f aca="true" t="shared" si="28" ref="H59:H62">F59*G59</f>
        <v>0</v>
      </c>
      <c r="I59" s="91"/>
      <c r="J59" s="91">
        <f aca="true" t="shared" si="29" ref="J59:J62">F59*I59</f>
        <v>0</v>
      </c>
      <c r="K59" s="231"/>
    </row>
    <row r="60" spans="1:11" ht="15">
      <c r="A60" s="82">
        <f t="shared" si="11"/>
        <v>56</v>
      </c>
      <c r="B60" s="114"/>
      <c r="C60" s="2"/>
      <c r="D60" s="171" t="s">
        <v>138</v>
      </c>
      <c r="E60" s="125" t="s">
        <v>21</v>
      </c>
      <c r="F60" s="90">
        <v>350.75</v>
      </c>
      <c r="G60" s="91"/>
      <c r="H60" s="91">
        <f t="shared" si="28"/>
        <v>0</v>
      </c>
      <c r="I60" s="91"/>
      <c r="J60" s="91">
        <f t="shared" si="29"/>
        <v>0</v>
      </c>
      <c r="K60" s="231"/>
    </row>
    <row r="61" spans="1:11" ht="15">
      <c r="A61" s="82">
        <f t="shared" si="11"/>
        <v>57</v>
      </c>
      <c r="B61" s="114"/>
      <c r="C61" s="2"/>
      <c r="D61" s="171" t="s">
        <v>139</v>
      </c>
      <c r="E61" s="125" t="s">
        <v>21</v>
      </c>
      <c r="F61" s="90">
        <v>46</v>
      </c>
      <c r="G61" s="91"/>
      <c r="H61" s="91">
        <f t="shared" si="28"/>
        <v>0</v>
      </c>
      <c r="I61" s="91"/>
      <c r="J61" s="91">
        <f t="shared" si="29"/>
        <v>0</v>
      </c>
      <c r="K61" s="231"/>
    </row>
    <row r="62" spans="1:11" ht="15">
      <c r="A62" s="82">
        <f t="shared" si="11"/>
        <v>58</v>
      </c>
      <c r="B62" s="114"/>
      <c r="C62" s="2"/>
      <c r="D62" s="171" t="s">
        <v>174</v>
      </c>
      <c r="E62" s="125" t="s">
        <v>21</v>
      </c>
      <c r="F62" s="90">
        <v>17.25</v>
      </c>
      <c r="G62" s="91"/>
      <c r="H62" s="91">
        <f t="shared" si="28"/>
        <v>0</v>
      </c>
      <c r="I62" s="91"/>
      <c r="J62" s="91">
        <f t="shared" si="29"/>
        <v>0</v>
      </c>
      <c r="K62" s="231"/>
    </row>
    <row r="63" spans="1:11" ht="15">
      <c r="A63" s="82">
        <f t="shared" si="11"/>
        <v>59</v>
      </c>
      <c r="B63" s="115"/>
      <c r="C63" s="2"/>
      <c r="D63" s="119" t="s">
        <v>179</v>
      </c>
      <c r="E63" s="125" t="s">
        <v>21</v>
      </c>
      <c r="F63" s="90">
        <v>60</v>
      </c>
      <c r="G63" s="91"/>
      <c r="H63" s="91">
        <f aca="true" t="shared" si="30" ref="H63:H72">F63*G63</f>
        <v>0</v>
      </c>
      <c r="I63" s="91"/>
      <c r="J63" s="91">
        <f>F63*I63</f>
        <v>0</v>
      </c>
      <c r="K63" s="184"/>
    </row>
    <row r="64" spans="1:11" ht="15">
      <c r="A64" s="82">
        <f t="shared" si="11"/>
        <v>60</v>
      </c>
      <c r="B64" s="115"/>
      <c r="C64" s="2"/>
      <c r="D64" s="119" t="s">
        <v>15</v>
      </c>
      <c r="E64" s="125" t="s">
        <v>21</v>
      </c>
      <c r="F64" s="90">
        <v>60</v>
      </c>
      <c r="G64" s="91"/>
      <c r="H64" s="91">
        <f t="shared" si="30"/>
        <v>0</v>
      </c>
      <c r="I64" s="91"/>
      <c r="J64" s="91"/>
      <c r="K64" s="184"/>
    </row>
    <row r="65" spans="1:11" ht="15">
      <c r="A65" s="82">
        <f t="shared" si="11"/>
        <v>61</v>
      </c>
      <c r="B65" s="115"/>
      <c r="C65" s="2"/>
      <c r="D65" s="119" t="s">
        <v>180</v>
      </c>
      <c r="E65" s="125" t="s">
        <v>21</v>
      </c>
      <c r="F65" s="90">
        <v>45</v>
      </c>
      <c r="G65" s="91"/>
      <c r="H65" s="91">
        <f t="shared" si="30"/>
        <v>0</v>
      </c>
      <c r="I65" s="91"/>
      <c r="J65" s="91">
        <f>F65*I65</f>
        <v>0</v>
      </c>
      <c r="K65" s="184"/>
    </row>
    <row r="66" spans="1:11" ht="15">
      <c r="A66" s="82">
        <f t="shared" si="11"/>
        <v>62</v>
      </c>
      <c r="B66" s="115"/>
      <c r="C66" s="2"/>
      <c r="D66" s="119" t="s">
        <v>16</v>
      </c>
      <c r="E66" s="125" t="s">
        <v>21</v>
      </c>
      <c r="F66" s="90">
        <v>45</v>
      </c>
      <c r="G66" s="91"/>
      <c r="H66" s="91">
        <f t="shared" si="30"/>
        <v>0</v>
      </c>
      <c r="I66" s="91"/>
      <c r="J66" s="91"/>
      <c r="K66" s="184"/>
    </row>
    <row r="67" spans="1:11" ht="15">
      <c r="A67" s="82">
        <f t="shared" si="11"/>
        <v>63</v>
      </c>
      <c r="B67" s="115"/>
      <c r="C67" s="2"/>
      <c r="D67" s="119" t="s">
        <v>17</v>
      </c>
      <c r="E67" s="125" t="s">
        <v>3</v>
      </c>
      <c r="F67" s="90">
        <v>105</v>
      </c>
      <c r="G67" s="91"/>
      <c r="H67" s="91">
        <f t="shared" si="30"/>
        <v>0</v>
      </c>
      <c r="I67" s="91"/>
      <c r="J67" s="91"/>
      <c r="K67" s="184"/>
    </row>
    <row r="68" spans="1:11" ht="15">
      <c r="A68" s="82">
        <f t="shared" si="11"/>
        <v>64</v>
      </c>
      <c r="B68" s="115"/>
      <c r="C68" s="2"/>
      <c r="D68" s="119" t="s">
        <v>181</v>
      </c>
      <c r="E68" s="125" t="s">
        <v>21</v>
      </c>
      <c r="F68" s="90">
        <v>35</v>
      </c>
      <c r="G68" s="91"/>
      <c r="H68" s="91">
        <f t="shared" si="30"/>
        <v>0</v>
      </c>
      <c r="I68" s="91"/>
      <c r="J68" s="91">
        <f>F68*I68</f>
        <v>0</v>
      </c>
      <c r="K68" s="184"/>
    </row>
    <row r="69" spans="1:11" ht="15">
      <c r="A69" s="82">
        <f t="shared" si="11"/>
        <v>65</v>
      </c>
      <c r="B69" s="115"/>
      <c r="C69" s="2"/>
      <c r="D69" s="119" t="s">
        <v>18</v>
      </c>
      <c r="E69" s="125" t="s">
        <v>21</v>
      </c>
      <c r="F69" s="90">
        <v>35</v>
      </c>
      <c r="G69" s="91"/>
      <c r="H69" s="91">
        <f t="shared" si="30"/>
        <v>0</v>
      </c>
      <c r="I69" s="91"/>
      <c r="J69" s="91"/>
      <c r="K69" s="184"/>
    </row>
    <row r="70" spans="1:11" ht="15">
      <c r="A70" s="82">
        <f t="shared" si="11"/>
        <v>66</v>
      </c>
      <c r="B70" s="115"/>
      <c r="C70" s="2"/>
      <c r="D70" s="119" t="s">
        <v>19</v>
      </c>
      <c r="E70" s="125" t="s">
        <v>3</v>
      </c>
      <c r="F70" s="90">
        <v>35</v>
      </c>
      <c r="G70" s="91"/>
      <c r="H70" s="91">
        <f t="shared" si="30"/>
        <v>0</v>
      </c>
      <c r="I70" s="91"/>
      <c r="J70" s="91"/>
      <c r="K70" s="184"/>
    </row>
    <row r="71" spans="1:11" ht="15">
      <c r="A71" s="82">
        <f t="shared" si="11"/>
        <v>67</v>
      </c>
      <c r="B71" s="115"/>
      <c r="C71" s="2"/>
      <c r="D71" s="119" t="s">
        <v>23</v>
      </c>
      <c r="E71" s="125" t="s">
        <v>3</v>
      </c>
      <c r="F71" s="126">
        <v>7</v>
      </c>
      <c r="G71" s="91"/>
      <c r="H71" s="91">
        <f t="shared" si="30"/>
        <v>0</v>
      </c>
      <c r="I71" s="91"/>
      <c r="J71" s="91"/>
      <c r="K71" s="184"/>
    </row>
    <row r="72" spans="1:11" ht="15">
      <c r="A72" s="82">
        <f t="shared" si="11"/>
        <v>68</v>
      </c>
      <c r="B72" s="115"/>
      <c r="C72" s="2"/>
      <c r="D72" s="119" t="s">
        <v>24</v>
      </c>
      <c r="E72" s="125" t="s">
        <v>3</v>
      </c>
      <c r="F72" s="126">
        <v>70</v>
      </c>
      <c r="G72" s="91"/>
      <c r="H72" s="91">
        <f t="shared" si="30"/>
        <v>0</v>
      </c>
      <c r="I72" s="91"/>
      <c r="J72" s="91"/>
      <c r="K72" s="184"/>
    </row>
    <row r="73" spans="1:11" ht="15">
      <c r="A73" s="82">
        <f t="shared" si="11"/>
        <v>69</v>
      </c>
      <c r="B73" s="56"/>
      <c r="C73" s="57"/>
      <c r="D73" s="74" t="s">
        <v>2</v>
      </c>
      <c r="E73" s="58"/>
      <c r="F73" s="107"/>
      <c r="G73" s="84"/>
      <c r="H73" s="67"/>
      <c r="I73" s="67"/>
      <c r="J73" s="75">
        <f>ROUND(SUM(J55:J72),0)</f>
        <v>0</v>
      </c>
      <c r="K73" s="232"/>
    </row>
    <row r="74" spans="1:11" ht="15">
      <c r="A74" s="82">
        <f t="shared" si="11"/>
        <v>70</v>
      </c>
      <c r="B74" s="56"/>
      <c r="C74" s="57"/>
      <c r="D74" s="74" t="s">
        <v>128</v>
      </c>
      <c r="E74" s="58"/>
      <c r="F74" s="107"/>
      <c r="G74" s="84"/>
      <c r="H74" s="67"/>
      <c r="I74" s="67"/>
      <c r="J74" s="75">
        <f>ROUND(J73*0.03,0)</f>
        <v>0</v>
      </c>
      <c r="K74" s="232"/>
    </row>
    <row r="75" spans="1:11" ht="15">
      <c r="A75" s="82">
        <f t="shared" si="11"/>
        <v>71</v>
      </c>
      <c r="B75" s="56"/>
      <c r="C75" s="57"/>
      <c r="D75" s="60" t="s">
        <v>78</v>
      </c>
      <c r="E75" s="63"/>
      <c r="F75" s="107"/>
      <c r="G75" s="83"/>
      <c r="H75" s="93">
        <f>ROUND(SUM(H56:H74),0)</f>
        <v>0</v>
      </c>
      <c r="I75" s="91"/>
      <c r="J75" s="68"/>
      <c r="K75" s="233"/>
    </row>
    <row r="76" spans="1:11" ht="15">
      <c r="A76" s="82">
        <f t="shared" si="11"/>
        <v>72</v>
      </c>
      <c r="B76" s="56"/>
      <c r="C76" s="57"/>
      <c r="D76" s="60" t="s">
        <v>79</v>
      </c>
      <c r="E76" s="63"/>
      <c r="F76" s="107"/>
      <c r="G76" s="83"/>
      <c r="H76" s="65"/>
      <c r="I76" s="91"/>
      <c r="J76" s="93">
        <f>J73+J74</f>
        <v>0</v>
      </c>
      <c r="K76" s="233"/>
    </row>
    <row r="77" spans="1:11" ht="15.6" thickBot="1">
      <c r="A77" s="82">
        <f t="shared" si="11"/>
        <v>73</v>
      </c>
      <c r="B77" s="56"/>
      <c r="C77" s="57"/>
      <c r="D77" s="60" t="s">
        <v>88</v>
      </c>
      <c r="E77" s="63"/>
      <c r="F77" s="107"/>
      <c r="G77" s="83"/>
      <c r="H77" s="65"/>
      <c r="I77" s="65"/>
      <c r="J77" s="92">
        <f>H75+J76</f>
        <v>0</v>
      </c>
      <c r="K77" s="233"/>
    </row>
    <row r="78" spans="1:11" ht="16.2" thickTop="1">
      <c r="A78" s="82">
        <f t="shared" si="11"/>
        <v>74</v>
      </c>
      <c r="B78" s="61"/>
      <c r="C78" s="69"/>
      <c r="D78" s="70" t="s">
        <v>106</v>
      </c>
      <c r="E78" s="76"/>
      <c r="F78" s="72"/>
      <c r="G78" s="85"/>
      <c r="H78" s="73"/>
      <c r="I78" s="73"/>
      <c r="J78" s="73"/>
      <c r="K78" s="230"/>
    </row>
    <row r="79" spans="1:11" ht="15">
      <c r="A79" s="82">
        <f t="shared" si="11"/>
        <v>75</v>
      </c>
      <c r="B79" s="114"/>
      <c r="C79" s="2"/>
      <c r="D79" s="171" t="s">
        <v>91</v>
      </c>
      <c r="E79" s="126" t="s">
        <v>3</v>
      </c>
      <c r="F79" s="90">
        <v>249</v>
      </c>
      <c r="G79" s="228"/>
      <c r="H79" s="229"/>
      <c r="I79" s="91"/>
      <c r="J79" s="91">
        <f aca="true" t="shared" si="31" ref="J79:J84">F79*I79</f>
        <v>0</v>
      </c>
      <c r="K79" s="231"/>
    </row>
    <row r="80" spans="1:11" ht="15">
      <c r="A80" s="82">
        <f t="shared" si="11"/>
        <v>76</v>
      </c>
      <c r="B80" s="114"/>
      <c r="C80" s="2"/>
      <c r="D80" s="171" t="s">
        <v>92</v>
      </c>
      <c r="E80" s="126" t="s">
        <v>3</v>
      </c>
      <c r="F80" s="90">
        <v>9</v>
      </c>
      <c r="G80" s="228"/>
      <c r="H80" s="229"/>
      <c r="I80" s="91"/>
      <c r="J80" s="91">
        <f t="shared" si="31"/>
        <v>0</v>
      </c>
      <c r="K80" s="231"/>
    </row>
    <row r="81" spans="1:11" ht="15.6">
      <c r="A81" s="82">
        <f t="shared" si="11"/>
        <v>77</v>
      </c>
      <c r="B81" s="116"/>
      <c r="C81" s="117"/>
      <c r="D81" s="171" t="s">
        <v>93</v>
      </c>
      <c r="E81" s="126" t="s">
        <v>3</v>
      </c>
      <c r="F81" s="90">
        <v>6</v>
      </c>
      <c r="G81" s="228"/>
      <c r="H81" s="229"/>
      <c r="I81" s="91"/>
      <c r="J81" s="91">
        <f t="shared" si="31"/>
        <v>0</v>
      </c>
      <c r="K81" s="231"/>
    </row>
    <row r="82" spans="1:11" ht="15">
      <c r="A82" s="82">
        <f t="shared" si="11"/>
        <v>78</v>
      </c>
      <c r="B82" s="115"/>
      <c r="C82" s="2"/>
      <c r="D82" s="171" t="s">
        <v>94</v>
      </c>
      <c r="E82" s="126" t="s">
        <v>3</v>
      </c>
      <c r="F82" s="90">
        <v>2</v>
      </c>
      <c r="G82" s="228"/>
      <c r="H82" s="229"/>
      <c r="I82" s="91"/>
      <c r="J82" s="91">
        <f t="shared" si="31"/>
        <v>0</v>
      </c>
      <c r="K82" s="231"/>
    </row>
    <row r="83" spans="1:11" ht="15">
      <c r="A83" s="82">
        <f aca="true" t="shared" si="32" ref="A83:A105">A82+1</f>
        <v>79</v>
      </c>
      <c r="B83" s="115"/>
      <c r="C83" s="2"/>
      <c r="D83" s="171" t="s">
        <v>95</v>
      </c>
      <c r="E83" s="126" t="s">
        <v>3</v>
      </c>
      <c r="F83" s="90">
        <v>1</v>
      </c>
      <c r="G83" s="228"/>
      <c r="H83" s="229"/>
      <c r="I83" s="91"/>
      <c r="J83" s="91">
        <f t="shared" si="31"/>
        <v>0</v>
      </c>
      <c r="K83" s="231"/>
    </row>
    <row r="84" spans="1:11" ht="15">
      <c r="A84" s="82">
        <f t="shared" si="32"/>
        <v>80</v>
      </c>
      <c r="B84" s="118"/>
      <c r="C84" s="1"/>
      <c r="D84" s="171" t="s">
        <v>98</v>
      </c>
      <c r="E84" s="126" t="s">
        <v>3</v>
      </c>
      <c r="F84" s="90">
        <v>20</v>
      </c>
      <c r="G84" s="228"/>
      <c r="H84" s="229"/>
      <c r="I84" s="91"/>
      <c r="J84" s="91">
        <f t="shared" si="31"/>
        <v>0</v>
      </c>
      <c r="K84" s="231"/>
    </row>
    <row r="85" spans="1:11" ht="15">
      <c r="A85" s="82">
        <f t="shared" si="32"/>
        <v>81</v>
      </c>
      <c r="B85" s="118"/>
      <c r="C85" s="1"/>
      <c r="D85" s="57" t="s">
        <v>102</v>
      </c>
      <c r="E85" s="127" t="s">
        <v>4</v>
      </c>
      <c r="F85" s="90">
        <v>10</v>
      </c>
      <c r="G85" s="228"/>
      <c r="H85" s="229"/>
      <c r="I85" s="91"/>
      <c r="J85" s="91">
        <f>F85*I85</f>
        <v>0</v>
      </c>
      <c r="K85" s="231"/>
    </row>
    <row r="86" spans="1:11" ht="15">
      <c r="A86" s="82">
        <f t="shared" si="32"/>
        <v>82</v>
      </c>
      <c r="B86" s="118"/>
      <c r="C86" s="1"/>
      <c r="D86" s="180" t="s">
        <v>103</v>
      </c>
      <c r="E86" s="125" t="s">
        <v>4</v>
      </c>
      <c r="F86" s="90">
        <v>16</v>
      </c>
      <c r="G86" s="228"/>
      <c r="H86" s="229"/>
      <c r="I86" s="91"/>
      <c r="J86" s="91">
        <f>F86*I86</f>
        <v>0</v>
      </c>
      <c r="K86" s="231"/>
    </row>
    <row r="87" spans="1:11" ht="15">
      <c r="A87" s="82">
        <f t="shared" si="32"/>
        <v>83</v>
      </c>
      <c r="B87" s="118"/>
      <c r="C87" s="1"/>
      <c r="D87" s="180" t="s">
        <v>121</v>
      </c>
      <c r="E87" s="125" t="s">
        <v>4</v>
      </c>
      <c r="F87" s="90">
        <v>4</v>
      </c>
      <c r="G87" s="91"/>
      <c r="H87" s="91"/>
      <c r="I87" s="91"/>
      <c r="J87" s="91">
        <f>F87*I87</f>
        <v>0</v>
      </c>
      <c r="K87" s="59"/>
    </row>
    <row r="88" spans="1:11" ht="15">
      <c r="A88" s="82">
        <f t="shared" si="32"/>
        <v>84</v>
      </c>
      <c r="B88" s="118"/>
      <c r="C88" s="1"/>
      <c r="D88" s="180" t="s">
        <v>175</v>
      </c>
      <c r="E88" s="125" t="s">
        <v>4</v>
      </c>
      <c r="F88" s="90">
        <v>8</v>
      </c>
      <c r="G88" s="91"/>
      <c r="H88" s="91"/>
      <c r="I88" s="91"/>
      <c r="J88" s="91">
        <f>F88*I88</f>
        <v>0</v>
      </c>
      <c r="K88" s="59"/>
    </row>
    <row r="89" spans="1:11" ht="15.6" thickBot="1">
      <c r="A89" s="82">
        <f t="shared" si="32"/>
        <v>85</v>
      </c>
      <c r="B89" s="61"/>
      <c r="C89" s="62"/>
      <c r="D89" s="96" t="s">
        <v>107</v>
      </c>
      <c r="E89" s="77"/>
      <c r="F89" s="64"/>
      <c r="G89" s="86"/>
      <c r="H89" s="78"/>
      <c r="I89" s="78"/>
      <c r="J89" s="92">
        <f>SUM(J79:J88)</f>
        <v>0</v>
      </c>
      <c r="K89" s="234"/>
    </row>
    <row r="90" spans="1:11" ht="16.2" thickTop="1">
      <c r="A90" s="82">
        <f t="shared" si="32"/>
        <v>86</v>
      </c>
      <c r="B90" s="79"/>
      <c r="C90" s="69"/>
      <c r="D90" s="70" t="s">
        <v>104</v>
      </c>
      <c r="E90" s="71"/>
      <c r="F90" s="72"/>
      <c r="G90" s="85"/>
      <c r="H90" s="73"/>
      <c r="I90" s="73"/>
      <c r="J90" s="73"/>
      <c r="K90" s="230"/>
    </row>
    <row r="91" spans="1:11" s="176" customFormat="1" ht="15.6">
      <c r="A91" s="82">
        <f t="shared" si="32"/>
        <v>87</v>
      </c>
      <c r="B91" s="178" t="s">
        <v>5</v>
      </c>
      <c r="C91" s="175"/>
      <c r="D91" s="177" t="s">
        <v>145</v>
      </c>
      <c r="E91" s="125" t="s">
        <v>4</v>
      </c>
      <c r="F91" s="90">
        <v>5</v>
      </c>
      <c r="G91" s="91"/>
      <c r="H91" s="91"/>
      <c r="I91" s="91"/>
      <c r="J91" s="91">
        <f>F91*I91</f>
        <v>0</v>
      </c>
      <c r="K91" s="59"/>
    </row>
    <row r="92" spans="1:11" ht="15">
      <c r="A92" s="82">
        <f t="shared" si="32"/>
        <v>88</v>
      </c>
      <c r="B92" s="114"/>
      <c r="C92" s="2"/>
      <c r="D92" s="171" t="s">
        <v>96</v>
      </c>
      <c r="E92" s="125" t="s">
        <v>3</v>
      </c>
      <c r="F92" s="90">
        <v>560</v>
      </c>
      <c r="G92" s="91"/>
      <c r="H92" s="91"/>
      <c r="I92" s="91"/>
      <c r="J92" s="91">
        <f aca="true" t="shared" si="33" ref="J92:J104">F92*I92</f>
        <v>0</v>
      </c>
      <c r="K92" s="231"/>
    </row>
    <row r="93" spans="1:11" ht="15">
      <c r="A93" s="82">
        <f t="shared" si="32"/>
        <v>89</v>
      </c>
      <c r="B93" s="114"/>
      <c r="C93" s="2"/>
      <c r="D93" s="171" t="s">
        <v>97</v>
      </c>
      <c r="E93" s="125" t="s">
        <v>3</v>
      </c>
      <c r="F93" s="90">
        <v>560</v>
      </c>
      <c r="G93" s="228"/>
      <c r="H93" s="229"/>
      <c r="I93" s="91"/>
      <c r="J93" s="91">
        <f t="shared" si="33"/>
        <v>0</v>
      </c>
      <c r="K93" s="231"/>
    </row>
    <row r="94" spans="1:11" ht="15">
      <c r="A94" s="82">
        <f t="shared" si="32"/>
        <v>90</v>
      </c>
      <c r="B94" s="114"/>
      <c r="C94" s="2"/>
      <c r="D94" s="2" t="s">
        <v>22</v>
      </c>
      <c r="E94" s="126" t="s">
        <v>3</v>
      </c>
      <c r="F94" s="90">
        <v>249</v>
      </c>
      <c r="G94" s="228"/>
      <c r="H94" s="229"/>
      <c r="I94" s="91"/>
      <c r="J94" s="91">
        <f t="shared" si="33"/>
        <v>0</v>
      </c>
      <c r="K94" s="231"/>
    </row>
    <row r="95" spans="1:11" ht="26.4">
      <c r="A95" s="82">
        <f t="shared" si="32"/>
        <v>91</v>
      </c>
      <c r="B95" s="114"/>
      <c r="C95" s="2"/>
      <c r="D95" s="172" t="s">
        <v>99</v>
      </c>
      <c r="E95" s="126" t="s">
        <v>3</v>
      </c>
      <c r="F95" s="90">
        <v>47</v>
      </c>
      <c r="G95" s="228"/>
      <c r="H95" s="229"/>
      <c r="I95" s="91"/>
      <c r="J95" s="91">
        <f t="shared" si="33"/>
        <v>0</v>
      </c>
      <c r="K95" s="231"/>
    </row>
    <row r="96" spans="1:11" ht="26.4">
      <c r="A96" s="82">
        <f t="shared" si="32"/>
        <v>92</v>
      </c>
      <c r="B96" s="114"/>
      <c r="C96" s="2"/>
      <c r="D96" s="172" t="s">
        <v>100</v>
      </c>
      <c r="E96" s="126" t="s">
        <v>3</v>
      </c>
      <c r="F96" s="90">
        <v>6</v>
      </c>
      <c r="G96" s="228"/>
      <c r="H96" s="229"/>
      <c r="I96" s="91"/>
      <c r="J96" s="91">
        <f t="shared" si="33"/>
        <v>0</v>
      </c>
      <c r="K96" s="231"/>
    </row>
    <row r="97" spans="1:11" ht="15">
      <c r="A97" s="82">
        <f t="shared" si="32"/>
        <v>93</v>
      </c>
      <c r="B97" s="114"/>
      <c r="C97" s="2"/>
      <c r="D97" s="1" t="s">
        <v>101</v>
      </c>
      <c r="E97" s="126" t="s">
        <v>3</v>
      </c>
      <c r="F97" s="90">
        <v>32</v>
      </c>
      <c r="G97" s="228"/>
      <c r="H97" s="229"/>
      <c r="I97" s="91"/>
      <c r="J97" s="91">
        <f t="shared" si="33"/>
        <v>0</v>
      </c>
      <c r="K97" s="231"/>
    </row>
    <row r="98" spans="1:11" ht="15">
      <c r="A98" s="82">
        <f t="shared" si="32"/>
        <v>94</v>
      </c>
      <c r="B98" s="114"/>
      <c r="C98" s="2"/>
      <c r="D98" s="119" t="s">
        <v>110</v>
      </c>
      <c r="E98" s="125" t="s">
        <v>3</v>
      </c>
      <c r="F98" s="90">
        <v>1</v>
      </c>
      <c r="G98" s="228"/>
      <c r="H98" s="229"/>
      <c r="I98" s="91"/>
      <c r="J98" s="91">
        <f t="shared" si="33"/>
        <v>0</v>
      </c>
      <c r="K98" s="231"/>
    </row>
    <row r="99" spans="1:11" ht="15">
      <c r="A99" s="82">
        <f t="shared" si="32"/>
        <v>95</v>
      </c>
      <c r="B99" s="114"/>
      <c r="C99" s="2"/>
      <c r="D99" s="119" t="s">
        <v>111</v>
      </c>
      <c r="E99" s="125" t="s">
        <v>3</v>
      </c>
      <c r="F99" s="90">
        <v>1</v>
      </c>
      <c r="G99" s="228"/>
      <c r="H99" s="229"/>
      <c r="I99" s="91"/>
      <c r="J99" s="91">
        <f t="shared" si="33"/>
        <v>0</v>
      </c>
      <c r="K99" s="231"/>
    </row>
    <row r="100" spans="1:11" ht="15">
      <c r="A100" s="82">
        <f t="shared" si="32"/>
        <v>96</v>
      </c>
      <c r="B100" s="114"/>
      <c r="C100" s="2"/>
      <c r="D100" s="119" t="s">
        <v>71</v>
      </c>
      <c r="E100" s="125" t="s">
        <v>21</v>
      </c>
      <c r="F100" s="90">
        <v>200</v>
      </c>
      <c r="G100" s="228"/>
      <c r="H100" s="229"/>
      <c r="I100" s="91"/>
      <c r="J100" s="91">
        <f t="shared" si="33"/>
        <v>0</v>
      </c>
      <c r="K100" s="231"/>
    </row>
    <row r="101" spans="1:11" ht="15">
      <c r="A101" s="82">
        <f t="shared" si="32"/>
        <v>97</v>
      </c>
      <c r="B101" s="114"/>
      <c r="C101" s="2"/>
      <c r="D101" s="119" t="s">
        <v>72</v>
      </c>
      <c r="E101" s="125" t="s">
        <v>3</v>
      </c>
      <c r="F101" s="90">
        <v>85</v>
      </c>
      <c r="G101" s="228"/>
      <c r="H101" s="229"/>
      <c r="I101" s="91"/>
      <c r="J101" s="91">
        <f t="shared" si="33"/>
        <v>0</v>
      </c>
      <c r="K101" s="231"/>
    </row>
    <row r="102" spans="1:11" ht="15">
      <c r="A102" s="82">
        <f t="shared" si="32"/>
        <v>98</v>
      </c>
      <c r="B102" s="114"/>
      <c r="C102" s="2"/>
      <c r="D102" s="119" t="s">
        <v>73</v>
      </c>
      <c r="E102" s="125" t="s">
        <v>3</v>
      </c>
      <c r="F102" s="90">
        <v>32</v>
      </c>
      <c r="G102" s="228"/>
      <c r="H102" s="229"/>
      <c r="I102" s="91"/>
      <c r="J102" s="91">
        <f t="shared" si="33"/>
        <v>0</v>
      </c>
      <c r="K102" s="231"/>
    </row>
    <row r="103" spans="1:11" ht="15">
      <c r="A103" s="82">
        <f t="shared" si="32"/>
        <v>99</v>
      </c>
      <c r="B103" s="114"/>
      <c r="C103" s="2"/>
      <c r="D103" s="119" t="s">
        <v>153</v>
      </c>
      <c r="E103" s="125" t="s">
        <v>3</v>
      </c>
      <c r="F103" s="90">
        <v>4</v>
      </c>
      <c r="G103" s="228"/>
      <c r="H103" s="229"/>
      <c r="I103" s="91"/>
      <c r="J103" s="91">
        <f aca="true" t="shared" si="34" ref="J103">F103*I103</f>
        <v>0</v>
      </c>
      <c r="K103" s="231"/>
    </row>
    <row r="104" spans="1:11" ht="15">
      <c r="A104" s="82">
        <f t="shared" si="32"/>
        <v>100</v>
      </c>
      <c r="B104" s="4"/>
      <c r="C104" s="2"/>
      <c r="D104" s="1" t="s">
        <v>70</v>
      </c>
      <c r="E104" s="125" t="s">
        <v>3</v>
      </c>
      <c r="F104" s="90">
        <v>2</v>
      </c>
      <c r="G104" s="228"/>
      <c r="H104" s="229"/>
      <c r="I104" s="91"/>
      <c r="J104" s="91">
        <f t="shared" si="33"/>
        <v>0</v>
      </c>
      <c r="K104" s="231"/>
    </row>
    <row r="105" spans="1:11" ht="15.6" thickBot="1">
      <c r="A105" s="82">
        <f t="shared" si="32"/>
        <v>101</v>
      </c>
      <c r="B105" s="61"/>
      <c r="C105" s="62"/>
      <c r="D105" s="96" t="s">
        <v>105</v>
      </c>
      <c r="E105" s="63"/>
      <c r="F105" s="64"/>
      <c r="G105" s="87"/>
      <c r="H105" s="80"/>
      <c r="I105" s="80"/>
      <c r="J105" s="92">
        <f>SUM(J91:J104)</f>
        <v>0</v>
      </c>
      <c r="K105" s="234"/>
    </row>
    <row r="106" spans="2:11" ht="15.6" thickTop="1">
      <c r="B106" s="56"/>
      <c r="C106" s="57"/>
      <c r="D106" s="60"/>
      <c r="E106" s="58"/>
      <c r="F106" s="59"/>
      <c r="G106" s="87"/>
      <c r="H106" s="80"/>
      <c r="I106" s="80"/>
      <c r="J106" s="81"/>
      <c r="K106" s="235"/>
    </row>
    <row r="107" spans="2:9" ht="15">
      <c r="B107" s="54" t="s">
        <v>66</v>
      </c>
      <c r="C107" s="54"/>
      <c r="D107" s="54"/>
      <c r="E107" s="54"/>
      <c r="F107" s="54"/>
      <c r="G107" s="54"/>
      <c r="H107" s="54"/>
      <c r="I107" s="237"/>
    </row>
    <row r="108" spans="2:9" ht="63" customHeight="1">
      <c r="B108" s="5"/>
      <c r="C108" s="240" t="s">
        <v>177</v>
      </c>
      <c r="D108" s="240"/>
      <c r="E108" s="240"/>
      <c r="F108" s="240"/>
      <c r="G108" s="240"/>
      <c r="H108" s="240"/>
      <c r="I108" s="237"/>
    </row>
    <row r="109" spans="2:9" ht="15">
      <c r="B109" s="120"/>
      <c r="D109" s="119"/>
      <c r="G109" s="90"/>
      <c r="H109" s="237"/>
      <c r="I109" s="237"/>
    </row>
    <row r="110" spans="2:9" ht="15">
      <c r="B110" s="120"/>
      <c r="D110" s="119"/>
      <c r="G110" s="90"/>
      <c r="H110" s="237"/>
      <c r="I110" s="237"/>
    </row>
    <row r="111" spans="2:9" ht="15">
      <c r="B111" s="120"/>
      <c r="D111" s="119"/>
      <c r="G111" s="90"/>
      <c r="H111" s="237"/>
      <c r="I111" s="237"/>
    </row>
    <row r="112" spans="2:9" ht="15">
      <c r="B112" s="120"/>
      <c r="D112" s="119"/>
      <c r="G112" s="90"/>
      <c r="H112" s="237"/>
      <c r="I112" s="237"/>
    </row>
    <row r="113" spans="2:9" ht="15">
      <c r="B113" s="120"/>
      <c r="G113" s="236"/>
      <c r="H113" s="237"/>
      <c r="I113" s="237"/>
    </row>
  </sheetData>
  <autoFilter ref="F1:F113"/>
  <mergeCells count="10">
    <mergeCell ref="C108:H108"/>
    <mergeCell ref="G1:H1"/>
    <mergeCell ref="I1:J1"/>
    <mergeCell ref="K1:K2"/>
    <mergeCell ref="A1:A2"/>
    <mergeCell ref="B1:B2"/>
    <mergeCell ref="C1:C2"/>
    <mergeCell ref="D1:D2"/>
    <mergeCell ref="E1:E2"/>
    <mergeCell ref="F1:F2"/>
  </mergeCells>
  <printOptions gridLines="1"/>
  <pageMargins left="0.4330708661417323" right="0.2755905511811024" top="0.7874015748031497" bottom="0.4330708661417323" header="0.2755905511811024" footer="0.1968503937007874"/>
  <pageSetup horizontalDpi="600" verticalDpi="600" orientation="landscape" paperSize="9" scale="90" r:id="rId1"/>
  <headerFooter>
    <oddHeader>&amp;C&amp;"Arial,tučné kurzíva"&amp;16SOUPIS PRACÍ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Zuzana Kytlicová</cp:lastModifiedBy>
  <cp:lastPrinted>2017-08-22T11:02:06Z</cp:lastPrinted>
  <dcterms:created xsi:type="dcterms:W3CDTF">1997-02-15T12:55:11Z</dcterms:created>
  <dcterms:modified xsi:type="dcterms:W3CDTF">2017-12-04T13:48:28Z</dcterms:modified>
  <cp:category/>
  <cp:version/>
  <cp:contentType/>
  <cp:contentStatus/>
</cp:coreProperties>
</file>