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01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03 Pol'!$A$1:$T$285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M9" i="12"/>
  <c r="O9" i="12"/>
  <c r="Q9" i="12"/>
  <c r="S9" i="12"/>
  <c r="G12" i="12"/>
  <c r="M12" i="12" s="1"/>
  <c r="I12" i="12"/>
  <c r="K12" i="12"/>
  <c r="O12" i="12"/>
  <c r="Q12" i="12"/>
  <c r="S12" i="12"/>
  <c r="G14" i="12"/>
  <c r="M14" i="12" s="1"/>
  <c r="I14" i="12"/>
  <c r="K14" i="12"/>
  <c r="O14" i="12"/>
  <c r="Q14" i="12"/>
  <c r="S14" i="12"/>
  <c r="G16" i="12"/>
  <c r="M16" i="12" s="1"/>
  <c r="I16" i="12"/>
  <c r="K16" i="12"/>
  <c r="O16" i="12"/>
  <c r="Q16" i="12"/>
  <c r="S16" i="12"/>
  <c r="G19" i="12"/>
  <c r="I19" i="12"/>
  <c r="K19" i="12"/>
  <c r="O19" i="12"/>
  <c r="Q19" i="12"/>
  <c r="S19" i="12"/>
  <c r="G22" i="12"/>
  <c r="M22" i="12" s="1"/>
  <c r="I22" i="12"/>
  <c r="K22" i="12"/>
  <c r="O22" i="12"/>
  <c r="Q22" i="12"/>
  <c r="S22" i="12"/>
  <c r="G24" i="12"/>
  <c r="M24" i="12" s="1"/>
  <c r="I24" i="12"/>
  <c r="K24" i="12"/>
  <c r="O24" i="12"/>
  <c r="Q24" i="12"/>
  <c r="S24" i="12"/>
  <c r="G26" i="12"/>
  <c r="M26" i="12" s="1"/>
  <c r="I26" i="12"/>
  <c r="K26" i="12"/>
  <c r="O26" i="12"/>
  <c r="Q26" i="12"/>
  <c r="S26" i="12"/>
  <c r="G28" i="12"/>
  <c r="M28" i="12" s="1"/>
  <c r="I28" i="12"/>
  <c r="K28" i="12"/>
  <c r="O28" i="12"/>
  <c r="Q28" i="12"/>
  <c r="S28" i="12"/>
  <c r="G31" i="12"/>
  <c r="I31" i="12"/>
  <c r="K31" i="12"/>
  <c r="O31" i="12"/>
  <c r="Q31" i="12"/>
  <c r="S31" i="12"/>
  <c r="G35" i="12"/>
  <c r="M35" i="12" s="1"/>
  <c r="I35" i="12"/>
  <c r="K35" i="12"/>
  <c r="O35" i="12"/>
  <c r="Q35" i="12"/>
  <c r="S35" i="12"/>
  <c r="G38" i="12"/>
  <c r="M38" i="12" s="1"/>
  <c r="I38" i="12"/>
  <c r="K38" i="12"/>
  <c r="O38" i="12"/>
  <c r="Q38" i="12"/>
  <c r="S38" i="12"/>
  <c r="G40" i="12"/>
  <c r="M40" i="12" s="1"/>
  <c r="I40" i="12"/>
  <c r="K40" i="12"/>
  <c r="O40" i="12"/>
  <c r="Q40" i="12"/>
  <c r="S40" i="12"/>
  <c r="G47" i="12"/>
  <c r="M47" i="12" s="1"/>
  <c r="I47" i="12"/>
  <c r="K47" i="12"/>
  <c r="O47" i="12"/>
  <c r="Q47" i="12"/>
  <c r="S47" i="12"/>
  <c r="G54" i="12"/>
  <c r="M54" i="12" s="1"/>
  <c r="I54" i="12"/>
  <c r="K54" i="12"/>
  <c r="O54" i="12"/>
  <c r="Q54" i="12"/>
  <c r="S54" i="12"/>
  <c r="S58" i="12"/>
  <c r="G59" i="12"/>
  <c r="G58" i="12" s="1"/>
  <c r="I52" i="1" s="1"/>
  <c r="I59" i="12"/>
  <c r="I58" i="12" s="1"/>
  <c r="K59" i="12"/>
  <c r="K58" i="12" s="1"/>
  <c r="O59" i="12"/>
  <c r="O58" i="12" s="1"/>
  <c r="Q59" i="12"/>
  <c r="Q58" i="12" s="1"/>
  <c r="S59" i="12"/>
  <c r="G66" i="12"/>
  <c r="M66" i="12" s="1"/>
  <c r="I66" i="12"/>
  <c r="K66" i="12"/>
  <c r="O66" i="12"/>
  <c r="Q66" i="12"/>
  <c r="S66" i="12"/>
  <c r="G68" i="12"/>
  <c r="M68" i="12" s="1"/>
  <c r="I68" i="12"/>
  <c r="K68" i="12"/>
  <c r="O68" i="12"/>
  <c r="O65" i="12" s="1"/>
  <c r="Q68" i="12"/>
  <c r="S68" i="12"/>
  <c r="G69" i="12"/>
  <c r="M69" i="12" s="1"/>
  <c r="I69" i="12"/>
  <c r="K69" i="12"/>
  <c r="O69" i="12"/>
  <c r="Q69" i="12"/>
  <c r="S69" i="12"/>
  <c r="G71" i="12"/>
  <c r="M71" i="12" s="1"/>
  <c r="M70" i="12" s="1"/>
  <c r="I71" i="12"/>
  <c r="I70" i="12" s="1"/>
  <c r="K71" i="12"/>
  <c r="K70" i="12" s="1"/>
  <c r="O71" i="12"/>
  <c r="O70" i="12" s="1"/>
  <c r="Q71" i="12"/>
  <c r="Q70" i="12" s="1"/>
  <c r="S71" i="12"/>
  <c r="S70" i="12" s="1"/>
  <c r="G74" i="12"/>
  <c r="M74" i="12" s="1"/>
  <c r="I74" i="12"/>
  <c r="K74" i="12"/>
  <c r="O74" i="12"/>
  <c r="Q74" i="12"/>
  <c r="S74" i="12"/>
  <c r="G77" i="12"/>
  <c r="M77" i="12" s="1"/>
  <c r="I77" i="12"/>
  <c r="K77" i="12"/>
  <c r="O77" i="12"/>
  <c r="Q77" i="12"/>
  <c r="S77" i="12"/>
  <c r="G79" i="12"/>
  <c r="M79" i="12" s="1"/>
  <c r="I79" i="12"/>
  <c r="K79" i="12"/>
  <c r="O79" i="12"/>
  <c r="Q79" i="12"/>
  <c r="S79" i="12"/>
  <c r="G81" i="12"/>
  <c r="M81" i="12" s="1"/>
  <c r="I81" i="12"/>
  <c r="K81" i="12"/>
  <c r="O81" i="12"/>
  <c r="Q81" i="12"/>
  <c r="S81" i="12"/>
  <c r="G83" i="12"/>
  <c r="I83" i="12"/>
  <c r="K83" i="12"/>
  <c r="M83" i="12"/>
  <c r="O83" i="12"/>
  <c r="Q83" i="12"/>
  <c r="S83" i="12"/>
  <c r="G85" i="12"/>
  <c r="M85" i="12" s="1"/>
  <c r="I85" i="12"/>
  <c r="K85" i="12"/>
  <c r="O85" i="12"/>
  <c r="Q85" i="12"/>
  <c r="S85" i="12"/>
  <c r="G88" i="12"/>
  <c r="M88" i="12" s="1"/>
  <c r="I88" i="12"/>
  <c r="K88" i="12"/>
  <c r="O88" i="12"/>
  <c r="Q88" i="12"/>
  <c r="S88" i="12"/>
  <c r="G91" i="12"/>
  <c r="M91" i="12" s="1"/>
  <c r="I91" i="12"/>
  <c r="K91" i="12"/>
  <c r="O91" i="12"/>
  <c r="Q91" i="12"/>
  <c r="S91" i="12"/>
  <c r="G93" i="12"/>
  <c r="M93" i="12" s="1"/>
  <c r="I93" i="12"/>
  <c r="K93" i="12"/>
  <c r="O93" i="12"/>
  <c r="Q93" i="12"/>
  <c r="S93" i="12"/>
  <c r="G95" i="12"/>
  <c r="M95" i="12" s="1"/>
  <c r="I95" i="12"/>
  <c r="K95" i="12"/>
  <c r="O95" i="12"/>
  <c r="Q95" i="12"/>
  <c r="S95" i="12"/>
  <c r="G102" i="12"/>
  <c r="M102" i="12" s="1"/>
  <c r="I102" i="12"/>
  <c r="K102" i="12"/>
  <c r="O102" i="12"/>
  <c r="Q102" i="12"/>
  <c r="S102" i="12"/>
  <c r="G110" i="12"/>
  <c r="G109" i="12" s="1"/>
  <c r="I56" i="1" s="1"/>
  <c r="I110" i="12"/>
  <c r="I109" i="12" s="1"/>
  <c r="K110" i="12"/>
  <c r="K109" i="12" s="1"/>
  <c r="O110" i="12"/>
  <c r="O109" i="12" s="1"/>
  <c r="Q110" i="12"/>
  <c r="Q109" i="12" s="1"/>
  <c r="S110" i="12"/>
  <c r="S109" i="12" s="1"/>
  <c r="G112" i="12"/>
  <c r="M112" i="12" s="1"/>
  <c r="I112" i="12"/>
  <c r="K112" i="12"/>
  <c r="O112" i="12"/>
  <c r="Q112" i="12"/>
  <c r="S112" i="12"/>
  <c r="G125" i="12"/>
  <c r="M125" i="12" s="1"/>
  <c r="I125" i="12"/>
  <c r="K125" i="12"/>
  <c r="O125" i="12"/>
  <c r="O111" i="12" s="1"/>
  <c r="Q125" i="12"/>
  <c r="S125" i="12"/>
  <c r="G131" i="12"/>
  <c r="M131" i="12" s="1"/>
  <c r="I131" i="12"/>
  <c r="K131" i="12"/>
  <c r="O131" i="12"/>
  <c r="Q131" i="12"/>
  <c r="S131" i="12"/>
  <c r="G133" i="12"/>
  <c r="M133" i="12" s="1"/>
  <c r="I133" i="12"/>
  <c r="K133" i="12"/>
  <c r="O133" i="12"/>
  <c r="Q133" i="12"/>
  <c r="S133" i="12"/>
  <c r="G134" i="12"/>
  <c r="M134" i="12" s="1"/>
  <c r="I134" i="12"/>
  <c r="K134" i="12"/>
  <c r="O134" i="12"/>
  <c r="Q134" i="12"/>
  <c r="S134" i="12"/>
  <c r="S132" i="12" s="1"/>
  <c r="G135" i="12"/>
  <c r="I135" i="12"/>
  <c r="K135" i="12"/>
  <c r="M135" i="12"/>
  <c r="O135" i="12"/>
  <c r="Q135" i="12"/>
  <c r="S135" i="12"/>
  <c r="G136" i="12"/>
  <c r="M136" i="12" s="1"/>
  <c r="I136" i="12"/>
  <c r="K136" i="12"/>
  <c r="O136" i="12"/>
  <c r="Q136" i="12"/>
  <c r="S136" i="12"/>
  <c r="G139" i="12"/>
  <c r="I139" i="12"/>
  <c r="K139" i="12"/>
  <c r="O139" i="12"/>
  <c r="Q139" i="12"/>
  <c r="S139" i="12"/>
  <c r="G141" i="12"/>
  <c r="M141" i="12" s="1"/>
  <c r="I141" i="12"/>
  <c r="K141" i="12"/>
  <c r="O141" i="12"/>
  <c r="Q141" i="12"/>
  <c r="S141" i="12"/>
  <c r="G143" i="12"/>
  <c r="M143" i="12" s="1"/>
  <c r="I143" i="12"/>
  <c r="K143" i="12"/>
  <c r="O143" i="12"/>
  <c r="Q143" i="12"/>
  <c r="S143" i="12"/>
  <c r="G145" i="12"/>
  <c r="M145" i="12" s="1"/>
  <c r="I145" i="12"/>
  <c r="K145" i="12"/>
  <c r="O145" i="12"/>
  <c r="Q145" i="12"/>
  <c r="S145" i="12"/>
  <c r="G147" i="12"/>
  <c r="M147" i="12" s="1"/>
  <c r="I147" i="12"/>
  <c r="K147" i="12"/>
  <c r="O147" i="12"/>
  <c r="Q147" i="12"/>
  <c r="S147" i="12"/>
  <c r="G149" i="12"/>
  <c r="M149" i="12" s="1"/>
  <c r="I149" i="12"/>
  <c r="K149" i="12"/>
  <c r="O149" i="12"/>
  <c r="Q149" i="12"/>
  <c r="S149" i="12"/>
  <c r="G151" i="12"/>
  <c r="M151" i="12" s="1"/>
  <c r="I151" i="12"/>
  <c r="K151" i="12"/>
  <c r="O151" i="12"/>
  <c r="Q151" i="12"/>
  <c r="S151" i="12"/>
  <c r="G153" i="12"/>
  <c r="I153" i="12"/>
  <c r="K153" i="12"/>
  <c r="M153" i="12"/>
  <c r="O153" i="12"/>
  <c r="Q153" i="12"/>
  <c r="S153" i="12"/>
  <c r="G155" i="12"/>
  <c r="M155" i="12" s="1"/>
  <c r="I155" i="12"/>
  <c r="K155" i="12"/>
  <c r="O155" i="12"/>
  <c r="Q155" i="12"/>
  <c r="S155" i="12"/>
  <c r="G157" i="12"/>
  <c r="M157" i="12" s="1"/>
  <c r="I157" i="12"/>
  <c r="K157" i="12"/>
  <c r="O157" i="12"/>
  <c r="Q157" i="12"/>
  <c r="S157" i="12"/>
  <c r="G159" i="12"/>
  <c r="M159" i="12" s="1"/>
  <c r="I159" i="12"/>
  <c r="K159" i="12"/>
  <c r="O159" i="12"/>
  <c r="Q159" i="12"/>
  <c r="S159" i="12"/>
  <c r="G162" i="12"/>
  <c r="M162" i="12" s="1"/>
  <c r="I162" i="12"/>
  <c r="K162" i="12"/>
  <c r="K158" i="12" s="1"/>
  <c r="O162" i="12"/>
  <c r="Q162" i="12"/>
  <c r="S162" i="12"/>
  <c r="S158" i="12" s="1"/>
  <c r="G166" i="12"/>
  <c r="G165" i="12" s="1"/>
  <c r="I61" i="1" s="1"/>
  <c r="I166" i="12"/>
  <c r="I165" i="12" s="1"/>
  <c r="K166" i="12"/>
  <c r="K165" i="12" s="1"/>
  <c r="O166" i="12"/>
  <c r="O165" i="12" s="1"/>
  <c r="Q166" i="12"/>
  <c r="Q165" i="12" s="1"/>
  <c r="S166" i="12"/>
  <c r="S165" i="12" s="1"/>
  <c r="G169" i="12"/>
  <c r="I169" i="12"/>
  <c r="K169" i="12"/>
  <c r="O169" i="12"/>
  <c r="Q169" i="12"/>
  <c r="S169" i="12"/>
  <c r="G175" i="12"/>
  <c r="M175" i="12" s="1"/>
  <c r="I175" i="12"/>
  <c r="K175" i="12"/>
  <c r="O175" i="12"/>
  <c r="Q175" i="12"/>
  <c r="S175" i="12"/>
  <c r="G182" i="12"/>
  <c r="M182" i="12" s="1"/>
  <c r="I182" i="12"/>
  <c r="K182" i="12"/>
  <c r="O182" i="12"/>
  <c r="Q182" i="12"/>
  <c r="S182" i="12"/>
  <c r="G188" i="12"/>
  <c r="M188" i="12" s="1"/>
  <c r="I188" i="12"/>
  <c r="K188" i="12"/>
  <c r="O188" i="12"/>
  <c r="Q188" i="12"/>
  <c r="S188" i="12"/>
  <c r="G190" i="12"/>
  <c r="M190" i="12" s="1"/>
  <c r="I190" i="12"/>
  <c r="K190" i="12"/>
  <c r="O190" i="12"/>
  <c r="Q190" i="12"/>
  <c r="S190" i="12"/>
  <c r="G192" i="12"/>
  <c r="M192" i="12" s="1"/>
  <c r="I192" i="12"/>
  <c r="K192" i="12"/>
  <c r="O192" i="12"/>
  <c r="Q192" i="12"/>
  <c r="S192" i="12"/>
  <c r="G194" i="12"/>
  <c r="I194" i="12"/>
  <c r="K194" i="12"/>
  <c r="M194" i="12"/>
  <c r="O194" i="12"/>
  <c r="Q194" i="12"/>
  <c r="S194" i="12"/>
  <c r="G200" i="12"/>
  <c r="M200" i="12" s="1"/>
  <c r="I200" i="12"/>
  <c r="K200" i="12"/>
  <c r="O200" i="12"/>
  <c r="Q200" i="12"/>
  <c r="S200" i="12"/>
  <c r="G207" i="12"/>
  <c r="M207" i="12" s="1"/>
  <c r="I207" i="12"/>
  <c r="K207" i="12"/>
  <c r="O207" i="12"/>
  <c r="Q207" i="12"/>
  <c r="S207" i="12"/>
  <c r="G214" i="12"/>
  <c r="M214" i="12" s="1"/>
  <c r="I214" i="12"/>
  <c r="K214" i="12"/>
  <c r="O214" i="12"/>
  <c r="Q214" i="12"/>
  <c r="S214" i="12"/>
  <c r="G216" i="12"/>
  <c r="M216" i="12" s="1"/>
  <c r="I216" i="12"/>
  <c r="K216" i="12"/>
  <c r="O216" i="12"/>
  <c r="Q216" i="12"/>
  <c r="S216" i="12"/>
  <c r="G219" i="12"/>
  <c r="M219" i="12" s="1"/>
  <c r="I219" i="12"/>
  <c r="K219" i="12"/>
  <c r="O219" i="12"/>
  <c r="Q219" i="12"/>
  <c r="S219" i="12"/>
  <c r="G225" i="12"/>
  <c r="M225" i="12" s="1"/>
  <c r="I225" i="12"/>
  <c r="K225" i="12"/>
  <c r="O225" i="12"/>
  <c r="Q225" i="12"/>
  <c r="S225" i="12"/>
  <c r="G227" i="12"/>
  <c r="M227" i="12" s="1"/>
  <c r="I227" i="12"/>
  <c r="K227" i="12"/>
  <c r="O227" i="12"/>
  <c r="Q227" i="12"/>
  <c r="S227" i="12"/>
  <c r="G229" i="12"/>
  <c r="M229" i="12" s="1"/>
  <c r="I229" i="12"/>
  <c r="K229" i="12"/>
  <c r="O229" i="12"/>
  <c r="Q229" i="12"/>
  <c r="S229" i="12"/>
  <c r="G231" i="12"/>
  <c r="M231" i="12" s="1"/>
  <c r="I231" i="12"/>
  <c r="K231" i="12"/>
  <c r="O231" i="12"/>
  <c r="Q231" i="12"/>
  <c r="S231" i="12"/>
  <c r="I232" i="12"/>
  <c r="G233" i="12"/>
  <c r="G232" i="12" s="1"/>
  <c r="I64" i="1" s="1"/>
  <c r="I233" i="12"/>
  <c r="K233" i="12"/>
  <c r="K232" i="12" s="1"/>
  <c r="O233" i="12"/>
  <c r="O232" i="12" s="1"/>
  <c r="Q233" i="12"/>
  <c r="Q232" i="12" s="1"/>
  <c r="S233" i="12"/>
  <c r="S232" i="12" s="1"/>
  <c r="G237" i="12"/>
  <c r="I237" i="12"/>
  <c r="K237" i="12"/>
  <c r="O237" i="12"/>
  <c r="Q237" i="12"/>
  <c r="S237" i="12"/>
  <c r="G250" i="12"/>
  <c r="M250" i="12" s="1"/>
  <c r="I250" i="12"/>
  <c r="K250" i="12"/>
  <c r="O250" i="12"/>
  <c r="Q250" i="12"/>
  <c r="S250" i="12"/>
  <c r="S263" i="12"/>
  <c r="G264" i="12"/>
  <c r="G263" i="12" s="1"/>
  <c r="I66" i="1" s="1"/>
  <c r="I264" i="12"/>
  <c r="I263" i="12" s="1"/>
  <c r="K264" i="12"/>
  <c r="K263" i="12" s="1"/>
  <c r="M264" i="12"/>
  <c r="M263" i="12" s="1"/>
  <c r="O264" i="12"/>
  <c r="O263" i="12" s="1"/>
  <c r="Q264" i="12"/>
  <c r="Q263" i="12" s="1"/>
  <c r="S264" i="12"/>
  <c r="G266" i="12"/>
  <c r="M266" i="12" s="1"/>
  <c r="M265" i="12" s="1"/>
  <c r="I266" i="12"/>
  <c r="I265" i="12" s="1"/>
  <c r="K266" i="12"/>
  <c r="K265" i="12" s="1"/>
  <c r="O266" i="12"/>
  <c r="O265" i="12" s="1"/>
  <c r="Q266" i="12"/>
  <c r="Q265" i="12" s="1"/>
  <c r="S266" i="12"/>
  <c r="S265" i="12" s="1"/>
  <c r="G268" i="12"/>
  <c r="M268" i="12" s="1"/>
  <c r="I268" i="12"/>
  <c r="K268" i="12"/>
  <c r="O268" i="12"/>
  <c r="Q268" i="12"/>
  <c r="S268" i="12"/>
  <c r="G269" i="12"/>
  <c r="M269" i="12" s="1"/>
  <c r="I269" i="12"/>
  <c r="K269" i="12"/>
  <c r="O269" i="12"/>
  <c r="Q269" i="12"/>
  <c r="S269" i="12"/>
  <c r="G270" i="12"/>
  <c r="M270" i="12" s="1"/>
  <c r="I270" i="12"/>
  <c r="K270" i="12"/>
  <c r="O270" i="12"/>
  <c r="Q270" i="12"/>
  <c r="S270" i="12"/>
  <c r="G271" i="12"/>
  <c r="M271" i="12" s="1"/>
  <c r="I271" i="12"/>
  <c r="K271" i="12"/>
  <c r="O271" i="12"/>
  <c r="Q271" i="12"/>
  <c r="S271" i="12"/>
  <c r="G272" i="12"/>
  <c r="M272" i="12" s="1"/>
  <c r="I272" i="12"/>
  <c r="K272" i="12"/>
  <c r="O272" i="12"/>
  <c r="Q272" i="12"/>
  <c r="S272" i="12"/>
  <c r="G273" i="12"/>
  <c r="M273" i="12" s="1"/>
  <c r="I273" i="12"/>
  <c r="K273" i="12"/>
  <c r="O273" i="12"/>
  <c r="Q273" i="12"/>
  <c r="S273" i="12"/>
  <c r="G275" i="12"/>
  <c r="I275" i="12"/>
  <c r="K275" i="12"/>
  <c r="O275" i="12"/>
  <c r="Q275" i="12"/>
  <c r="S275" i="12"/>
  <c r="G276" i="12"/>
  <c r="M276" i="12" s="1"/>
  <c r="I276" i="12"/>
  <c r="K276" i="12"/>
  <c r="O276" i="12"/>
  <c r="Q276" i="12"/>
  <c r="S276" i="12"/>
  <c r="G277" i="12"/>
  <c r="M277" i="12" s="1"/>
  <c r="I277" i="12"/>
  <c r="K277" i="12"/>
  <c r="O277" i="12"/>
  <c r="Q277" i="12"/>
  <c r="S277" i="12"/>
  <c r="G278" i="12"/>
  <c r="M278" i="12" s="1"/>
  <c r="I278" i="12"/>
  <c r="K278" i="12"/>
  <c r="O278" i="12"/>
  <c r="Q278" i="12"/>
  <c r="S278" i="12"/>
  <c r="G279" i="12"/>
  <c r="M279" i="12" s="1"/>
  <c r="I279" i="12"/>
  <c r="K279" i="12"/>
  <c r="O279" i="12"/>
  <c r="Q279" i="12"/>
  <c r="S279" i="12"/>
  <c r="G280" i="12"/>
  <c r="M280" i="12" s="1"/>
  <c r="I280" i="12"/>
  <c r="K280" i="12"/>
  <c r="O280" i="12"/>
  <c r="Q280" i="12"/>
  <c r="S280" i="12"/>
  <c r="G281" i="12"/>
  <c r="M281" i="12" s="1"/>
  <c r="I281" i="12"/>
  <c r="K281" i="12"/>
  <c r="O281" i="12"/>
  <c r="Q281" i="12"/>
  <c r="S281" i="12"/>
  <c r="G282" i="12"/>
  <c r="M282" i="12" s="1"/>
  <c r="I282" i="12"/>
  <c r="K282" i="12"/>
  <c r="O282" i="12"/>
  <c r="Q282" i="12"/>
  <c r="S282" i="12"/>
  <c r="AB284" i="12"/>
  <c r="F41" i="1" s="1"/>
  <c r="I20" i="1"/>
  <c r="M59" i="12" l="1"/>
  <c r="M58" i="12" s="1"/>
  <c r="I236" i="12"/>
  <c r="O158" i="12"/>
  <c r="O132" i="12"/>
  <c r="M110" i="12"/>
  <c r="M109" i="12" s="1"/>
  <c r="S65" i="12"/>
  <c r="I158" i="12"/>
  <c r="S111" i="12"/>
  <c r="K274" i="12"/>
  <c r="G274" i="12"/>
  <c r="I69" i="1" s="1"/>
  <c r="I19" i="1" s="1"/>
  <c r="K267" i="12"/>
  <c r="Q267" i="12"/>
  <c r="I267" i="12"/>
  <c r="G265" i="12"/>
  <c r="I67" i="1" s="1"/>
  <c r="I18" i="1" s="1"/>
  <c r="K236" i="12"/>
  <c r="G236" i="12"/>
  <c r="I65" i="1" s="1"/>
  <c r="K193" i="12"/>
  <c r="Q193" i="12"/>
  <c r="I193" i="12"/>
  <c r="K168" i="12"/>
  <c r="G168" i="12"/>
  <c r="I62" i="1" s="1"/>
  <c r="Q158" i="12"/>
  <c r="K138" i="12"/>
  <c r="G138" i="12"/>
  <c r="I59" i="1" s="1"/>
  <c r="K73" i="12"/>
  <c r="Q73" i="12"/>
  <c r="I73" i="12"/>
  <c r="G70" i="12"/>
  <c r="I54" i="1" s="1"/>
  <c r="K30" i="12"/>
  <c r="G30" i="12"/>
  <c r="I51" i="1" s="1"/>
  <c r="K18" i="12"/>
  <c r="G18" i="12"/>
  <c r="I50" i="1" s="1"/>
  <c r="S8" i="12"/>
  <c r="O8" i="12"/>
  <c r="F39" i="1"/>
  <c r="F40" i="1"/>
  <c r="AC284" i="12"/>
  <c r="Q274" i="12"/>
  <c r="I274" i="12"/>
  <c r="S274" i="12"/>
  <c r="O274" i="12"/>
  <c r="S267" i="12"/>
  <c r="O267" i="12"/>
  <c r="Q236" i="12"/>
  <c r="S236" i="12"/>
  <c r="O236" i="12"/>
  <c r="S193" i="12"/>
  <c r="O193" i="12"/>
  <c r="Q168" i="12"/>
  <c r="I168" i="12"/>
  <c r="S168" i="12"/>
  <c r="O168" i="12"/>
  <c r="Q138" i="12"/>
  <c r="I138" i="12"/>
  <c r="S138" i="12"/>
  <c r="O138" i="12"/>
  <c r="K132" i="12"/>
  <c r="Q132" i="12"/>
  <c r="I132" i="12"/>
  <c r="K111" i="12"/>
  <c r="Q111" i="12"/>
  <c r="I111" i="12"/>
  <c r="S73" i="12"/>
  <c r="O73" i="12"/>
  <c r="K65" i="12"/>
  <c r="Q65" i="12"/>
  <c r="I65" i="12"/>
  <c r="Q30" i="12"/>
  <c r="I30" i="12"/>
  <c r="S30" i="12"/>
  <c r="O30" i="12"/>
  <c r="Q18" i="12"/>
  <c r="I18" i="12"/>
  <c r="S18" i="12"/>
  <c r="O18" i="12"/>
  <c r="K8" i="12"/>
  <c r="Q8" i="12"/>
  <c r="I8" i="12"/>
  <c r="M267" i="12"/>
  <c r="M73" i="12"/>
  <c r="M193" i="12"/>
  <c r="M158" i="12"/>
  <c r="M132" i="12"/>
  <c r="M111" i="12"/>
  <c r="M65" i="12"/>
  <c r="M8" i="12"/>
  <c r="G267" i="12"/>
  <c r="I68" i="1" s="1"/>
  <c r="G193" i="12"/>
  <c r="I63" i="1" s="1"/>
  <c r="G158" i="12"/>
  <c r="I60" i="1" s="1"/>
  <c r="G132" i="12"/>
  <c r="I58" i="1" s="1"/>
  <c r="G111" i="12"/>
  <c r="I57" i="1" s="1"/>
  <c r="G73" i="12"/>
  <c r="I55" i="1" s="1"/>
  <c r="G65" i="12"/>
  <c r="I53" i="1" s="1"/>
  <c r="G8" i="12"/>
  <c r="M275" i="12"/>
  <c r="M274" i="12" s="1"/>
  <c r="M237" i="12"/>
  <c r="M236" i="12" s="1"/>
  <c r="M233" i="12"/>
  <c r="M232" i="12" s="1"/>
  <c r="M169" i="12"/>
  <c r="M168" i="12" s="1"/>
  <c r="M166" i="12"/>
  <c r="M165" i="12" s="1"/>
  <c r="M139" i="12"/>
  <c r="M138" i="12" s="1"/>
  <c r="M31" i="12"/>
  <c r="M30" i="12" s="1"/>
  <c r="M19" i="12"/>
  <c r="M18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G284" i="12"/>
  <c r="I49" i="1"/>
  <c r="G41" i="1"/>
  <c r="H41" i="1" s="1"/>
  <c r="I41" i="1" s="1"/>
  <c r="G40" i="1"/>
  <c r="H40" i="1" s="1"/>
  <c r="I40" i="1" s="1"/>
  <c r="G39" i="1"/>
  <c r="G42" i="1" s="1"/>
  <c r="G25" i="1" s="1"/>
  <c r="A25" i="1" s="1"/>
  <c r="A26" i="1" s="1"/>
  <c r="G26" i="1" s="1"/>
  <c r="F42" i="1"/>
  <c r="H39" i="1" l="1"/>
  <c r="I39" i="1" s="1"/>
  <c r="I42" i="1" s="1"/>
  <c r="G23" i="1"/>
  <c r="A23" i="1" s="1"/>
  <c r="A24" i="1" s="1"/>
  <c r="G24" i="1" s="1"/>
  <c r="A27" i="1" s="1"/>
  <c r="A29" i="1" s="1"/>
  <c r="G29" i="1" s="1"/>
  <c r="G27" i="1" s="1"/>
  <c r="G28" i="1"/>
  <c r="I70" i="1"/>
  <c r="I16" i="1"/>
  <c r="I21" i="1" s="1"/>
  <c r="H42" i="1" l="1"/>
  <c r="J68" i="1"/>
  <c r="J66" i="1"/>
  <c r="J64" i="1"/>
  <c r="J62" i="1"/>
  <c r="J60" i="1"/>
  <c r="J58" i="1"/>
  <c r="J56" i="1"/>
  <c r="J54" i="1"/>
  <c r="J52" i="1"/>
  <c r="J50" i="1"/>
  <c r="J69" i="1"/>
  <c r="J67" i="1"/>
  <c r="J65" i="1"/>
  <c r="J63" i="1"/>
  <c r="J61" i="1"/>
  <c r="J59" i="1"/>
  <c r="J57" i="1"/>
  <c r="J55" i="1"/>
  <c r="J53" i="1"/>
  <c r="J51" i="1"/>
  <c r="J49" i="1"/>
  <c r="J41" i="1"/>
  <c r="J40" i="1"/>
  <c r="J39" i="1"/>
  <c r="J42" i="1" s="1"/>
  <c r="J7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<sst xmlns="http://schemas.openxmlformats.org/spreadsheetml/2006/main" count="954" uniqueCount="440">
  <si>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</si>
  <si>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</si>
  <si>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</si>
  <si>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</si>
  <si>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</si>
  <si>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</si>
  <si>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</si>
  <si>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</si>
  <si>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</si>
  <si>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</si>
  <si>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</si>
  <si>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</si>
  <si>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</si>
  <si>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</si>
  <si>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</si>
  <si>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</si>
  <si>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</si>
  <si>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</si>
  <si>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</si>
  <si>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</si>
  <si>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</si>
  <si>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</si>
  <si>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</si>
  <si>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</si>
  <si>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</si>
  <si>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</si>
  <si>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</si>
  <si>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</si>
  <si>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</si>
  <si>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</si>
  <si>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</si>
  <si>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</si>
  <si>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</si>
  <si>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</si>
  <si>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</si>
  <si>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</si>
  <si>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</si>
  <si>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</si>
  <si>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</si>
  <si>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</si>
  <si>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</si>
  <si>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</si>
  <si>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</si>
  <si>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</t>
  </si>
  <si>
    <t>WC č.3</t>
  </si>
  <si>
    <t>01</t>
  </si>
  <si>
    <t>Základní škola</t>
  </si>
  <si>
    <t>Objekt:</t>
  </si>
  <si>
    <t>Rozpočet:</t>
  </si>
  <si>
    <t>ZO16/03</t>
  </si>
  <si>
    <t>Oprava sociálního zařízení ZŠ Slovan</t>
  </si>
  <si>
    <t>Město Kroměříž</t>
  </si>
  <si>
    <t>Velké náměstí 115/1</t>
  </si>
  <si>
    <t>Kroměříž</t>
  </si>
  <si>
    <t>76701</t>
  </si>
  <si>
    <t>00287351</t>
  </si>
  <si>
    <t>Ing. Jan Zona</t>
  </si>
  <si>
    <t>Jiráskova 889/18</t>
  </si>
  <si>
    <t>72321041</t>
  </si>
  <si>
    <t>Stavba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</si>
  <si>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</si>
  <si>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</si>
  <si>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</si>
  <si>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</si>
  <si>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</si>
  <si>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</si>
  <si>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</si>
  <si>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</si>
  <si>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</si>
  <si>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</si>
  <si>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</si>
  <si>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</si>
  <si>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</si>
  <si>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</si>
  <si>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</si>
  <si>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</si>
  <si>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</si>
  <si>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</si>
  <si>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</si>
  <si>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</si>
  <si>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</si>
  <si>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</si>
  <si>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</si>
  <si>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</si>
  <si>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</si>
  <si>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</si>
  <si>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</si>
  <si>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</si>
  <si>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</si>
  <si>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</si>
  <si>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</si>
  <si>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</si>
  <si>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</si>
  <si>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</si>
  <si>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</si>
  <si>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</si>
  <si>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</si>
  <si>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</si>
  <si>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</si>
  <si>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</si>
  <si>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</si>
  <si>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</si>
  <si>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</si>
  <si>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</si>
  <si>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</si>
  <si>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</si>
  <si>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</si>
  <si>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</si>
  <si>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</si>
  <si>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</si>
  <si>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</si>
  <si>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</si>
  <si>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</si>
  <si>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</si>
  <si>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</si>
  <si>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</si>
  <si>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</si>
  <si>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</si>
  <si>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</si>
  <si>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</si>
  <si>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</si>
  <si>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</si>
  <si>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</si>
  <si>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</si>
  <si>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</si>
  <si>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</si>
  <si>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Nhod / MJ</t>
  </si>
  <si>
    <t>Nhod celk.</t>
  </si>
  <si>
    <t>Dodavatel</t>
  </si>
  <si>
    <t>Díl:</t>
  </si>
  <si>
    <t>DIL</t>
  </si>
  <si>
    <t>311271177R00</t>
  </si>
  <si>
    <t xml:space="preserve">Zdivo z tvárnic pórobetonových hladkých tl. 30 cm </t>
  </si>
  <si>
    <t>m2</t>
  </si>
  <si>
    <t>POL1_1</t>
  </si>
  <si>
    <t>127-128 : 1,1*2,05</t>
  </si>
  <si>
    <t>VV</t>
  </si>
  <si>
    <t>126 : 0,675*1,05*2</t>
  </si>
  <si>
    <t>317121151RT3</t>
  </si>
  <si>
    <t>Montáž ŽB překladů do 105 cm dodatečně do rýh včetně dodávky RZP 7/10  119 x 12 x 19 cm</t>
  </si>
  <si>
    <t>kus</t>
  </si>
  <si>
    <t>zvětšení dveří m.č.120 : 2</t>
  </si>
  <si>
    <t>317941121RT2</t>
  </si>
  <si>
    <t>Osazení ocelových válcovaných nosníků do č.12 včetně dodávky profilu I č.10</t>
  </si>
  <si>
    <t>t</t>
  </si>
  <si>
    <t>nadokenní překlad : 2*8,34/1000</t>
  </si>
  <si>
    <t>346244381R00</t>
  </si>
  <si>
    <t xml:space="preserve">Plentování ocelových nosníků výšky do 20 cm </t>
  </si>
  <si>
    <t>nadokenní překlad : 2*0,3</t>
  </si>
  <si>
    <t>342255024R00</t>
  </si>
  <si>
    <t xml:space="preserve">Příčky z desek pórobetonových tl. 10 cm </t>
  </si>
  <si>
    <t>121-125 : 1,73*3,1</t>
  </si>
  <si>
    <t>123-125,124-125 : 1,7*(3,1-0,6)</t>
  </si>
  <si>
    <t>342255028R00</t>
  </si>
  <si>
    <t xml:space="preserve">Příčky z desek pórobetonových tl. 15 cm </t>
  </si>
  <si>
    <t>123,124 : 1,7*1,25</t>
  </si>
  <si>
    <t>342267111RT3</t>
  </si>
  <si>
    <t>Obklad trámů sádrokartonem dvoustranný do 0,5/0,5m desky standard impreg. tl. 12,5 mm</t>
  </si>
  <si>
    <t>m</t>
  </si>
  <si>
    <t>obklad VZT 500/400mm, 300/400mm : 2,25+1,765+1,735+2,93+2,83+3,2+1,1+1,1+3,7</t>
  </si>
  <si>
    <t>342267112RT3</t>
  </si>
  <si>
    <t>Obklad trámů sádrokartonem třístranný do 0,5/0,5 m desky standard impreg. tl. 12,5 mm</t>
  </si>
  <si>
    <t>obklad VZT 300/400mm : 2,275</t>
  </si>
  <si>
    <t>342948111R00</t>
  </si>
  <si>
    <t xml:space="preserve">Ukotvení příček k cihel.konstr. kotvami na hmožd. </t>
  </si>
  <si>
    <t>příčky a stěny : 3,1+2+2+1</t>
  </si>
  <si>
    <t>610991111R00</t>
  </si>
  <si>
    <t xml:space="preserve">Zakrývání výplní vnitřních otvorů </t>
  </si>
  <si>
    <t>okna : 1,7*0,6*2+(1,63+1,7+1,1+0,675)*1</t>
  </si>
  <si>
    <t>dveře : 0,8*2*7</t>
  </si>
  <si>
    <t>Al příčky s dveřmi : (1,7+1,25+1,1+6,1)*2*2</t>
  </si>
  <si>
    <t>611473112R00</t>
  </si>
  <si>
    <t>Omítky vnitřní stropů ze suchých směsí stropů rovných štukové</t>
  </si>
  <si>
    <t>POL1_</t>
  </si>
  <si>
    <t>vápenocementové, strojně nebo ručně nanášené, s pomocným lešením, kompletní souvrství</t>
  </si>
  <si>
    <t>SPI</t>
  </si>
  <si>
    <t>stropy : 32,2</t>
  </si>
  <si>
    <t>612409991R00</t>
  </si>
  <si>
    <t xml:space="preserve">Začištění omítek kolem oken,dveří apod. </t>
  </si>
  <si>
    <t>kolem dveří 800/1970 : (0,9+2,05*2)*3</t>
  </si>
  <si>
    <t>612451121R00</t>
  </si>
  <si>
    <t xml:space="preserve">Omítka vnitřní zdiva, cementová (MC), hladká </t>
  </si>
  <si>
    <t xml:space="preserve">pod obklady : </t>
  </si>
  <si>
    <t>120 : (2,25+1,63)*2*2,1-0,8*2*2</t>
  </si>
  <si>
    <t>122,123,124 : (4,265+1,7)*2*2,1-0,8*2</t>
  </si>
  <si>
    <t>125 : (1,735+3,43)*2*2,1-0,8*2*2</t>
  </si>
  <si>
    <t>126,127,128,132 : (6,1+2,275)*2*2,1+1,1*2*2-0,8*2</t>
  </si>
  <si>
    <t>121 : (1,765+1,63)*2*2,1-0,8*2</t>
  </si>
  <si>
    <t>612473182R00</t>
  </si>
  <si>
    <t xml:space="preserve">Omítka vnitř.zdiva ze such.směsi, štuková, strojně </t>
  </si>
  <si>
    <t xml:space="preserve">nad obklady : </t>
  </si>
  <si>
    <t>120 : (2,25+1,63)*2*0,95-1,63*0,95</t>
  </si>
  <si>
    <t>122,123,124 : (4,265+1,7)*2*0,95-1,7*0,95-1,7*0,6</t>
  </si>
  <si>
    <t>125 : (1,735+3,43)*2*0,95-1,7*0,6</t>
  </si>
  <si>
    <t>126,127,128,132 : (6,1+2,275)*2*0,95-(1,1+0,675)*0,95</t>
  </si>
  <si>
    <t>121 : (1,765+1,63)*2*0,95</t>
  </si>
  <si>
    <t>612473186R00</t>
  </si>
  <si>
    <t xml:space="preserve">Příplatek za zabudované rohovníky </t>
  </si>
  <si>
    <t>okna : (1,63+1,7+1,1+0,675+1+1+1,7+1)*2</t>
  </si>
  <si>
    <t>dveře : (0,8+2*2)*2*5</t>
  </si>
  <si>
    <t>rohy : 2*2+1,1*2+1+0,675+0,6+3,05</t>
  </si>
  <si>
    <t>631416221R00</t>
  </si>
  <si>
    <t>Mazanina betonová ze suché směsi, samonivelační tloušťky přes 50 do 80 mm pevnost v tlaku 20 MPa</t>
  </si>
  <si>
    <t>m3</t>
  </si>
  <si>
    <t>120 : (2,25*1,63)*0,085+0,8*0,25*0,085</t>
  </si>
  <si>
    <t>122,123,124 : (4,265*1,7)*0,085+0,8*0,1*0,085</t>
  </si>
  <si>
    <t>125 : (1,735*3,43)*0,085+0,8*0,25*0,085</t>
  </si>
  <si>
    <t>126,127,128,132 : (6,1*2,275)*0,085+0,8*0,1*0,085</t>
  </si>
  <si>
    <t>121 : (1,765*1,63)*0,085+0,8*0,25*0,085</t>
  </si>
  <si>
    <t>642944121R00</t>
  </si>
  <si>
    <t xml:space="preserve">Osazení ocelových zárubní dodatečně do 2,5 m2 </t>
  </si>
  <si>
    <t>800/1970mm : 5</t>
  </si>
  <si>
    <t>553310732</t>
  </si>
  <si>
    <t>Zárubeň ocelová  "U" 100, 800x1970 L, P</t>
  </si>
  <si>
    <t>553310812</t>
  </si>
  <si>
    <t>Zárubeň ocelová  "U" 250, 800x1970 L, P</t>
  </si>
  <si>
    <t>941955002R00</t>
  </si>
  <si>
    <t xml:space="preserve">Lešení lehké pomocné, výška podlahy do 1,9 m </t>
  </si>
  <si>
    <t>6,1*5,65</t>
  </si>
  <si>
    <t>962031132R00</t>
  </si>
  <si>
    <t xml:space="preserve">Bourání příček cihelných tl. 10 cm </t>
  </si>
  <si>
    <t>stávající příčky tl. 100mm : 3,415*2,05+(1,7+1,35+1,075*3+6,1)*2,2</t>
  </si>
  <si>
    <t>odpočet otvorů : -(0,6*2*6)</t>
  </si>
  <si>
    <t>962081131R00</t>
  </si>
  <si>
    <t xml:space="preserve">Bourání příček ze skleněných tvárnic tl. 10 cm </t>
  </si>
  <si>
    <t>prosvětlovací okno : 3,415*1</t>
  </si>
  <si>
    <t>965042131R00</t>
  </si>
  <si>
    <t xml:space="preserve">Bourání mazanin betonových  tl. 10 cm, pl. 4 m2 </t>
  </si>
  <si>
    <t>stávající mazanina : (2,25*1,63+4,265*1,7+1,735*3,415+6,1*2,275-0,6*0,4+1,765*1,63)*0,085</t>
  </si>
  <si>
    <t>965081713R00</t>
  </si>
  <si>
    <t xml:space="preserve">Bourání dlaždic keramických tl. 1 cm, nad 1 m2 </t>
  </si>
  <si>
    <t>stávající dlažba : 2,25*1,63+4,265*1,7+1,735*3,415+6,1*2,275-0,6*0,4+1,765*1,63</t>
  </si>
  <si>
    <t>967031132R00</t>
  </si>
  <si>
    <t xml:space="preserve">Přisekání rovných ostění cihelných na MVC </t>
  </si>
  <si>
    <t>zvětšení dveří m.č.120 : 2*0,25</t>
  </si>
  <si>
    <t>968061125R00</t>
  </si>
  <si>
    <t xml:space="preserve">Vyvěšení dřevěných dveřních křídel pl. do 2 m2 </t>
  </si>
  <si>
    <t>600/1970mm : 7</t>
  </si>
  <si>
    <t>800/1970mm : 4</t>
  </si>
  <si>
    <t>968072455R00</t>
  </si>
  <si>
    <t xml:space="preserve">Vybourání kovových dveřních zárubní pl. do 2 m2 </t>
  </si>
  <si>
    <t>600/1970mm : 0,6*2*7</t>
  </si>
  <si>
    <t>800/1970mm : 0,8*2*4</t>
  </si>
  <si>
    <t>971033541R00</t>
  </si>
  <si>
    <t xml:space="preserve">Vybourání otv. zeď cihel. pl.1 m2, tl.30 cm, MVC </t>
  </si>
  <si>
    <t>zvětšení dveří m.č.120 : (0,9*2-0,6*2)*0,25</t>
  </si>
  <si>
    <t>974031666R00</t>
  </si>
  <si>
    <t xml:space="preserve">Vysekání rýh zeď cihelná vtah. nosníků 15 x 25 cm </t>
  </si>
  <si>
    <t>zvětšení dveří m.č.120 : 1,2*2</t>
  </si>
  <si>
    <t>978013191R00</t>
  </si>
  <si>
    <t xml:space="preserve">Otlučení omítek vnitřních stěn v rozsahu do 100 % </t>
  </si>
  <si>
    <t xml:space="preserve">stávající nad obklady : </t>
  </si>
  <si>
    <t>121 : (2,25+1,63)*2*1,05-1,63*1</t>
  </si>
  <si>
    <t>122,123,124 : (4,265*2)*1,05</t>
  </si>
  <si>
    <t>125 : (1,735*2+3,43)*1,05</t>
  </si>
  <si>
    <t>126,127,128,129,130 : (6,1+2,275)*2*1,05</t>
  </si>
  <si>
    <t>131 : (1,765*2+1,63)*1,05</t>
  </si>
  <si>
    <t>978059531R00</t>
  </si>
  <si>
    <t xml:space="preserve">stávající obklady : </t>
  </si>
  <si>
    <t>121 : (2,25+1,63)*2*2-(0,6*2+0,8*2)</t>
  </si>
  <si>
    <t>122,123,124 : (4,265*2+1,7)*2-0,8*2</t>
  </si>
  <si>
    <t>125 : (1,735*2+3,43)*2-0,8*2*2</t>
  </si>
  <si>
    <t>126,127,128,129,130 : (6,1+2,275)*2*2-0,8*2</t>
  </si>
  <si>
    <t>131 : (1,765*2+1,63)*2-0,8*2</t>
  </si>
  <si>
    <t>999281108R00</t>
  </si>
  <si>
    <t xml:space="preserve">Přesun hmot pro opravy a údržbu do výšky 12 m </t>
  </si>
  <si>
    <t>711212002RT3</t>
  </si>
  <si>
    <t>Hydroizolační povlak - nátěr nebo stěrka pružná hydroizolace tl. 2mm</t>
  </si>
  <si>
    <t>POL1_7</t>
  </si>
  <si>
    <t xml:space="preserve">vodorovně : </t>
  </si>
  <si>
    <t>120 : 2,25*1,63+0,8*0,25</t>
  </si>
  <si>
    <t>122,123,124 : 4,265*1,7+0,8*0,1</t>
  </si>
  <si>
    <t>125 : 1,735*3,43+0,8*0,25</t>
  </si>
  <si>
    <t>126,127,128,132 : 6,1*2,275+0,8*0,1</t>
  </si>
  <si>
    <t>121 : 1,765*1,63+0,8*0,25</t>
  </si>
  <si>
    <t xml:space="preserve">svisle v.150mm nad podlahu : </t>
  </si>
  <si>
    <t>120 : (2,25+1,63)*2</t>
  </si>
  <si>
    <t>122,123,124 : (4,265+1,7)*2</t>
  </si>
  <si>
    <t>125 : (1,735+3,43)*2</t>
  </si>
  <si>
    <t>126,127,128,132 : (6,1+2,275+1,1)*2</t>
  </si>
  <si>
    <t>121 : (1,765+1,63)*2</t>
  </si>
  <si>
    <t>711212601RT2</t>
  </si>
  <si>
    <t>Těsnicí pás do spoje podlaha - stěna š. 100 mm</t>
  </si>
  <si>
    <t>998711202R00</t>
  </si>
  <si>
    <t>svisle do 12 m</t>
  </si>
  <si>
    <t>POL7_</t>
  </si>
  <si>
    <t>R720-01</t>
  </si>
  <si>
    <t xml:space="preserve">ZTI dle samostatného rozpočtu </t>
  </si>
  <si>
    <t>kpl</t>
  </si>
  <si>
    <t>POL3_0</t>
  </si>
  <si>
    <t>725989101R00</t>
  </si>
  <si>
    <t>Dvířka montáž dvířek kovových i z PH</t>
  </si>
  <si>
    <t>28349014R</t>
  </si>
  <si>
    <t>dvířka revizní plná; materiál PVC; š = 300,0 mm; h = 300,0 mm; barva bílá, šedá</t>
  </si>
  <si>
    <t>POL3_</t>
  </si>
  <si>
    <t>998725202R00</t>
  </si>
  <si>
    <t>Přesun hmot pro zařizovací předměty v objektech výšky do 12 m</t>
  </si>
  <si>
    <t>vodorovně do 50 m</t>
  </si>
  <si>
    <t>766421811R00</t>
  </si>
  <si>
    <t xml:space="preserve">Demontáž obložení podhledů panely do 1,5 m2 </t>
  </si>
  <si>
    <t>demontáž obložení VZT : 6,1*0,9</t>
  </si>
  <si>
    <t>766421822R00</t>
  </si>
  <si>
    <t xml:space="preserve">Demontáž podkladových roštů obložení podhledů </t>
  </si>
  <si>
    <t>766661112R00</t>
  </si>
  <si>
    <t xml:space="preserve">Montáž dveří do zárubně,otevíravých 1kř.do 0,8 m </t>
  </si>
  <si>
    <t>766669111R00</t>
  </si>
  <si>
    <t xml:space="preserve">Dokování závěsů na universální zárubeň, 1křídlové </t>
  </si>
  <si>
    <t>766670021R00</t>
  </si>
  <si>
    <t xml:space="preserve">Montáž kliky a štítku </t>
  </si>
  <si>
    <t>766695213R00</t>
  </si>
  <si>
    <t xml:space="preserve">Montáž prahů dveří jednokřídlových š. nad 10 cm </t>
  </si>
  <si>
    <t>101,105 : 2</t>
  </si>
  <si>
    <t>54914582</t>
  </si>
  <si>
    <t>Kliky se štítem mezip  804/90 se zaj. Cr</t>
  </si>
  <si>
    <t>61165003</t>
  </si>
  <si>
    <t>Dveře vnitřní laminované plné 1kř. 80x197 cm CPL</t>
  </si>
  <si>
    <t>R-61187161</t>
  </si>
  <si>
    <t>998766202R00</t>
  </si>
  <si>
    <t>v objektech výšky do 12 m</t>
  </si>
  <si>
    <t>R767-01</t>
  </si>
  <si>
    <t xml:space="preserve">kabina 1100/835mm+1100/835mm : </t>
  </si>
  <si>
    <t>m.č.123,124 : 1</t>
  </si>
  <si>
    <t>R767-02</t>
  </si>
  <si>
    <t>m.č.126,127,128 : 1</t>
  </si>
  <si>
    <t>R769-01</t>
  </si>
  <si>
    <t>Okno plastové pevné 1700/600mm, průsvitné neprůhledné, nerozbitné vč. 2ks parapetů   D+M</t>
  </si>
  <si>
    <t>ks</t>
  </si>
  <si>
    <t>125 : 1</t>
  </si>
  <si>
    <t>771575109R00</t>
  </si>
  <si>
    <t>Montáž podlah z dlaždic keramických 300 x 300 mm, režných nebo glazovaných, hladkých, kladených do flexibilního tmele</t>
  </si>
  <si>
    <t>771578011R00</t>
  </si>
  <si>
    <t xml:space="preserve">Spára podlaha - stěna, silikonem </t>
  </si>
  <si>
    <t xml:space="preserve">spoj podlaha stěna a dilatace 3x3m : </t>
  </si>
  <si>
    <t>122,123,124 : (4,265+1,7)*2+1,7</t>
  </si>
  <si>
    <t>125 : (1,735+3,43)*2+1,735</t>
  </si>
  <si>
    <t>126,127,128,132 : (6,1+2,275+1,1)*2+2,275</t>
  </si>
  <si>
    <t>771579795R00</t>
  </si>
  <si>
    <t xml:space="preserve">Příplatek za spárování vodotěsnou hmotou - plošně </t>
  </si>
  <si>
    <t>597642030R</t>
  </si>
  <si>
    <t>bílá : 20</t>
  </si>
  <si>
    <t>59764210R</t>
  </si>
  <si>
    <t>modrá : 18</t>
  </si>
  <si>
    <t>998771202R00</t>
  </si>
  <si>
    <t>781111121R00</t>
  </si>
  <si>
    <t xml:space="preserve">Montáž lišt rohových, vanových a dilatačních </t>
  </si>
  <si>
    <t>120 : (2,25+1,63)*2+2,1</t>
  </si>
  <si>
    <t>126,127,128,132 : (6,1+2,275+1,1)*2+1,1*2+0,675</t>
  </si>
  <si>
    <t>781415016R00</t>
  </si>
  <si>
    <t xml:space="preserve">Montáž obkladů stěn, porovin.,tmel, nad 20x25 cm </t>
  </si>
  <si>
    <t xml:space="preserve">stěny do v.2,1m : </t>
  </si>
  <si>
    <t>781419706R00</t>
  </si>
  <si>
    <t xml:space="preserve">Příplatek za spárovací vodotěsnou hmotu - plošně </t>
  </si>
  <si>
    <t>781675112R00</t>
  </si>
  <si>
    <t xml:space="preserve">Montáž obkladů parapetů keramic. na tmel, 15x15 cm </t>
  </si>
  <si>
    <t>parapety oken : 1,63+1,7+1,1+0,675</t>
  </si>
  <si>
    <t>781675116R00</t>
  </si>
  <si>
    <t xml:space="preserve">Montáž obkladů parapetů keramic. na tmel, 30x30 cm </t>
  </si>
  <si>
    <t>m.č.126 : 0,675*2</t>
  </si>
  <si>
    <t>m.č.127-128 : 1,1</t>
  </si>
  <si>
    <t>59760102.A</t>
  </si>
  <si>
    <t>Lišta rohová plastová na obklad ukončovací 8 mm</t>
  </si>
  <si>
    <t>120 : ((2,25+1,63)*2+2,1)*1,1</t>
  </si>
  <si>
    <t>122,123,124 : ((4,265+1,7)*2+1,7)*1,1</t>
  </si>
  <si>
    <t>125 : ((1,735+3,43)*2)*1,1</t>
  </si>
  <si>
    <t>126,127,128,132 : ((6,1+2,275+1,1)*2+1,1*2+0,675)*1,1</t>
  </si>
  <si>
    <t>121 : (1,765+1,63)*2*1,1</t>
  </si>
  <si>
    <t>597813731</t>
  </si>
  <si>
    <t>Obkládačka 19,8x39,8 modrá</t>
  </si>
  <si>
    <t>25</t>
  </si>
  <si>
    <t>597813751</t>
  </si>
  <si>
    <t>Obkládačka 19,8x39,8 bílá</t>
  </si>
  <si>
    <t>95</t>
  </si>
  <si>
    <t>597813725R</t>
  </si>
  <si>
    <t>dekor modrý : 51</t>
  </si>
  <si>
    <t>998781202R00</t>
  </si>
  <si>
    <t>783225100R00</t>
  </si>
  <si>
    <t xml:space="preserve">Nátěr syntetický kovových konstrukcí 2x + 1x email </t>
  </si>
  <si>
    <t>zárubeň 800/1970mm tl. 100mm : 4,8*0,2*2</t>
  </si>
  <si>
    <t>zárubeň 800/1970mm tl. 250mm : 4,8*0,35*3</t>
  </si>
  <si>
    <t>784191101R00</t>
  </si>
  <si>
    <t xml:space="preserve">Penetrace podkladu univerzální 1x </t>
  </si>
  <si>
    <t xml:space="preserve">stropy : </t>
  </si>
  <si>
    <t>120 : 2,25*1,63</t>
  </si>
  <si>
    <t>122,123,124 : 4,265*1,7</t>
  </si>
  <si>
    <t>125 : 1,735*3,43</t>
  </si>
  <si>
    <t>126,127,128,132 : 6,1*2,275</t>
  </si>
  <si>
    <t>121 : 1,765*1,63</t>
  </si>
  <si>
    <t xml:space="preserve">stěny : </t>
  </si>
  <si>
    <t>120 : (2,25+1,63)*2*0,95</t>
  </si>
  <si>
    <t>122,123,124 : (4,265+1,7)*2*0,95</t>
  </si>
  <si>
    <t>125 : (1,735+3,43)*2*0,95</t>
  </si>
  <si>
    <t>126,127,128,132 : (6,1+2,275)*2*0,95</t>
  </si>
  <si>
    <t>784195112R00</t>
  </si>
  <si>
    <t xml:space="preserve">Malba tekutá nestíratelná, bílá, 2 x </t>
  </si>
  <si>
    <t>RM21-01</t>
  </si>
  <si>
    <t xml:space="preserve">Elektroinstalace dle samostatného rozpočtu </t>
  </si>
  <si>
    <t>RM24-01</t>
  </si>
  <si>
    <t xml:space="preserve">VZT dle samostatného rozpočtu </t>
  </si>
  <si>
    <t>979081111R00</t>
  </si>
  <si>
    <t xml:space="preserve">Odvoz suti a vybour. hmot na skládku do 1 km </t>
  </si>
  <si>
    <t>POL1_9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</si>
  <si>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</si>
  <si>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</si>
  <si>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</si>
  <si>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</si>
  <si>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</si>
  <si>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</si>
  <si>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</si>
  <si>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</si>
  <si>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</si>
  <si>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</si>
  <si>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VRN0</t>
  </si>
  <si>
    <t>Ztížené výrobní podmínky</t>
  </si>
  <si>
    <t>Soubor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</si>
  <si>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</si>
  <si>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</si>
  <si>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</si>
  <si>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</si>
  <si>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</si>
  <si>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</si>
  <si>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</si>
  <si>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VRN4</t>
  </si>
  <si>
    <t>Zařízení staveniště</t>
  </si>
  <si>
    <t>POL99_2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</si>
  <si>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</si>
  <si>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</si>
  <si>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</si>
  <si>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</si>
  <si>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</si>
  <si>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</si>
  <si>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</si>
  <si>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</si>
  <si>
    <t xml:space="preserve">Odsekání vnitřních obkladů stěn včetně omítky 100% </t>
  </si>
  <si>
    <t>Dvoukabina WC z kompaktních desek tl.13mm, v.2m konstrukce eloxovaný hliník v barvě RAL, dveře 700/1970mm  D+M</t>
  </si>
  <si>
    <t>Trojkabina WC z kompaktních desek tl.13mm, v.2m konstrukce eloxovaný hliník v barvě RAL, dveře 700/1970mm  D+M</t>
  </si>
  <si>
    <t>Celkový rozměr 6100 x 1100 viz. výpis zámečnických prvků</t>
  </si>
  <si>
    <t>Prah dubový délka 80 cm šířka 20 cm tl. 2 cm - ATYP</t>
  </si>
  <si>
    <t>dlažba keramická š = 300 mm; l = 300 mm; h = 9,0 mm</t>
  </si>
  <si>
    <t>dlažba keramická š = 333 mm; l = 333 mm; h = 9,0 mm</t>
  </si>
  <si>
    <t>obklad keramický š = 198 mm; l = 398 mm; h = 7,0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</si>
</sst>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40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4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221" t="s">
        <v>41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78" t="s">
        <v>22</v>
      </c>
      <c r="C2" s="79"/>
      <c r="D2" s="80" t="s">
        <v>49</v>
      </c>
      <c r="E2" s="227" t="s">
        <v>50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1" t="s">
        <v>47</v>
      </c>
      <c r="C3" s="79"/>
      <c r="D3" s="82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5">
        <v>663</v>
      </c>
      <c r="B4" s="83" t="s">
        <v>48</v>
      </c>
      <c r="C4" s="84"/>
      <c r="D4" s="85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3"/>
      <c r="B5" s="43" t="s">
        <v>42</v>
      </c>
      <c r="C5" s="4"/>
      <c r="D5" s="86" t="s">
        <v>51</v>
      </c>
      <c r="E5" s="25"/>
      <c r="F5" s="25"/>
      <c r="G5" s="25"/>
      <c r="H5" s="26" t="s">
        <v>40</v>
      </c>
      <c r="I5" s="86" t="s">
        <v>55</v>
      </c>
      <c r="J5" s="10"/>
    </row>
    <row r="6" spans="1:15" ht="15.75" customHeight="1" x14ac:dyDescent="0.2">
      <c r="A6" s="3"/>
      <c r="B6" s="38"/>
      <c r="C6" s="25"/>
      <c r="D6" s="86" t="s">
        <v>52</v>
      </c>
      <c r="E6" s="25"/>
      <c r="F6" s="25"/>
      <c r="G6" s="25"/>
      <c r="H6" s="26" t="s">
        <v>34</v>
      </c>
      <c r="I6" s="31"/>
      <c r="J6" s="10"/>
    </row>
    <row r="7" spans="1:15" ht="15.75" customHeight="1" x14ac:dyDescent="0.2">
      <c r="A7" s="3"/>
      <c r="B7" s="39"/>
      <c r="C7" s="87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20</v>
      </c>
      <c r="C8" s="4"/>
      <c r="D8" s="77" t="s">
        <v>56</v>
      </c>
      <c r="E8" s="4"/>
      <c r="F8" s="4"/>
      <c r="G8" s="42"/>
      <c r="H8" s="26" t="s">
        <v>40</v>
      </c>
      <c r="I8" s="86" t="s">
        <v>58</v>
      </c>
      <c r="J8" s="10"/>
    </row>
    <row r="9" spans="1:15" ht="15.75" hidden="1" customHeight="1" x14ac:dyDescent="0.2">
      <c r="A9" s="3"/>
      <c r="B9" s="3"/>
      <c r="C9" s="4"/>
      <c r="D9" s="77" t="s">
        <v>57</v>
      </c>
      <c r="E9" s="4"/>
      <c r="F9" s="4"/>
      <c r="G9" s="42"/>
      <c r="H9" s="26" t="s">
        <v>34</v>
      </c>
      <c r="I9" s="31"/>
      <c r="J9" s="10"/>
    </row>
    <row r="10" spans="1:15" ht="15.75" hidden="1" customHeight="1" x14ac:dyDescent="0.2">
      <c r="A10" s="3"/>
      <c r="B10" s="48"/>
      <c r="C10" s="87" t="s">
        <v>54</v>
      </c>
      <c r="D10" s="88" t="s">
        <v>53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19</v>
      </c>
      <c r="C11" s="4"/>
      <c r="D11" s="234"/>
      <c r="E11" s="234"/>
      <c r="F11" s="234"/>
      <c r="G11" s="234"/>
      <c r="H11" s="26" t="s">
        <v>40</v>
      </c>
      <c r="I11" s="90"/>
      <c r="J11" s="10"/>
    </row>
    <row r="12" spans="1:15" ht="15.75" customHeight="1" x14ac:dyDescent="0.2">
      <c r="A12" s="3"/>
      <c r="B12" s="38"/>
      <c r="C12" s="25"/>
      <c r="D12" s="216"/>
      <c r="E12" s="216"/>
      <c r="F12" s="216"/>
      <c r="G12" s="216"/>
      <c r="H12" s="26" t="s">
        <v>34</v>
      </c>
      <c r="I12" s="90"/>
      <c r="J12" s="10"/>
    </row>
    <row r="13" spans="1:15" ht="15.75" customHeight="1" x14ac:dyDescent="0.2">
      <c r="A13" s="3"/>
      <c r="B13" s="39"/>
      <c r="C13" s="89"/>
      <c r="D13" s="217"/>
      <c r="E13" s="217"/>
      <c r="F13" s="217"/>
      <c r="G13" s="217"/>
      <c r="H13" s="27"/>
      <c r="I13" s="32"/>
      <c r="J13" s="47"/>
    </row>
    <row r="14" spans="1:15" ht="24" hidden="1" customHeight="1" x14ac:dyDescent="0.2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32</v>
      </c>
      <c r="C15" s="68"/>
      <c r="D15" s="49"/>
      <c r="E15" s="233"/>
      <c r="F15" s="233"/>
      <c r="G15" s="235"/>
      <c r="H15" s="235"/>
      <c r="I15" s="235" t="s">
        <v>29</v>
      </c>
      <c r="J15" s="236"/>
    </row>
    <row r="16" spans="1:15" ht="23.25" customHeight="1" x14ac:dyDescent="0.2">
      <c r="A16" s="142" t="s">
        <v>24</v>
      </c>
      <c r="B16" s="53" t="s">
        <v>24</v>
      </c>
      <c r="C16" s="54"/>
      <c r="D16" s="55"/>
      <c r="E16" s="209"/>
      <c r="F16" s="210"/>
      <c r="G16" s="209"/>
      <c r="H16" s="210"/>
      <c r="I16" s="209">
        <f>SUMIF(F49:F69,A16,I49:I69)+SUMIF(F49:F69,"PSU",I49:I69)</f>
        <v>0</v>
      </c>
      <c r="J16" s="211"/>
    </row>
    <row r="17" spans="1:10" ht="23.25" customHeight="1" x14ac:dyDescent="0.2">
      <c r="A17" s="142" t="s">
        <v>25</v>
      </c>
      <c r="B17" s="53" t="s">
        <v>25</v>
      </c>
      <c r="C17" s="54"/>
      <c r="D17" s="55"/>
      <c r="E17" s="209"/>
      <c r="F17" s="210"/>
      <c r="G17" s="209"/>
      <c r="H17" s="210"/>
      <c r="I17" s="209">
        <f>SUMIF(F49:F69,A17,I49:I69)</f>
        <v>52096</v>
      </c>
      <c r="J17" s="211"/>
    </row>
    <row r="18" spans="1:10" ht="23.25" customHeight="1" x14ac:dyDescent="0.2">
      <c r="A18" s="142" t="s">
        <v>26</v>
      </c>
      <c r="B18" s="53" t="s">
        <v>26</v>
      </c>
      <c r="C18" s="54"/>
      <c r="D18" s="55"/>
      <c r="E18" s="209"/>
      <c r="F18" s="210"/>
      <c r="G18" s="209"/>
      <c r="H18" s="210"/>
      <c r="I18" s="209">
        <f>SUMIF(F49:F69,A18,I49:I69)</f>
        <v>0</v>
      </c>
      <c r="J18" s="211"/>
    </row>
    <row r="19" spans="1:10" ht="23.25" customHeight="1" x14ac:dyDescent="0.2">
      <c r="A19" s="142" t="s">
        <v>105</v>
      </c>
      <c r="B19" s="53" t="s">
        <v>27</v>
      </c>
      <c r="C19" s="54"/>
      <c r="D19" s="55"/>
      <c r="E19" s="209"/>
      <c r="F19" s="210"/>
      <c r="G19" s="209"/>
      <c r="H19" s="210"/>
      <c r="I19" s="209">
        <f>SUMIF(F49:F69,A19,I49:I69)</f>
        <v>0</v>
      </c>
      <c r="J19" s="211"/>
    </row>
    <row r="20" spans="1:10" ht="23.25" customHeight="1" x14ac:dyDescent="0.2">
      <c r="A20" s="142" t="s">
        <v>106</v>
      </c>
      <c r="B20" s="53" t="s">
        <v>28</v>
      </c>
      <c r="C20" s="54"/>
      <c r="D20" s="55"/>
      <c r="E20" s="209"/>
      <c r="F20" s="210"/>
      <c r="G20" s="209"/>
      <c r="H20" s="210"/>
      <c r="I20" s="209">
        <f>SUMIF(F49:F69,A20,I49:I69)</f>
        <v>0</v>
      </c>
      <c r="J20" s="211"/>
    </row>
    <row r="21" spans="1:10" ht="23.25" customHeight="1" x14ac:dyDescent="0.2">
      <c r="A21" s="3"/>
      <c r="B21" s="70" t="s">
        <v>29</v>
      </c>
      <c r="C21" s="71"/>
      <c r="D21" s="72"/>
      <c r="E21" s="212"/>
      <c r="F21" s="237"/>
      <c r="G21" s="212"/>
      <c r="H21" s="237"/>
      <c r="I21" s="212">
        <f>SUM(I16:J20)</f>
        <v>52096</v>
      </c>
      <c r="J21" s="213"/>
    </row>
    <row r="22" spans="1:10" ht="33" customHeight="1" x14ac:dyDescent="0.2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>
        <f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207">
        <f>ZakladDPHSniVypocet</f>
        <v>0</v>
      </c>
      <c r="H23" s="208"/>
      <c r="I23" s="208"/>
      <c r="J23" s="58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3" t="s">
        <v>13</v>
      </c>
      <c r="C24" s="54"/>
      <c r="D24" s="55"/>
      <c r="E24" s="56">
        <f>SazbaDPH1</f>
        <v>15</v>
      </c>
      <c r="F24" s="57" t="s">
        <v>0</v>
      </c>
      <c r="G24" s="205">
        <f>IF(A24&gt;50, ROUNDUP(A23, 0), ROUNDDOWN(A23, 0))</f>
        <v>0</v>
      </c>
      <c r="H24" s="206"/>
      <c r="I24" s="206"/>
      <c r="J24" s="58" t="str">
        <f t="shared" si="0"/>
        <v>CZK</v>
      </c>
    </row>
    <row r="25" spans="1:10" ht="23.25" customHeight="1" x14ac:dyDescent="0.2">
      <c r="A25" s="3">
        <f>ZakladDPHZakl*SazbaDPH2/100</f>
        <v>10940.16</v>
      </c>
      <c r="B25" s="53" t="s">
        <v>14</v>
      </c>
      <c r="C25" s="54"/>
      <c r="D25" s="55"/>
      <c r="E25" s="56">
        <v>21</v>
      </c>
      <c r="F25" s="57" t="s">
        <v>0</v>
      </c>
      <c r="G25" s="207">
        <f>ZakladDPHZaklVypocet</f>
        <v>52096</v>
      </c>
      <c r="H25" s="208"/>
      <c r="I25" s="208"/>
      <c r="J25" s="58" t="str">
        <f t="shared" si="0"/>
        <v>CZK</v>
      </c>
    </row>
    <row r="26" spans="1:10" ht="23.25" customHeight="1" x14ac:dyDescent="0.2">
      <c r="A26" s="3">
        <f>(A25-INT(A25))*100</f>
        <v>15.999999999985448</v>
      </c>
      <c r="B26" s="45" t="s">
        <v>15</v>
      </c>
      <c r="C26" s="21"/>
      <c r="D26" s="17"/>
      <c r="E26" s="40">
        <f>SazbaDPH2</f>
        <v>21</v>
      </c>
      <c r="F26" s="41" t="s">
        <v>0</v>
      </c>
      <c r="G26" s="224">
        <f>IF(A26&gt;50, ROUNDUP(A25, 0), ROUNDDOWN(A25, 0))</f>
        <v>10940</v>
      </c>
      <c r="H26" s="225"/>
      <c r="I26" s="225"/>
      <c r="J26" s="52" t="str">
        <f t="shared" si="0"/>
        <v>CZK</v>
      </c>
    </row>
    <row r="27" spans="1:10" ht="23.25" customHeight="1" thickBot="1" x14ac:dyDescent="0.25">
      <c r="A27" s="3">
        <f>ZakladDPHSni+DPHSni+ZakladDPHZakl+DPHZakl</f>
        <v>63036</v>
      </c>
      <c r="B27" s="44" t="s">
        <v>4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59" t="str">
        <f t="shared" si="0"/>
        <v>CZK</v>
      </c>
    </row>
    <row r="28" spans="1:10" ht="27.75" hidden="1" customHeight="1" thickBot="1" x14ac:dyDescent="0.25">
      <c r="A28" s="3"/>
      <c r="B28" s="119" t="s">
        <v>23</v>
      </c>
      <c r="C28" s="120"/>
      <c r="D28" s="120"/>
      <c r="E28" s="121"/>
      <c r="F28" s="122"/>
      <c r="G28" s="215">
        <f>ZakladDPHSniVypocet+ZakladDPHZaklVypocet</f>
        <v>52096</v>
      </c>
      <c r="H28" s="215"/>
      <c r="I28" s="215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35</v>
      </c>
      <c r="C29" s="124"/>
      <c r="D29" s="124"/>
      <c r="E29" s="124"/>
      <c r="F29" s="124"/>
      <c r="G29" s="214">
        <f>IF(A29&gt;50, ROUNDUP(A27, 0), ROUNDDOWN(A27, 0))</f>
        <v>63036</v>
      </c>
      <c r="H29" s="214"/>
      <c r="I29" s="214"/>
      <c r="J29" s="125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43132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 x14ac:dyDescent="0.2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59</v>
      </c>
      <c r="C39" s="197"/>
      <c r="D39" s="198"/>
      <c r="E39" s="198"/>
      <c r="F39" s="106">
        <f>'01 03 Pol'!AB284</f>
        <v>0</v>
      </c>
      <c r="G39" s="107">
        <f>'01 03 Pol'!AC284</f>
        <v>52096</v>
      </c>
      <c r="H39" s="108">
        <f>(F39*SazbaDPH1/100)+(G39*SazbaDPH2/100)</f>
        <v>10940.16</v>
      </c>
      <c r="I39" s="108">
        <f>F39+G39+H39</f>
        <v>63036.160000000003</v>
      </c>
      <c r="J39" s="109">
        <f>IF(CenaCelkemVypocet=0,"",I39/CenaCelkemVypocet*100)</f>
        <v>100</v>
      </c>
    </row>
    <row r="40" spans="1:10" ht="25.5" hidden="1" customHeight="1" x14ac:dyDescent="0.2">
      <c r="A40" s="95">
        <v>2</v>
      </c>
      <c r="B40" s="110" t="s">
        <v>45</v>
      </c>
      <c r="C40" s="199" t="s">
        <v>46</v>
      </c>
      <c r="D40" s="200"/>
      <c r="E40" s="200"/>
      <c r="F40" s="111">
        <f>'01 03 Pol'!AB284</f>
        <v>0</v>
      </c>
      <c r="G40" s="112">
        <f>'01 03 Pol'!AC284</f>
        <v>52096</v>
      </c>
      <c r="H40" s="112">
        <f>(F40*SazbaDPH1/100)+(G40*SazbaDPH2/100)</f>
        <v>10940.16</v>
      </c>
      <c r="I40" s="112">
        <f>F40+G40+H40</f>
        <v>63036.160000000003</v>
      </c>
      <c r="J40" s="113">
        <f>IF(CenaCelkemVypocet=0,"",I40/CenaCelkemVypocet*100)</f>
        <v>100</v>
      </c>
    </row>
    <row r="41" spans="1:10" ht="25.5" hidden="1" customHeight="1" x14ac:dyDescent="0.2">
      <c r="A41" s="95">
        <v>3</v>
      </c>
      <c r="B41" s="114" t="s">
        <v>43</v>
      </c>
      <c r="C41" s="197" t="s">
        <v>44</v>
      </c>
      <c r="D41" s="198"/>
      <c r="E41" s="198"/>
      <c r="F41" s="115">
        <f>'01 03 Pol'!AB284</f>
        <v>0</v>
      </c>
      <c r="G41" s="108">
        <f>'01 03 Pol'!AC284</f>
        <v>52096</v>
      </c>
      <c r="H41" s="108">
        <f>(F41*SazbaDPH1/100)+(G41*SazbaDPH2/100)</f>
        <v>10940.16</v>
      </c>
      <c r="I41" s="108">
        <f>F41+G41+H41</f>
        <v>63036.160000000003</v>
      </c>
      <c r="J41" s="109">
        <f>IF(CenaCelkemVypocet=0,"",I41/CenaCelkemVypocet*100)</f>
        <v>100</v>
      </c>
    </row>
    <row r="42" spans="1:10" ht="25.5" hidden="1" customHeight="1" x14ac:dyDescent="0.2">
      <c r="A42" s="95"/>
      <c r="B42" s="201" t="s">
        <v>60</v>
      </c>
      <c r="C42" s="202"/>
      <c r="D42" s="202"/>
      <c r="E42" s="203"/>
      <c r="F42" s="116">
        <f>SUMIF(A39:A41,"=1",F39:F41)</f>
        <v>0</v>
      </c>
      <c r="G42" s="117">
        <f>SUMIF(A39:A41,"=1",G39:G41)</f>
        <v>52096</v>
      </c>
      <c r="H42" s="117">
        <f>SUMIF(A39:A41,"=1",H39:H41)</f>
        <v>10940.16</v>
      </c>
      <c r="I42" s="117">
        <f>SUMIF(A39:A41,"=1",I39:I41)</f>
        <v>63036.160000000003</v>
      </c>
      <c r="J42" s="118">
        <f>SUMIF(A39:A41,"=1",J39:J41)</f>
        <v>100</v>
      </c>
    </row>
    <row r="46" spans="1:10" ht="15.75" x14ac:dyDescent="0.25">
      <c r="B46" s="126" t="s">
        <v>62</v>
      </c>
    </row>
    <row r="48" spans="1:10" ht="25.5" customHeight="1" x14ac:dyDescent="0.2">
      <c r="A48" s="127"/>
      <c r="B48" s="130" t="s">
        <v>17</v>
      </c>
      <c r="C48" s="130" t="s">
        <v>5</v>
      </c>
      <c r="D48" s="131"/>
      <c r="E48" s="131"/>
      <c r="F48" s="132" t="s">
        <v>63</v>
      </c>
      <c r="G48" s="132"/>
      <c r="H48" s="132"/>
      <c r="I48" s="132" t="s">
        <v>29</v>
      </c>
      <c r="J48" s="132" t="s">
        <v>0</v>
      </c>
    </row>
    <row r="49" spans="1:10" ht="25.5" customHeight="1" x14ac:dyDescent="0.2">
      <c r="A49" s="128"/>
      <c r="B49" s="133" t="s">
        <v>64</v>
      </c>
      <c r="C49" s="195" t="s">
        <v>65</v>
      </c>
      <c r="D49" s="196"/>
      <c r="E49" s="196"/>
      <c r="F49" s="138" t="s">
        <v>24</v>
      </c>
      <c r="G49" s="139"/>
      <c r="H49" s="139"/>
      <c r="I49" s="139">
        <f>'01 03 Pol'!G8</f>
        <v>0</v>
      </c>
      <c r="J49" s="136">
        <f>IF(I70=0,"",I49/I70*100)</f>
        <v>0</v>
      </c>
    </row>
    <row r="50" spans="1:10" ht="25.5" customHeight="1" x14ac:dyDescent="0.2">
      <c r="A50" s="128"/>
      <c r="B50" s="133" t="s">
        <v>66</v>
      </c>
      <c r="C50" s="195" t="s">
        <v>67</v>
      </c>
      <c r="D50" s="196"/>
      <c r="E50" s="196"/>
      <c r="F50" s="138" t="s">
        <v>24</v>
      </c>
      <c r="G50" s="139"/>
      <c r="H50" s="139"/>
      <c r="I50" s="139">
        <f>'01 03 Pol'!G18</f>
        <v>0</v>
      </c>
      <c r="J50" s="136">
        <f>IF(I70=0,"",I50/I70*100)</f>
        <v>0</v>
      </c>
    </row>
    <row r="51" spans="1:10" ht="25.5" customHeight="1" x14ac:dyDescent="0.2">
      <c r="A51" s="128"/>
      <c r="B51" s="133" t="s">
        <v>68</v>
      </c>
      <c r="C51" s="195" t="s">
        <v>69</v>
      </c>
      <c r="D51" s="196"/>
      <c r="E51" s="196"/>
      <c r="F51" s="138" t="s">
        <v>24</v>
      </c>
      <c r="G51" s="139"/>
      <c r="H51" s="139"/>
      <c r="I51" s="139">
        <f>'01 03 Pol'!G30</f>
        <v>0</v>
      </c>
      <c r="J51" s="136">
        <f>IF(I70=0,"",I51/I70*100)</f>
        <v>0</v>
      </c>
    </row>
    <row r="52" spans="1:10" ht="25.5" customHeight="1" x14ac:dyDescent="0.2">
      <c r="A52" s="128"/>
      <c r="B52" s="133" t="s">
        <v>70</v>
      </c>
      <c r="C52" s="195" t="s">
        <v>71</v>
      </c>
      <c r="D52" s="196"/>
      <c r="E52" s="196"/>
      <c r="F52" s="138" t="s">
        <v>24</v>
      </c>
      <c r="G52" s="139"/>
      <c r="H52" s="139"/>
      <c r="I52" s="139">
        <f>'01 03 Pol'!G58</f>
        <v>0</v>
      </c>
      <c r="J52" s="136">
        <f>IF(I70=0,"",I52/I70*100)</f>
        <v>0</v>
      </c>
    </row>
    <row r="53" spans="1:10" ht="25.5" customHeight="1" x14ac:dyDescent="0.2">
      <c r="A53" s="128"/>
      <c r="B53" s="133" t="s">
        <v>72</v>
      </c>
      <c r="C53" s="195" t="s">
        <v>73</v>
      </c>
      <c r="D53" s="196"/>
      <c r="E53" s="196"/>
      <c r="F53" s="138" t="s">
        <v>24</v>
      </c>
      <c r="G53" s="139"/>
      <c r="H53" s="139"/>
      <c r="I53" s="139">
        <f>'01 03 Pol'!G65</f>
        <v>0</v>
      </c>
      <c r="J53" s="136">
        <f>IF(I70=0,"",I53/I70*100)</f>
        <v>0</v>
      </c>
    </row>
    <row r="54" spans="1:10" ht="25.5" customHeight="1" x14ac:dyDescent="0.2">
      <c r="A54" s="128"/>
      <c r="B54" s="133" t="s">
        <v>74</v>
      </c>
      <c r="C54" s="195" t="s">
        <v>75</v>
      </c>
      <c r="D54" s="196"/>
      <c r="E54" s="196"/>
      <c r="F54" s="138" t="s">
        <v>24</v>
      </c>
      <c r="G54" s="139"/>
      <c r="H54" s="139"/>
      <c r="I54" s="139">
        <f>'01 03 Pol'!G70</f>
        <v>0</v>
      </c>
      <c r="J54" s="136">
        <f>IF(I70=0,"",I54/I70*100)</f>
        <v>0</v>
      </c>
    </row>
    <row r="55" spans="1:10" ht="25.5" customHeight="1" x14ac:dyDescent="0.2">
      <c r="A55" s="128"/>
      <c r="B55" s="133" t="s">
        <v>76</v>
      </c>
      <c r="C55" s="195" t="s">
        <v>77</v>
      </c>
      <c r="D55" s="196"/>
      <c r="E55" s="196"/>
      <c r="F55" s="138" t="s">
        <v>24</v>
      </c>
      <c r="G55" s="139"/>
      <c r="H55" s="139"/>
      <c r="I55" s="139">
        <f>'01 03 Pol'!G73</f>
        <v>0</v>
      </c>
      <c r="J55" s="136">
        <f>IF(I70=0,"",I55/I70*100)</f>
        <v>0</v>
      </c>
    </row>
    <row r="56" spans="1:10" ht="25.5" customHeight="1" x14ac:dyDescent="0.2">
      <c r="A56" s="128"/>
      <c r="B56" s="133" t="s">
        <v>78</v>
      </c>
      <c r="C56" s="195" t="s">
        <v>79</v>
      </c>
      <c r="D56" s="196"/>
      <c r="E56" s="196"/>
      <c r="F56" s="138" t="s">
        <v>24</v>
      </c>
      <c r="G56" s="139"/>
      <c r="H56" s="139"/>
      <c r="I56" s="139">
        <f>'01 03 Pol'!G109</f>
        <v>0</v>
      </c>
      <c r="J56" s="136">
        <f>IF(I70=0,"",I56/I70*100)</f>
        <v>0</v>
      </c>
    </row>
    <row r="57" spans="1:10" ht="25.5" customHeight="1" x14ac:dyDescent="0.2">
      <c r="A57" s="128"/>
      <c r="B57" s="133" t="s">
        <v>80</v>
      </c>
      <c r="C57" s="195" t="s">
        <v>81</v>
      </c>
      <c r="D57" s="196"/>
      <c r="E57" s="196"/>
      <c r="F57" s="138" t="s">
        <v>25</v>
      </c>
      <c r="G57" s="139"/>
      <c r="H57" s="139"/>
      <c r="I57" s="139">
        <f>'01 03 Pol'!G111</f>
        <v>0</v>
      </c>
      <c r="J57" s="136">
        <f>IF(I70=0,"",I57/I70*100)</f>
        <v>0</v>
      </c>
    </row>
    <row r="58" spans="1:10" ht="25.5" customHeight="1" x14ac:dyDescent="0.2">
      <c r="A58" s="128"/>
      <c r="B58" s="133" t="s">
        <v>82</v>
      </c>
      <c r="C58" s="195" t="s">
        <v>83</v>
      </c>
      <c r="D58" s="196"/>
      <c r="E58" s="196"/>
      <c r="F58" s="138" t="s">
        <v>25</v>
      </c>
      <c r="G58" s="139"/>
      <c r="H58" s="139"/>
      <c r="I58" s="139">
        <f>'01 03 Pol'!G132</f>
        <v>0</v>
      </c>
      <c r="J58" s="136">
        <f>IF(I70=0,"",I58/I70*100)</f>
        <v>0</v>
      </c>
    </row>
    <row r="59" spans="1:10" ht="25.5" customHeight="1" x14ac:dyDescent="0.2">
      <c r="A59" s="128"/>
      <c r="B59" s="133" t="s">
        <v>84</v>
      </c>
      <c r="C59" s="195" t="s">
        <v>85</v>
      </c>
      <c r="D59" s="196"/>
      <c r="E59" s="196"/>
      <c r="F59" s="138" t="s">
        <v>25</v>
      </c>
      <c r="G59" s="139"/>
      <c r="H59" s="139"/>
      <c r="I59" s="139">
        <f>'01 03 Pol'!G138</f>
        <v>0</v>
      </c>
      <c r="J59" s="136">
        <f>IF(I70=0,"",I59/I70*100)</f>
        <v>0</v>
      </c>
    </row>
    <row r="60" spans="1:10" ht="25.5" customHeight="1" x14ac:dyDescent="0.2">
      <c r="A60" s="128"/>
      <c r="B60" s="133" t="s">
        <v>86</v>
      </c>
      <c r="C60" s="195" t="s">
        <v>87</v>
      </c>
      <c r="D60" s="196"/>
      <c r="E60" s="196"/>
      <c r="F60" s="138" t="s">
        <v>25</v>
      </c>
      <c r="G60" s="139"/>
      <c r="H60" s="139"/>
      <c r="I60" s="139">
        <f>'01 03 Pol'!G158</f>
        <v>0</v>
      </c>
      <c r="J60" s="136">
        <f>IF(I70=0,"",I60/I70*100)</f>
        <v>0</v>
      </c>
    </row>
    <row r="61" spans="1:10" ht="25.5" customHeight="1" x14ac:dyDescent="0.2">
      <c r="A61" s="128"/>
      <c r="B61" s="133" t="s">
        <v>88</v>
      </c>
      <c r="C61" s="195" t="s">
        <v>89</v>
      </c>
      <c r="D61" s="196"/>
      <c r="E61" s="196"/>
      <c r="F61" s="138" t="s">
        <v>25</v>
      </c>
      <c r="G61" s="139"/>
      <c r="H61" s="139"/>
      <c r="I61" s="139">
        <f>'01 03 Pol'!G165</f>
        <v>0</v>
      </c>
      <c r="J61" s="136">
        <f>IF(I70=0,"",I61/I70*100)</f>
        <v>0</v>
      </c>
    </row>
    <row r="62" spans="1:10" ht="25.5" customHeight="1" x14ac:dyDescent="0.2">
      <c r="A62" s="128"/>
      <c r="B62" s="133" t="s">
        <v>90</v>
      </c>
      <c r="C62" s="195" t="s">
        <v>91</v>
      </c>
      <c r="D62" s="196"/>
      <c r="E62" s="196"/>
      <c r="F62" s="138" t="s">
        <v>25</v>
      </c>
      <c r="G62" s="139"/>
      <c r="H62" s="139"/>
      <c r="I62" s="139">
        <f>'01 03 Pol'!G168</f>
        <v>11590</v>
      </c>
      <c r="J62" s="136">
        <f>IF(I70=0,"",I62/I70*100)</f>
        <v>22.247389434889435</v>
      </c>
    </row>
    <row r="63" spans="1:10" ht="25.5" customHeight="1" x14ac:dyDescent="0.2">
      <c r="A63" s="128"/>
      <c r="B63" s="133" t="s">
        <v>92</v>
      </c>
      <c r="C63" s="195" t="s">
        <v>93</v>
      </c>
      <c r="D63" s="196"/>
      <c r="E63" s="196"/>
      <c r="F63" s="138" t="s">
        <v>25</v>
      </c>
      <c r="G63" s="139"/>
      <c r="H63" s="139"/>
      <c r="I63" s="139">
        <f>'01 03 Pol'!G193</f>
        <v>40506</v>
      </c>
      <c r="J63" s="136">
        <f>IF(I70=0,"",I63/I70*100)</f>
        <v>77.752610565110572</v>
      </c>
    </row>
    <row r="64" spans="1:10" ht="25.5" customHeight="1" x14ac:dyDescent="0.2">
      <c r="A64" s="128"/>
      <c r="B64" s="133" t="s">
        <v>94</v>
      </c>
      <c r="C64" s="195" t="s">
        <v>95</v>
      </c>
      <c r="D64" s="196"/>
      <c r="E64" s="196"/>
      <c r="F64" s="138" t="s">
        <v>25</v>
      </c>
      <c r="G64" s="139"/>
      <c r="H64" s="139"/>
      <c r="I64" s="139">
        <f>'01 03 Pol'!G232</f>
        <v>0</v>
      </c>
      <c r="J64" s="136">
        <f>IF(I70=0,"",I64/I70*100)</f>
        <v>0</v>
      </c>
    </row>
    <row r="65" spans="1:10" ht="25.5" customHeight="1" x14ac:dyDescent="0.2">
      <c r="A65" s="128"/>
      <c r="B65" s="133" t="s">
        <v>96</v>
      </c>
      <c r="C65" s="195" t="s">
        <v>97</v>
      </c>
      <c r="D65" s="196"/>
      <c r="E65" s="196"/>
      <c r="F65" s="138" t="s">
        <v>25</v>
      </c>
      <c r="G65" s="139"/>
      <c r="H65" s="139"/>
      <c r="I65" s="139">
        <f>'01 03 Pol'!G236</f>
        <v>0</v>
      </c>
      <c r="J65" s="136">
        <f>IF(I70=0,"",I65/I70*100)</f>
        <v>0</v>
      </c>
    </row>
    <row r="66" spans="1:10" ht="25.5" customHeight="1" x14ac:dyDescent="0.2">
      <c r="A66" s="128"/>
      <c r="B66" s="133" t="s">
        <v>98</v>
      </c>
      <c r="C66" s="195" t="s">
        <v>99</v>
      </c>
      <c r="D66" s="196"/>
      <c r="E66" s="196"/>
      <c r="F66" s="138" t="s">
        <v>26</v>
      </c>
      <c r="G66" s="139"/>
      <c r="H66" s="139"/>
      <c r="I66" s="139">
        <f>'01 03 Pol'!G263</f>
        <v>0</v>
      </c>
      <c r="J66" s="136">
        <f>IF(I70=0,"",I66/I70*100)</f>
        <v>0</v>
      </c>
    </row>
    <row r="67" spans="1:10" ht="25.5" customHeight="1" x14ac:dyDescent="0.2">
      <c r="A67" s="128"/>
      <c r="B67" s="133" t="s">
        <v>100</v>
      </c>
      <c r="C67" s="195" t="s">
        <v>101</v>
      </c>
      <c r="D67" s="196"/>
      <c r="E67" s="196"/>
      <c r="F67" s="138" t="s">
        <v>26</v>
      </c>
      <c r="G67" s="139"/>
      <c r="H67" s="139"/>
      <c r="I67" s="139">
        <f>'01 03 Pol'!G265</f>
        <v>0</v>
      </c>
      <c r="J67" s="136">
        <f>IF(I70=0,"",I67/I70*100)</f>
        <v>0</v>
      </c>
    </row>
    <row r="68" spans="1:10" ht="25.5" customHeight="1" x14ac:dyDescent="0.2">
      <c r="A68" s="128"/>
      <c r="B68" s="133" t="s">
        <v>102</v>
      </c>
      <c r="C68" s="195" t="s">
        <v>103</v>
      </c>
      <c r="D68" s="196"/>
      <c r="E68" s="196"/>
      <c r="F68" s="138" t="s">
        <v>104</v>
      </c>
      <c r="G68" s="139"/>
      <c r="H68" s="139"/>
      <c r="I68" s="139">
        <f>'01 03 Pol'!G267</f>
        <v>0</v>
      </c>
      <c r="J68" s="136">
        <f>IF(I70=0,"",I68/I70*100)</f>
        <v>0</v>
      </c>
    </row>
    <row r="69" spans="1:10" ht="25.5" customHeight="1" x14ac:dyDescent="0.2">
      <c r="A69" s="128"/>
      <c r="B69" s="133" t="s">
        <v>105</v>
      </c>
      <c r="C69" s="195" t="s">
        <v>27</v>
      </c>
      <c r="D69" s="196"/>
      <c r="E69" s="196"/>
      <c r="F69" s="138" t="s">
        <v>105</v>
      </c>
      <c r="G69" s="139"/>
      <c r="H69" s="139"/>
      <c r="I69" s="139">
        <f>'01 03 Pol'!G274</f>
        <v>0</v>
      </c>
      <c r="J69" s="136">
        <f>IF(I70=0,"",I69/I70*100)</f>
        <v>0</v>
      </c>
    </row>
    <row r="70" spans="1:10" ht="25.5" customHeight="1" x14ac:dyDescent="0.2">
      <c r="A70" s="129"/>
      <c r="B70" s="134" t="s">
        <v>1</v>
      </c>
      <c r="C70" s="134"/>
      <c r="D70" s="135"/>
      <c r="E70" s="135"/>
      <c r="F70" s="140"/>
      <c r="G70" s="141"/>
      <c r="H70" s="141"/>
      <c r="I70" s="141">
        <f>SUM(I49:I69)</f>
        <v>52096</v>
      </c>
      <c r="J70" s="137">
        <f>SUM(J49:J69)</f>
        <v>100</v>
      </c>
    </row>
    <row r="71" spans="1:10" x14ac:dyDescent="0.2">
      <c r="F71" s="93"/>
      <c r="G71" s="92"/>
      <c r="H71" s="93"/>
      <c r="I71" s="92"/>
      <c r="J71" s="94"/>
    </row>
    <row r="72" spans="1:10" x14ac:dyDescent="0.2">
      <c r="F72" s="93"/>
      <c r="G72" s="92"/>
      <c r="H72" s="93"/>
      <c r="I72" s="92"/>
      <c r="J72" s="94"/>
    </row>
    <row r="73" spans="1:10" x14ac:dyDescent="0.2">
      <c r="F73" s="93"/>
      <c r="G73" s="92"/>
      <c r="H73" s="93"/>
      <c r="I73" s="92"/>
      <c r="J7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4" t="s">
        <v>7</v>
      </c>
      <c r="B2" s="73"/>
      <c r="C2" s="240"/>
      <c r="D2" s="240"/>
      <c r="E2" s="240"/>
      <c r="F2" s="240"/>
      <c r="G2" s="241"/>
    </row>
    <row r="3" spans="1:7" ht="24.95" customHeight="1" x14ac:dyDescent="0.2">
      <c r="A3" s="74" t="s">
        <v>8</v>
      </c>
      <c r="B3" s="73"/>
      <c r="C3" s="240"/>
      <c r="D3" s="240"/>
      <c r="E3" s="240"/>
      <c r="F3" s="240"/>
      <c r="G3" s="241"/>
    </row>
    <row r="4" spans="1:7" ht="24.95" customHeight="1" x14ac:dyDescent="0.2">
      <c r="A4" s="74" t="s">
        <v>9</v>
      </c>
      <c r="B4" s="73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E5000"/>
  <sheetViews>
    <sheetView tabSelected="1" zoomScale="130" zoomScaleNormal="130" workbookViewId="0">
      <pane ySplit="7" topLeftCell="A136" activePane="bottomLeft" state="frozen"/>
      <selection pane="bottomLeft" activeCell="V232" sqref="V232"/>
    </sheetView>
  </sheetViews>
  <sheetFormatPr defaultRowHeight="12.75" outlineLevelRow="1" x14ac:dyDescent="0.2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0" width="0" hidden="1" customWidth="1"/>
    <col min="26" max="26" width="0" hidden="1" customWidth="1"/>
    <col min="28" max="38" width="0" hidden="1" customWidth="1"/>
  </cols>
  <sheetData>
    <row r="1" spans="1:57" ht="15.75" customHeight="1" x14ac:dyDescent="0.25">
      <c r="A1" s="242" t="s">
        <v>107</v>
      </c>
      <c r="B1" s="242"/>
      <c r="C1" s="242"/>
      <c r="D1" s="242"/>
      <c r="E1" s="242"/>
      <c r="F1" s="242"/>
      <c r="G1" s="242"/>
      <c r="AD1" t="s">
        <v>108</v>
      </c>
    </row>
    <row r="2" spans="1:57" ht="24.95" customHeight="1" x14ac:dyDescent="0.2">
      <c r="A2" s="144" t="s">
        <v>7</v>
      </c>
      <c r="B2" s="73" t="s">
        <v>49</v>
      </c>
      <c r="C2" s="243" t="s">
        <v>50</v>
      </c>
      <c r="D2" s="244"/>
      <c r="E2" s="244"/>
      <c r="F2" s="244"/>
      <c r="G2" s="245"/>
      <c r="AD2" t="s">
        <v>109</v>
      </c>
    </row>
    <row r="3" spans="1:57" ht="24.95" customHeight="1" x14ac:dyDescent="0.2">
      <c r="A3" s="144" t="s">
        <v>8</v>
      </c>
      <c r="B3" s="73" t="s">
        <v>45</v>
      </c>
      <c r="C3" s="243" t="s">
        <v>46</v>
      </c>
      <c r="D3" s="244"/>
      <c r="E3" s="244"/>
      <c r="F3" s="244"/>
      <c r="G3" s="245"/>
      <c r="Z3" s="91" t="s">
        <v>109</v>
      </c>
      <c r="AD3" t="s">
        <v>110</v>
      </c>
    </row>
    <row r="4" spans="1:57" ht="24.95" customHeight="1" x14ac:dyDescent="0.2">
      <c r="A4" s="145" t="s">
        <v>9</v>
      </c>
      <c r="B4" s="146" t="s">
        <v>43</v>
      </c>
      <c r="C4" s="246" t="s">
        <v>44</v>
      </c>
      <c r="D4" s="247"/>
      <c r="E4" s="247"/>
      <c r="F4" s="247"/>
      <c r="G4" s="248"/>
      <c r="AD4" t="s">
        <v>111</v>
      </c>
    </row>
    <row r="5" spans="1:57" x14ac:dyDescent="0.2">
      <c r="D5" s="143"/>
    </row>
    <row r="6" spans="1:57" ht="38.25" x14ac:dyDescent="0.2">
      <c r="A6" s="148" t="s">
        <v>112</v>
      </c>
      <c r="B6" s="150" t="s">
        <v>113</v>
      </c>
      <c r="C6" s="150" t="s">
        <v>114</v>
      </c>
      <c r="D6" s="149" t="s">
        <v>115</v>
      </c>
      <c r="E6" s="148" t="s">
        <v>116</v>
      </c>
      <c r="F6" s="147" t="s">
        <v>117</v>
      </c>
      <c r="G6" s="148" t="s">
        <v>29</v>
      </c>
      <c r="H6" s="151" t="s">
        <v>30</v>
      </c>
      <c r="I6" s="151" t="s">
        <v>118</v>
      </c>
      <c r="J6" s="151" t="s">
        <v>31</v>
      </c>
      <c r="K6" s="151" t="s">
        <v>119</v>
      </c>
      <c r="L6" s="151" t="s">
        <v>120</v>
      </c>
      <c r="M6" s="151" t="s">
        <v>121</v>
      </c>
      <c r="N6" s="151" t="s">
        <v>122</v>
      </c>
      <c r="O6" s="151" t="s">
        <v>123</v>
      </c>
      <c r="P6" s="151" t="s">
        <v>124</v>
      </c>
      <c r="Q6" s="151" t="s">
        <v>125</v>
      </c>
      <c r="R6" s="151" t="s">
        <v>126</v>
      </c>
      <c r="S6" s="151" t="s">
        <v>127</v>
      </c>
      <c r="T6" s="151" t="s">
        <v>128</v>
      </c>
    </row>
    <row r="7" spans="1:57" hidden="1" x14ac:dyDescent="0.2">
      <c r="A7" s="5"/>
      <c r="B7" s="6"/>
      <c r="C7" s="6"/>
      <c r="D7" s="8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</row>
    <row r="8" spans="1:57" x14ac:dyDescent="0.2">
      <c r="A8" s="167" t="s">
        <v>129</v>
      </c>
      <c r="B8" s="168" t="s">
        <v>64</v>
      </c>
      <c r="C8" s="186" t="s">
        <v>65</v>
      </c>
      <c r="D8" s="169"/>
      <c r="E8" s="170"/>
      <c r="F8" s="171"/>
      <c r="G8" s="171">
        <f>SUMIF(AD9:AD17,"&lt;&gt;NOR",G9:G17)</f>
        <v>0</v>
      </c>
      <c r="H8" s="171"/>
      <c r="I8" s="171">
        <f>SUM(I9:I17)</f>
        <v>0</v>
      </c>
      <c r="J8" s="171"/>
      <c r="K8" s="171">
        <f>SUM(K9:K17)</f>
        <v>0</v>
      </c>
      <c r="L8" s="171"/>
      <c r="M8" s="171">
        <f>SUM(M9:M17)</f>
        <v>0</v>
      </c>
      <c r="N8" s="171"/>
      <c r="O8" s="171">
        <f>SUM(O9:O17)</f>
        <v>0</v>
      </c>
      <c r="P8" s="171"/>
      <c r="Q8" s="171">
        <f>SUM(Q9:Q17)</f>
        <v>0</v>
      </c>
      <c r="R8" s="166"/>
      <c r="S8" s="166">
        <f>SUM(S9:S17)</f>
        <v>0</v>
      </c>
      <c r="T8" s="166"/>
      <c r="AD8" t="s">
        <v>130</v>
      </c>
    </row>
    <row r="9" spans="1:57" outlineLevel="1" x14ac:dyDescent="0.2">
      <c r="A9" s="172">
        <v>1</v>
      </c>
      <c r="B9" s="173" t="s">
        <v>131</v>
      </c>
      <c r="C9" s="187" t="s">
        <v>132</v>
      </c>
      <c r="D9" s="174" t="s">
        <v>133</v>
      </c>
      <c r="E9" s="175">
        <v>3.6724999999999999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62">
        <v>0</v>
      </c>
      <c r="S9" s="162">
        <f>ROUND(E9*R9,2)</f>
        <v>0</v>
      </c>
      <c r="T9" s="162"/>
      <c r="U9" s="152"/>
      <c r="V9" s="152"/>
      <c r="W9" s="152"/>
      <c r="X9" s="152"/>
      <c r="Y9" s="152"/>
      <c r="Z9" s="152"/>
      <c r="AA9" s="152"/>
      <c r="AB9" s="152"/>
      <c r="AC9" s="152"/>
      <c r="AD9" s="152" t="s">
        <v>134</v>
      </c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</row>
    <row r="10" spans="1:57" outlineLevel="1" x14ac:dyDescent="0.2">
      <c r="A10" s="159"/>
      <c r="B10" s="160"/>
      <c r="C10" s="188" t="s">
        <v>135</v>
      </c>
      <c r="D10" s="164"/>
      <c r="E10" s="165">
        <v>2.25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52"/>
      <c r="V10" s="152"/>
      <c r="W10" s="152"/>
      <c r="X10" s="152"/>
      <c r="Y10" s="152"/>
      <c r="Z10" s="152"/>
      <c r="AA10" s="152"/>
      <c r="AB10" s="152"/>
      <c r="AC10" s="152"/>
      <c r="AD10" s="152" t="s">
        <v>136</v>
      </c>
      <c r="AE10" s="152">
        <v>0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</row>
    <row r="11" spans="1:57" outlineLevel="1" x14ac:dyDescent="0.2">
      <c r="A11" s="159"/>
      <c r="B11" s="160"/>
      <c r="C11" s="188" t="s">
        <v>137</v>
      </c>
      <c r="D11" s="164"/>
      <c r="E11" s="165">
        <v>1.42</v>
      </c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52"/>
      <c r="V11" s="152"/>
      <c r="W11" s="152"/>
      <c r="X11" s="152"/>
      <c r="Y11" s="152"/>
      <c r="Z11" s="152"/>
      <c r="AA11" s="152"/>
      <c r="AB11" s="152"/>
      <c r="AC11" s="152"/>
      <c r="AD11" s="152" t="s">
        <v>136</v>
      </c>
      <c r="AE11" s="152">
        <v>0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</row>
    <row r="12" spans="1:57" ht="22.5" outlineLevel="1" x14ac:dyDescent="0.2">
      <c r="A12" s="172">
        <v>2</v>
      </c>
      <c r="B12" s="173" t="s">
        <v>138</v>
      </c>
      <c r="C12" s="187" t="s">
        <v>139</v>
      </c>
      <c r="D12" s="174" t="s">
        <v>140</v>
      </c>
      <c r="E12" s="175">
        <v>2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62">
        <v>0</v>
      </c>
      <c r="S12" s="162">
        <f>ROUND(E12*R12,2)</f>
        <v>0</v>
      </c>
      <c r="T12" s="162"/>
      <c r="U12" s="152"/>
      <c r="V12" s="152"/>
      <c r="W12" s="152"/>
      <c r="X12" s="152"/>
      <c r="Y12" s="152"/>
      <c r="Z12" s="152"/>
      <c r="AA12" s="152"/>
      <c r="AB12" s="152"/>
      <c r="AC12" s="152"/>
      <c r="AD12" s="152" t="s">
        <v>134</v>
      </c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</row>
    <row r="13" spans="1:57" outlineLevel="1" x14ac:dyDescent="0.2">
      <c r="A13" s="159"/>
      <c r="B13" s="160"/>
      <c r="C13" s="188" t="s">
        <v>141</v>
      </c>
      <c r="D13" s="164"/>
      <c r="E13" s="165">
        <v>2</v>
      </c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52"/>
      <c r="V13" s="152"/>
      <c r="W13" s="152"/>
      <c r="X13" s="152"/>
      <c r="Y13" s="152"/>
      <c r="Z13" s="152"/>
      <c r="AA13" s="152"/>
      <c r="AB13" s="152"/>
      <c r="AC13" s="152"/>
      <c r="AD13" s="152" t="s">
        <v>136</v>
      </c>
      <c r="AE13" s="152">
        <v>0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</row>
    <row r="14" spans="1:57" outlineLevel="1" x14ac:dyDescent="0.2">
      <c r="A14" s="172">
        <v>3</v>
      </c>
      <c r="B14" s="173" t="s">
        <v>142</v>
      </c>
      <c r="C14" s="187" t="s">
        <v>143</v>
      </c>
      <c r="D14" s="174" t="s">
        <v>144</v>
      </c>
      <c r="E14" s="175">
        <v>1.67E-2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7">
        <v>0</v>
      </c>
      <c r="O14" s="177">
        <f>ROUND(E14*N14,2)</f>
        <v>0</v>
      </c>
      <c r="P14" s="177">
        <v>0</v>
      </c>
      <c r="Q14" s="177">
        <f>ROUND(E14*P14,2)</f>
        <v>0</v>
      </c>
      <c r="R14" s="162">
        <v>0</v>
      </c>
      <c r="S14" s="162">
        <f>ROUND(E14*R14,2)</f>
        <v>0</v>
      </c>
      <c r="T14" s="162"/>
      <c r="U14" s="152"/>
      <c r="V14" s="152"/>
      <c r="W14" s="152"/>
      <c r="X14" s="152"/>
      <c r="Y14" s="152"/>
      <c r="Z14" s="152"/>
      <c r="AA14" s="152"/>
      <c r="AB14" s="152"/>
      <c r="AC14" s="152"/>
      <c r="AD14" s="152" t="s">
        <v>134</v>
      </c>
      <c r="AE14" s="152"/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</row>
    <row r="15" spans="1:57" outlineLevel="1" x14ac:dyDescent="0.2">
      <c r="A15" s="159"/>
      <c r="B15" s="160"/>
      <c r="C15" s="188" t="s">
        <v>145</v>
      </c>
      <c r="D15" s="164"/>
      <c r="E15" s="165">
        <v>0.02</v>
      </c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52"/>
      <c r="V15" s="152"/>
      <c r="W15" s="152"/>
      <c r="X15" s="152"/>
      <c r="Y15" s="152"/>
      <c r="Z15" s="152"/>
      <c r="AA15" s="152"/>
      <c r="AB15" s="152"/>
      <c r="AC15" s="152"/>
      <c r="AD15" s="152" t="s">
        <v>136</v>
      </c>
      <c r="AE15" s="152">
        <v>0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</row>
    <row r="16" spans="1:57" outlineLevel="1" x14ac:dyDescent="0.2">
      <c r="A16" s="172">
        <v>4</v>
      </c>
      <c r="B16" s="173" t="s">
        <v>146</v>
      </c>
      <c r="C16" s="187" t="s">
        <v>147</v>
      </c>
      <c r="D16" s="174" t="s">
        <v>133</v>
      </c>
      <c r="E16" s="175">
        <v>0.6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77">
        <v>0</v>
      </c>
      <c r="O16" s="177">
        <f>ROUND(E16*N16,2)</f>
        <v>0</v>
      </c>
      <c r="P16" s="177">
        <v>0</v>
      </c>
      <c r="Q16" s="177">
        <f>ROUND(E16*P16,2)</f>
        <v>0</v>
      </c>
      <c r="R16" s="162">
        <v>0</v>
      </c>
      <c r="S16" s="162">
        <f>ROUND(E16*R16,2)</f>
        <v>0</v>
      </c>
      <c r="T16" s="162"/>
      <c r="U16" s="152"/>
      <c r="V16" s="152"/>
      <c r="W16" s="152"/>
      <c r="X16" s="152"/>
      <c r="Y16" s="152"/>
      <c r="Z16" s="152"/>
      <c r="AA16" s="152"/>
      <c r="AB16" s="152"/>
      <c r="AC16" s="152"/>
      <c r="AD16" s="152" t="s">
        <v>134</v>
      </c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</row>
    <row r="17" spans="1:57" outlineLevel="1" x14ac:dyDescent="0.2">
      <c r="A17" s="159"/>
      <c r="B17" s="160"/>
      <c r="C17" s="188" t="s">
        <v>148</v>
      </c>
      <c r="D17" s="164"/>
      <c r="E17" s="165">
        <v>0.6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52"/>
      <c r="V17" s="152"/>
      <c r="W17" s="152"/>
      <c r="X17" s="152"/>
      <c r="Y17" s="152"/>
      <c r="Z17" s="152"/>
      <c r="AA17" s="152"/>
      <c r="AB17" s="152"/>
      <c r="AC17" s="152"/>
      <c r="AD17" s="152" t="s">
        <v>136</v>
      </c>
      <c r="AE17" s="152">
        <v>0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</row>
    <row r="18" spans="1:57" x14ac:dyDescent="0.2">
      <c r="A18" s="167" t="s">
        <v>129</v>
      </c>
      <c r="B18" s="168" t="s">
        <v>66</v>
      </c>
      <c r="C18" s="186" t="s">
        <v>67</v>
      </c>
      <c r="D18" s="169"/>
      <c r="E18" s="170"/>
      <c r="F18" s="171"/>
      <c r="G18" s="171">
        <f>SUMIF(AD19:AD29,"&lt;&gt;NOR",G19:G29)</f>
        <v>0</v>
      </c>
      <c r="H18" s="171"/>
      <c r="I18" s="171">
        <f>SUM(I19:I29)</f>
        <v>0</v>
      </c>
      <c r="J18" s="171"/>
      <c r="K18" s="171">
        <f>SUM(K19:K29)</f>
        <v>0</v>
      </c>
      <c r="L18" s="171"/>
      <c r="M18" s="171">
        <f>SUM(M19:M29)</f>
        <v>0</v>
      </c>
      <c r="N18" s="171"/>
      <c r="O18" s="171">
        <f>SUM(O19:O29)</f>
        <v>0</v>
      </c>
      <c r="P18" s="171"/>
      <c r="Q18" s="171">
        <f>SUM(Q19:Q29)</f>
        <v>0</v>
      </c>
      <c r="R18" s="166"/>
      <c r="S18" s="166">
        <f>SUM(S19:S29)</f>
        <v>0</v>
      </c>
      <c r="T18" s="166"/>
      <c r="AD18" t="s">
        <v>130</v>
      </c>
    </row>
    <row r="19" spans="1:57" outlineLevel="1" x14ac:dyDescent="0.2">
      <c r="A19" s="172">
        <v>5</v>
      </c>
      <c r="B19" s="173" t="s">
        <v>149</v>
      </c>
      <c r="C19" s="187" t="s">
        <v>150</v>
      </c>
      <c r="D19" s="174" t="s">
        <v>133</v>
      </c>
      <c r="E19" s="175">
        <v>9.6129999999999995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7">
        <v>0</v>
      </c>
      <c r="O19" s="177">
        <f>ROUND(E19*N19,2)</f>
        <v>0</v>
      </c>
      <c r="P19" s="177">
        <v>0</v>
      </c>
      <c r="Q19" s="177">
        <f>ROUND(E19*P19,2)</f>
        <v>0</v>
      </c>
      <c r="R19" s="162">
        <v>0</v>
      </c>
      <c r="S19" s="162">
        <f>ROUND(E19*R19,2)</f>
        <v>0</v>
      </c>
      <c r="T19" s="162"/>
      <c r="U19" s="152"/>
      <c r="V19" s="152"/>
      <c r="W19" s="152"/>
      <c r="X19" s="152"/>
      <c r="Y19" s="152"/>
      <c r="Z19" s="152"/>
      <c r="AA19" s="152"/>
      <c r="AB19" s="152"/>
      <c r="AC19" s="152"/>
      <c r="AD19" s="152" t="s">
        <v>134</v>
      </c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</row>
    <row r="20" spans="1:57" outlineLevel="1" x14ac:dyDescent="0.2">
      <c r="A20" s="159"/>
      <c r="B20" s="160"/>
      <c r="C20" s="188" t="s">
        <v>151</v>
      </c>
      <c r="D20" s="164"/>
      <c r="E20" s="165">
        <v>5.36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52"/>
      <c r="V20" s="152"/>
      <c r="W20" s="152"/>
      <c r="X20" s="152"/>
      <c r="Y20" s="152"/>
      <c r="Z20" s="152"/>
      <c r="AA20" s="152"/>
      <c r="AB20" s="152"/>
      <c r="AC20" s="152"/>
      <c r="AD20" s="152" t="s">
        <v>136</v>
      </c>
      <c r="AE20" s="152">
        <v>0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</row>
    <row r="21" spans="1:57" outlineLevel="1" x14ac:dyDescent="0.2">
      <c r="A21" s="159"/>
      <c r="B21" s="160"/>
      <c r="C21" s="188" t="s">
        <v>152</v>
      </c>
      <c r="D21" s="164"/>
      <c r="E21" s="165">
        <v>4.25</v>
      </c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52"/>
      <c r="V21" s="152"/>
      <c r="W21" s="152"/>
      <c r="X21" s="152"/>
      <c r="Y21" s="152"/>
      <c r="Z21" s="152"/>
      <c r="AA21" s="152"/>
      <c r="AB21" s="152"/>
      <c r="AC21" s="152"/>
      <c r="AD21" s="152" t="s">
        <v>136</v>
      </c>
      <c r="AE21" s="152">
        <v>0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</row>
    <row r="22" spans="1:57" outlineLevel="1" x14ac:dyDescent="0.2">
      <c r="A22" s="172">
        <v>6</v>
      </c>
      <c r="B22" s="173" t="s">
        <v>153</v>
      </c>
      <c r="C22" s="187" t="s">
        <v>154</v>
      </c>
      <c r="D22" s="174" t="s">
        <v>133</v>
      </c>
      <c r="E22" s="175">
        <v>2.125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7">
        <v>0</v>
      </c>
      <c r="O22" s="177">
        <f>ROUND(E22*N22,2)</f>
        <v>0</v>
      </c>
      <c r="P22" s="177">
        <v>0</v>
      </c>
      <c r="Q22" s="177">
        <f>ROUND(E22*P22,2)</f>
        <v>0</v>
      </c>
      <c r="R22" s="162">
        <v>0</v>
      </c>
      <c r="S22" s="162">
        <f>ROUND(E22*R22,2)</f>
        <v>0</v>
      </c>
      <c r="T22" s="162"/>
      <c r="U22" s="152"/>
      <c r="V22" s="152"/>
      <c r="W22" s="152"/>
      <c r="X22" s="152"/>
      <c r="Y22" s="152"/>
      <c r="Z22" s="152"/>
      <c r="AA22" s="152"/>
      <c r="AB22" s="152"/>
      <c r="AC22" s="152"/>
      <c r="AD22" s="152" t="s">
        <v>134</v>
      </c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</row>
    <row r="23" spans="1:57" outlineLevel="1" x14ac:dyDescent="0.2">
      <c r="A23" s="159"/>
      <c r="B23" s="160"/>
      <c r="C23" s="188" t="s">
        <v>155</v>
      </c>
      <c r="D23" s="164"/>
      <c r="E23" s="165">
        <v>2.13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52"/>
      <c r="V23" s="152"/>
      <c r="W23" s="152"/>
      <c r="X23" s="152"/>
      <c r="Y23" s="152"/>
      <c r="Z23" s="152"/>
      <c r="AA23" s="152"/>
      <c r="AB23" s="152"/>
      <c r="AC23" s="152"/>
      <c r="AD23" s="152" t="s">
        <v>136</v>
      </c>
      <c r="AE23" s="152">
        <v>0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</row>
    <row r="24" spans="1:57" ht="22.5" outlineLevel="1" x14ac:dyDescent="0.2">
      <c r="A24" s="172">
        <v>7</v>
      </c>
      <c r="B24" s="173" t="s">
        <v>156</v>
      </c>
      <c r="C24" s="187" t="s">
        <v>157</v>
      </c>
      <c r="D24" s="174" t="s">
        <v>158</v>
      </c>
      <c r="E24" s="175">
        <v>20.61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62">
        <v>0</v>
      </c>
      <c r="S24" s="162">
        <f>ROUND(E24*R24,2)</f>
        <v>0</v>
      </c>
      <c r="T24" s="162"/>
      <c r="U24" s="152"/>
      <c r="V24" s="152"/>
      <c r="W24" s="152"/>
      <c r="X24" s="152"/>
      <c r="Y24" s="152"/>
      <c r="Z24" s="152"/>
      <c r="AA24" s="152"/>
      <c r="AB24" s="152"/>
      <c r="AC24" s="152"/>
      <c r="AD24" s="152" t="s">
        <v>134</v>
      </c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</row>
    <row r="25" spans="1:57" outlineLevel="1" x14ac:dyDescent="0.2">
      <c r="A25" s="159"/>
      <c r="B25" s="160"/>
      <c r="C25" s="188" t="s">
        <v>159</v>
      </c>
      <c r="D25" s="164"/>
      <c r="E25" s="165">
        <v>20.61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52"/>
      <c r="V25" s="152"/>
      <c r="W25" s="152"/>
      <c r="X25" s="152"/>
      <c r="Y25" s="152"/>
      <c r="Z25" s="152"/>
      <c r="AA25" s="152"/>
      <c r="AB25" s="152"/>
      <c r="AC25" s="152"/>
      <c r="AD25" s="152" t="s">
        <v>136</v>
      </c>
      <c r="AE25" s="152">
        <v>0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</row>
    <row r="26" spans="1:57" outlineLevel="1" x14ac:dyDescent="0.2">
      <c r="A26" s="172">
        <v>8</v>
      </c>
      <c r="B26" s="173" t="s">
        <v>160</v>
      </c>
      <c r="C26" s="187" t="s">
        <v>161</v>
      </c>
      <c r="D26" s="174" t="s">
        <v>158</v>
      </c>
      <c r="E26" s="175">
        <v>2.2749999999999999</v>
      </c>
      <c r="F26" s="176"/>
      <c r="G26" s="177">
        <f>ROUND(E26*F26,2)</f>
        <v>0</v>
      </c>
      <c r="H26" s="176"/>
      <c r="I26" s="177">
        <f>ROUND(E26*H26,2)</f>
        <v>0</v>
      </c>
      <c r="J26" s="176"/>
      <c r="K26" s="177">
        <f>ROUND(E26*J26,2)</f>
        <v>0</v>
      </c>
      <c r="L26" s="177">
        <v>21</v>
      </c>
      <c r="M26" s="177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62">
        <v>0</v>
      </c>
      <c r="S26" s="162">
        <f>ROUND(E26*R26,2)</f>
        <v>0</v>
      </c>
      <c r="T26" s="162"/>
      <c r="U26" s="152"/>
      <c r="V26" s="152"/>
      <c r="W26" s="152"/>
      <c r="X26" s="152"/>
      <c r="Y26" s="152"/>
      <c r="Z26" s="152"/>
      <c r="AA26" s="152"/>
      <c r="AB26" s="152"/>
      <c r="AC26" s="152"/>
      <c r="AD26" s="152" t="s">
        <v>134</v>
      </c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</row>
    <row r="27" spans="1:57" outlineLevel="1" x14ac:dyDescent="0.2">
      <c r="A27" s="159"/>
      <c r="B27" s="160"/>
      <c r="C27" s="188" t="s">
        <v>162</v>
      </c>
      <c r="D27" s="164"/>
      <c r="E27" s="165">
        <v>2.27</v>
      </c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52"/>
      <c r="V27" s="152"/>
      <c r="W27" s="152"/>
      <c r="X27" s="152"/>
      <c r="Y27" s="152"/>
      <c r="Z27" s="152"/>
      <c r="AA27" s="152"/>
      <c r="AB27" s="152"/>
      <c r="AC27" s="152"/>
      <c r="AD27" s="152" t="s">
        <v>136</v>
      </c>
      <c r="AE27" s="152">
        <v>0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</row>
    <row r="28" spans="1:57" outlineLevel="1" x14ac:dyDescent="0.2">
      <c r="A28" s="172">
        <v>9</v>
      </c>
      <c r="B28" s="173" t="s">
        <v>163</v>
      </c>
      <c r="C28" s="187" t="s">
        <v>164</v>
      </c>
      <c r="D28" s="174" t="s">
        <v>158</v>
      </c>
      <c r="E28" s="175">
        <v>8.1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7">
        <v>0</v>
      </c>
      <c r="O28" s="177">
        <f>ROUND(E28*N28,2)</f>
        <v>0</v>
      </c>
      <c r="P28" s="177">
        <v>0</v>
      </c>
      <c r="Q28" s="177">
        <f>ROUND(E28*P28,2)</f>
        <v>0</v>
      </c>
      <c r="R28" s="162">
        <v>0</v>
      </c>
      <c r="S28" s="162">
        <f>ROUND(E28*R28,2)</f>
        <v>0</v>
      </c>
      <c r="T28" s="162"/>
      <c r="U28" s="152"/>
      <c r="V28" s="152"/>
      <c r="W28" s="152"/>
      <c r="X28" s="152"/>
      <c r="Y28" s="152"/>
      <c r="Z28" s="152"/>
      <c r="AA28" s="152"/>
      <c r="AB28" s="152"/>
      <c r="AC28" s="152"/>
      <c r="AD28" s="152" t="s">
        <v>134</v>
      </c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</row>
    <row r="29" spans="1:57" outlineLevel="1" x14ac:dyDescent="0.2">
      <c r="A29" s="159"/>
      <c r="B29" s="160"/>
      <c r="C29" s="188" t="s">
        <v>165</v>
      </c>
      <c r="D29" s="164"/>
      <c r="E29" s="165">
        <v>8.1</v>
      </c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52"/>
      <c r="V29" s="152"/>
      <c r="W29" s="152"/>
      <c r="X29" s="152"/>
      <c r="Y29" s="152"/>
      <c r="Z29" s="152"/>
      <c r="AA29" s="152"/>
      <c r="AB29" s="152"/>
      <c r="AC29" s="152"/>
      <c r="AD29" s="152" t="s">
        <v>136</v>
      </c>
      <c r="AE29" s="152">
        <v>0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</row>
    <row r="30" spans="1:57" x14ac:dyDescent="0.2">
      <c r="A30" s="167" t="s">
        <v>129</v>
      </c>
      <c r="B30" s="168" t="s">
        <v>68</v>
      </c>
      <c r="C30" s="186" t="s">
        <v>69</v>
      </c>
      <c r="D30" s="169"/>
      <c r="E30" s="170"/>
      <c r="F30" s="171"/>
      <c r="G30" s="171">
        <f>SUMIF(AD31:AD57,"&lt;&gt;NOR",G31:G57)</f>
        <v>0</v>
      </c>
      <c r="H30" s="171"/>
      <c r="I30" s="171">
        <f>SUM(I31:I57)</f>
        <v>0</v>
      </c>
      <c r="J30" s="171"/>
      <c r="K30" s="171">
        <f>SUM(K31:K57)</f>
        <v>0</v>
      </c>
      <c r="L30" s="171"/>
      <c r="M30" s="171">
        <f>SUM(M31:M57)</f>
        <v>0</v>
      </c>
      <c r="N30" s="171"/>
      <c r="O30" s="171">
        <f>SUM(O31:O57)</f>
        <v>0.96</v>
      </c>
      <c r="P30" s="171"/>
      <c r="Q30" s="171">
        <f>SUM(Q31:Q57)</f>
        <v>0</v>
      </c>
      <c r="R30" s="166"/>
      <c r="S30" s="166">
        <f>SUM(S31:S57)</f>
        <v>26.79</v>
      </c>
      <c r="T30" s="166"/>
      <c r="AD30" t="s">
        <v>130</v>
      </c>
    </row>
    <row r="31" spans="1:57" outlineLevel="1" x14ac:dyDescent="0.2">
      <c r="A31" s="172">
        <v>10</v>
      </c>
      <c r="B31" s="173" t="s">
        <v>166</v>
      </c>
      <c r="C31" s="187" t="s">
        <v>167</v>
      </c>
      <c r="D31" s="174" t="s">
        <v>133</v>
      </c>
      <c r="E31" s="175">
        <v>58.945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62">
        <v>0</v>
      </c>
      <c r="S31" s="162">
        <f>ROUND(E31*R31,2)</f>
        <v>0</v>
      </c>
      <c r="T31" s="162"/>
      <c r="U31" s="152"/>
      <c r="V31" s="152"/>
      <c r="W31" s="152"/>
      <c r="X31" s="152"/>
      <c r="Y31" s="152"/>
      <c r="Z31" s="152"/>
      <c r="AA31" s="152"/>
      <c r="AB31" s="152"/>
      <c r="AC31" s="152"/>
      <c r="AD31" s="152" t="s">
        <v>134</v>
      </c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</row>
    <row r="32" spans="1:57" outlineLevel="1" x14ac:dyDescent="0.2">
      <c r="A32" s="159"/>
      <c r="B32" s="160"/>
      <c r="C32" s="188" t="s">
        <v>168</v>
      </c>
      <c r="D32" s="164"/>
      <c r="E32" s="165">
        <v>7.14</v>
      </c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52"/>
      <c r="V32" s="152"/>
      <c r="W32" s="152"/>
      <c r="X32" s="152"/>
      <c r="Y32" s="152"/>
      <c r="Z32" s="152"/>
      <c r="AA32" s="152"/>
      <c r="AB32" s="152"/>
      <c r="AC32" s="152"/>
      <c r="AD32" s="152" t="s">
        <v>136</v>
      </c>
      <c r="AE32" s="152">
        <v>0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</row>
    <row r="33" spans="1:57" outlineLevel="1" x14ac:dyDescent="0.2">
      <c r="A33" s="159"/>
      <c r="B33" s="160"/>
      <c r="C33" s="188" t="s">
        <v>169</v>
      </c>
      <c r="D33" s="164"/>
      <c r="E33" s="165">
        <v>11.2</v>
      </c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52"/>
      <c r="V33" s="152"/>
      <c r="W33" s="152"/>
      <c r="X33" s="152"/>
      <c r="Y33" s="152"/>
      <c r="Z33" s="152"/>
      <c r="AA33" s="152"/>
      <c r="AB33" s="152"/>
      <c r="AC33" s="152"/>
      <c r="AD33" s="152" t="s">
        <v>136</v>
      </c>
      <c r="AE33" s="152">
        <v>0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</row>
    <row r="34" spans="1:57" outlineLevel="1" x14ac:dyDescent="0.2">
      <c r="A34" s="159"/>
      <c r="B34" s="160"/>
      <c r="C34" s="188" t="s">
        <v>170</v>
      </c>
      <c r="D34" s="164"/>
      <c r="E34" s="165">
        <v>40.6</v>
      </c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52"/>
      <c r="V34" s="152"/>
      <c r="W34" s="152"/>
      <c r="X34" s="152"/>
      <c r="Y34" s="152"/>
      <c r="Z34" s="152"/>
      <c r="AA34" s="152"/>
      <c r="AB34" s="152"/>
      <c r="AC34" s="152"/>
      <c r="AD34" s="152" t="s">
        <v>136</v>
      </c>
      <c r="AE34" s="152">
        <v>0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</row>
    <row r="35" spans="1:57" outlineLevel="1" x14ac:dyDescent="0.2">
      <c r="A35" s="172">
        <v>11</v>
      </c>
      <c r="B35" s="173" t="s">
        <v>171</v>
      </c>
      <c r="C35" s="187" t="s">
        <v>172</v>
      </c>
      <c r="D35" s="174" t="s">
        <v>133</v>
      </c>
      <c r="E35" s="175">
        <v>32.200000000000003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7">
        <v>2.9850000000000002E-2</v>
      </c>
      <c r="O35" s="177">
        <f>ROUND(E35*N35,2)</f>
        <v>0.96</v>
      </c>
      <c r="P35" s="177">
        <v>0</v>
      </c>
      <c r="Q35" s="177">
        <f>ROUND(E35*P35,2)</f>
        <v>0</v>
      </c>
      <c r="R35" s="162">
        <v>0.83199999999999996</v>
      </c>
      <c r="S35" s="162">
        <f>ROUND(E35*R35,2)</f>
        <v>26.79</v>
      </c>
      <c r="T35" s="162"/>
      <c r="U35" s="152"/>
      <c r="V35" s="152"/>
      <c r="W35" s="152"/>
      <c r="X35" s="152"/>
      <c r="Y35" s="152"/>
      <c r="Z35" s="152"/>
      <c r="AA35" s="152"/>
      <c r="AB35" s="152"/>
      <c r="AC35" s="152"/>
      <c r="AD35" s="152" t="s">
        <v>173</v>
      </c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</row>
    <row r="36" spans="1:57" outlineLevel="1" x14ac:dyDescent="0.2">
      <c r="A36" s="159"/>
      <c r="B36" s="160"/>
      <c r="C36" s="249" t="s">
        <v>174</v>
      </c>
      <c r="D36" s="250"/>
      <c r="E36" s="250"/>
      <c r="F36" s="250"/>
      <c r="G36" s="250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52"/>
      <c r="V36" s="152"/>
      <c r="W36" s="152"/>
      <c r="X36" s="152"/>
      <c r="Y36" s="152"/>
      <c r="Z36" s="152"/>
      <c r="AA36" s="152"/>
      <c r="AB36" s="152"/>
      <c r="AC36" s="152"/>
      <c r="AD36" s="152" t="s">
        <v>175</v>
      </c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</row>
    <row r="37" spans="1:57" outlineLevel="1" x14ac:dyDescent="0.2">
      <c r="A37" s="159"/>
      <c r="B37" s="160"/>
      <c r="C37" s="188" t="s">
        <v>176</v>
      </c>
      <c r="D37" s="164"/>
      <c r="E37" s="165">
        <v>32.200000000000003</v>
      </c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52"/>
      <c r="V37" s="152"/>
      <c r="W37" s="152"/>
      <c r="X37" s="152"/>
      <c r="Y37" s="152"/>
      <c r="Z37" s="152"/>
      <c r="AA37" s="152"/>
      <c r="AB37" s="152"/>
      <c r="AC37" s="152"/>
      <c r="AD37" s="152" t="s">
        <v>136</v>
      </c>
      <c r="AE37" s="152">
        <v>0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</row>
    <row r="38" spans="1:57" outlineLevel="1" x14ac:dyDescent="0.2">
      <c r="A38" s="172">
        <v>12</v>
      </c>
      <c r="B38" s="173" t="s">
        <v>177</v>
      </c>
      <c r="C38" s="187" t="s">
        <v>178</v>
      </c>
      <c r="D38" s="174" t="s">
        <v>158</v>
      </c>
      <c r="E38" s="175">
        <v>15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7">
        <v>0</v>
      </c>
      <c r="O38" s="177">
        <f>ROUND(E38*N38,2)</f>
        <v>0</v>
      </c>
      <c r="P38" s="177">
        <v>0</v>
      </c>
      <c r="Q38" s="177">
        <f>ROUND(E38*P38,2)</f>
        <v>0</v>
      </c>
      <c r="R38" s="162">
        <v>0</v>
      </c>
      <c r="S38" s="162">
        <f>ROUND(E38*R38,2)</f>
        <v>0</v>
      </c>
      <c r="T38" s="162"/>
      <c r="U38" s="152"/>
      <c r="V38" s="152"/>
      <c r="W38" s="152"/>
      <c r="X38" s="152"/>
      <c r="Y38" s="152"/>
      <c r="Z38" s="152"/>
      <c r="AA38" s="152"/>
      <c r="AB38" s="152"/>
      <c r="AC38" s="152"/>
      <c r="AD38" s="152" t="s">
        <v>134</v>
      </c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</row>
    <row r="39" spans="1:57" outlineLevel="1" x14ac:dyDescent="0.2">
      <c r="A39" s="159"/>
      <c r="B39" s="160"/>
      <c r="C39" s="188" t="s">
        <v>179</v>
      </c>
      <c r="D39" s="164"/>
      <c r="E39" s="165">
        <v>15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52"/>
      <c r="V39" s="152"/>
      <c r="W39" s="152"/>
      <c r="X39" s="152"/>
      <c r="Y39" s="152"/>
      <c r="Z39" s="152"/>
      <c r="AA39" s="152"/>
      <c r="AB39" s="152"/>
      <c r="AC39" s="152"/>
      <c r="AD39" s="152" t="s">
        <v>136</v>
      </c>
      <c r="AE39" s="152">
        <v>0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</row>
    <row r="40" spans="1:57" outlineLevel="1" x14ac:dyDescent="0.2">
      <c r="A40" s="172">
        <v>13</v>
      </c>
      <c r="B40" s="173" t="s">
        <v>180</v>
      </c>
      <c r="C40" s="187" t="s">
        <v>181</v>
      </c>
      <c r="D40" s="174" t="s">
        <v>133</v>
      </c>
      <c r="E40" s="175">
        <v>105.676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7">
        <v>0</v>
      </c>
      <c r="O40" s="177">
        <f>ROUND(E40*N40,2)</f>
        <v>0</v>
      </c>
      <c r="P40" s="177">
        <v>0</v>
      </c>
      <c r="Q40" s="177">
        <f>ROUND(E40*P40,2)</f>
        <v>0</v>
      </c>
      <c r="R40" s="162">
        <v>0</v>
      </c>
      <c r="S40" s="162">
        <f>ROUND(E40*R40,2)</f>
        <v>0</v>
      </c>
      <c r="T40" s="162"/>
      <c r="U40" s="152"/>
      <c r="V40" s="152"/>
      <c r="W40" s="152"/>
      <c r="X40" s="152"/>
      <c r="Y40" s="152"/>
      <c r="Z40" s="152"/>
      <c r="AA40" s="152"/>
      <c r="AB40" s="152"/>
      <c r="AC40" s="152"/>
      <c r="AD40" s="152" t="s">
        <v>134</v>
      </c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</row>
    <row r="41" spans="1:57" outlineLevel="1" x14ac:dyDescent="0.2">
      <c r="A41" s="159"/>
      <c r="B41" s="160"/>
      <c r="C41" s="188" t="s">
        <v>182</v>
      </c>
      <c r="D41" s="164"/>
      <c r="E41" s="165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52"/>
      <c r="V41" s="152"/>
      <c r="W41" s="152"/>
      <c r="X41" s="152"/>
      <c r="Y41" s="152"/>
      <c r="Z41" s="152"/>
      <c r="AA41" s="152"/>
      <c r="AB41" s="152"/>
      <c r="AC41" s="152"/>
      <c r="AD41" s="152" t="s">
        <v>136</v>
      </c>
      <c r="AE41" s="152">
        <v>0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</row>
    <row r="42" spans="1:57" outlineLevel="1" x14ac:dyDescent="0.2">
      <c r="A42" s="159"/>
      <c r="B42" s="160"/>
      <c r="C42" s="188" t="s">
        <v>183</v>
      </c>
      <c r="D42" s="164"/>
      <c r="E42" s="165">
        <v>13.1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52"/>
      <c r="V42" s="152"/>
      <c r="W42" s="152"/>
      <c r="X42" s="152"/>
      <c r="Y42" s="152"/>
      <c r="Z42" s="152"/>
      <c r="AA42" s="152"/>
      <c r="AB42" s="152"/>
      <c r="AC42" s="152"/>
      <c r="AD42" s="152" t="s">
        <v>136</v>
      </c>
      <c r="AE42" s="152">
        <v>0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</row>
    <row r="43" spans="1:57" outlineLevel="1" x14ac:dyDescent="0.2">
      <c r="A43" s="159"/>
      <c r="B43" s="160"/>
      <c r="C43" s="188" t="s">
        <v>184</v>
      </c>
      <c r="D43" s="164"/>
      <c r="E43" s="165">
        <v>23.45</v>
      </c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52"/>
      <c r="V43" s="152"/>
      <c r="W43" s="152"/>
      <c r="X43" s="152"/>
      <c r="Y43" s="152"/>
      <c r="Z43" s="152"/>
      <c r="AA43" s="152"/>
      <c r="AB43" s="152"/>
      <c r="AC43" s="152"/>
      <c r="AD43" s="152" t="s">
        <v>136</v>
      </c>
      <c r="AE43" s="152">
        <v>0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</row>
    <row r="44" spans="1:57" outlineLevel="1" x14ac:dyDescent="0.2">
      <c r="A44" s="159"/>
      <c r="B44" s="160"/>
      <c r="C44" s="188" t="s">
        <v>185</v>
      </c>
      <c r="D44" s="164"/>
      <c r="E44" s="165">
        <v>18.489999999999998</v>
      </c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52"/>
      <c r="V44" s="152"/>
      <c r="W44" s="152"/>
      <c r="X44" s="152"/>
      <c r="Y44" s="152"/>
      <c r="Z44" s="152"/>
      <c r="AA44" s="152"/>
      <c r="AB44" s="152"/>
      <c r="AC44" s="152"/>
      <c r="AD44" s="152" t="s">
        <v>136</v>
      </c>
      <c r="AE44" s="152">
        <v>0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</row>
    <row r="45" spans="1:57" outlineLevel="1" x14ac:dyDescent="0.2">
      <c r="A45" s="159"/>
      <c r="B45" s="160"/>
      <c r="C45" s="188" t="s">
        <v>186</v>
      </c>
      <c r="D45" s="164"/>
      <c r="E45" s="165">
        <v>37.979999999999997</v>
      </c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52"/>
      <c r="V45" s="152"/>
      <c r="W45" s="152"/>
      <c r="X45" s="152"/>
      <c r="Y45" s="152"/>
      <c r="Z45" s="152"/>
      <c r="AA45" s="152"/>
      <c r="AB45" s="152"/>
      <c r="AC45" s="152"/>
      <c r="AD45" s="152" t="s">
        <v>136</v>
      </c>
      <c r="AE45" s="152">
        <v>0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</row>
    <row r="46" spans="1:57" outlineLevel="1" x14ac:dyDescent="0.2">
      <c r="A46" s="159"/>
      <c r="B46" s="160"/>
      <c r="C46" s="188" t="s">
        <v>187</v>
      </c>
      <c r="D46" s="164"/>
      <c r="E46" s="165">
        <v>12.66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52"/>
      <c r="V46" s="152"/>
      <c r="W46" s="152"/>
      <c r="X46" s="152"/>
      <c r="Y46" s="152"/>
      <c r="Z46" s="152"/>
      <c r="AA46" s="152"/>
      <c r="AB46" s="152"/>
      <c r="AC46" s="152"/>
      <c r="AD46" s="152" t="s">
        <v>136</v>
      </c>
      <c r="AE46" s="152">
        <v>0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</row>
    <row r="47" spans="1:57" outlineLevel="1" x14ac:dyDescent="0.2">
      <c r="A47" s="172">
        <v>14</v>
      </c>
      <c r="B47" s="173" t="s">
        <v>188</v>
      </c>
      <c r="C47" s="187" t="s">
        <v>189</v>
      </c>
      <c r="D47" s="174" t="s">
        <v>133</v>
      </c>
      <c r="E47" s="175">
        <v>43.992199999999997</v>
      </c>
      <c r="F47" s="176"/>
      <c r="G47" s="177">
        <f>ROUND(E47*F47,2)</f>
        <v>0</v>
      </c>
      <c r="H47" s="176"/>
      <c r="I47" s="177">
        <f>ROUND(E47*H47,2)</f>
        <v>0</v>
      </c>
      <c r="J47" s="176"/>
      <c r="K47" s="177">
        <f>ROUND(E47*J47,2)</f>
        <v>0</v>
      </c>
      <c r="L47" s="177">
        <v>21</v>
      </c>
      <c r="M47" s="177">
        <f>G47*(1+L47/100)</f>
        <v>0</v>
      </c>
      <c r="N47" s="177">
        <v>0</v>
      </c>
      <c r="O47" s="177">
        <f>ROUND(E47*N47,2)</f>
        <v>0</v>
      </c>
      <c r="P47" s="177">
        <v>0</v>
      </c>
      <c r="Q47" s="177">
        <f>ROUND(E47*P47,2)</f>
        <v>0</v>
      </c>
      <c r="R47" s="162">
        <v>0</v>
      </c>
      <c r="S47" s="162">
        <f>ROUND(E47*R47,2)</f>
        <v>0</v>
      </c>
      <c r="T47" s="162"/>
      <c r="U47" s="152"/>
      <c r="V47" s="152"/>
      <c r="W47" s="152"/>
      <c r="X47" s="152"/>
      <c r="Y47" s="152"/>
      <c r="Z47" s="152"/>
      <c r="AA47" s="152"/>
      <c r="AB47" s="152"/>
      <c r="AC47" s="152"/>
      <c r="AD47" s="152" t="s">
        <v>134</v>
      </c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</row>
    <row r="48" spans="1:57" outlineLevel="1" x14ac:dyDescent="0.2">
      <c r="A48" s="159"/>
      <c r="B48" s="160"/>
      <c r="C48" s="188" t="s">
        <v>190</v>
      </c>
      <c r="D48" s="164"/>
      <c r="E48" s="165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52"/>
      <c r="V48" s="152"/>
      <c r="W48" s="152"/>
      <c r="X48" s="152"/>
      <c r="Y48" s="152"/>
      <c r="Z48" s="152"/>
      <c r="AA48" s="152"/>
      <c r="AB48" s="152"/>
      <c r="AC48" s="152"/>
      <c r="AD48" s="152" t="s">
        <v>136</v>
      </c>
      <c r="AE48" s="152">
        <v>0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</row>
    <row r="49" spans="1:57" outlineLevel="1" x14ac:dyDescent="0.2">
      <c r="A49" s="159"/>
      <c r="B49" s="160"/>
      <c r="C49" s="188" t="s">
        <v>191</v>
      </c>
      <c r="D49" s="164"/>
      <c r="E49" s="165">
        <v>5.82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52"/>
      <c r="V49" s="152"/>
      <c r="W49" s="152"/>
      <c r="X49" s="152"/>
      <c r="Y49" s="152"/>
      <c r="Z49" s="152"/>
      <c r="AA49" s="152"/>
      <c r="AB49" s="152"/>
      <c r="AC49" s="152"/>
      <c r="AD49" s="152" t="s">
        <v>136</v>
      </c>
      <c r="AE49" s="152">
        <v>0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</row>
    <row r="50" spans="1:57" outlineLevel="1" x14ac:dyDescent="0.2">
      <c r="A50" s="159"/>
      <c r="B50" s="160"/>
      <c r="C50" s="188" t="s">
        <v>192</v>
      </c>
      <c r="D50" s="164"/>
      <c r="E50" s="165">
        <v>8.6999999999999993</v>
      </c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52"/>
      <c r="V50" s="152"/>
      <c r="W50" s="152"/>
      <c r="X50" s="152"/>
      <c r="Y50" s="152"/>
      <c r="Z50" s="152"/>
      <c r="AA50" s="152"/>
      <c r="AB50" s="152"/>
      <c r="AC50" s="152"/>
      <c r="AD50" s="152" t="s">
        <v>136</v>
      </c>
      <c r="AE50" s="152">
        <v>0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</row>
    <row r="51" spans="1:57" outlineLevel="1" x14ac:dyDescent="0.2">
      <c r="A51" s="159"/>
      <c r="B51" s="160"/>
      <c r="C51" s="188" t="s">
        <v>193</v>
      </c>
      <c r="D51" s="164"/>
      <c r="E51" s="165">
        <v>8.7899999999999991</v>
      </c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52"/>
      <c r="V51" s="152"/>
      <c r="W51" s="152"/>
      <c r="X51" s="152"/>
      <c r="Y51" s="152"/>
      <c r="Z51" s="152"/>
      <c r="AA51" s="152"/>
      <c r="AB51" s="152"/>
      <c r="AC51" s="152"/>
      <c r="AD51" s="152" t="s">
        <v>136</v>
      </c>
      <c r="AE51" s="152">
        <v>0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</row>
    <row r="52" spans="1:57" outlineLevel="1" x14ac:dyDescent="0.2">
      <c r="A52" s="159"/>
      <c r="B52" s="160"/>
      <c r="C52" s="188" t="s">
        <v>194</v>
      </c>
      <c r="D52" s="164"/>
      <c r="E52" s="165">
        <v>14.23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52"/>
      <c r="V52" s="152"/>
      <c r="W52" s="152"/>
      <c r="X52" s="152"/>
      <c r="Y52" s="152"/>
      <c r="Z52" s="152"/>
      <c r="AA52" s="152"/>
      <c r="AB52" s="152"/>
      <c r="AC52" s="152"/>
      <c r="AD52" s="152" t="s">
        <v>136</v>
      </c>
      <c r="AE52" s="152">
        <v>0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</row>
    <row r="53" spans="1:57" outlineLevel="1" x14ac:dyDescent="0.2">
      <c r="A53" s="159"/>
      <c r="B53" s="160"/>
      <c r="C53" s="188" t="s">
        <v>195</v>
      </c>
      <c r="D53" s="164"/>
      <c r="E53" s="165">
        <v>6.45</v>
      </c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52"/>
      <c r="V53" s="152"/>
      <c r="W53" s="152"/>
      <c r="X53" s="152"/>
      <c r="Y53" s="152"/>
      <c r="Z53" s="152"/>
      <c r="AA53" s="152"/>
      <c r="AB53" s="152"/>
      <c r="AC53" s="152"/>
      <c r="AD53" s="152" t="s">
        <v>136</v>
      </c>
      <c r="AE53" s="152">
        <v>0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</row>
    <row r="54" spans="1:57" outlineLevel="1" x14ac:dyDescent="0.2">
      <c r="A54" s="172">
        <v>15</v>
      </c>
      <c r="B54" s="173" t="s">
        <v>196</v>
      </c>
      <c r="C54" s="187" t="s">
        <v>197</v>
      </c>
      <c r="D54" s="174" t="s">
        <v>158</v>
      </c>
      <c r="E54" s="175">
        <v>79.135000000000005</v>
      </c>
      <c r="F54" s="176"/>
      <c r="G54" s="177">
        <f>ROUND(E54*F54,2)</f>
        <v>0</v>
      </c>
      <c r="H54" s="176"/>
      <c r="I54" s="177">
        <f>ROUND(E54*H54,2)</f>
        <v>0</v>
      </c>
      <c r="J54" s="176"/>
      <c r="K54" s="177">
        <f>ROUND(E54*J54,2)</f>
        <v>0</v>
      </c>
      <c r="L54" s="177">
        <v>21</v>
      </c>
      <c r="M54" s="177">
        <f>G54*(1+L54/100)</f>
        <v>0</v>
      </c>
      <c r="N54" s="177">
        <v>0</v>
      </c>
      <c r="O54" s="177">
        <f>ROUND(E54*N54,2)</f>
        <v>0</v>
      </c>
      <c r="P54" s="177">
        <v>0</v>
      </c>
      <c r="Q54" s="177">
        <f>ROUND(E54*P54,2)</f>
        <v>0</v>
      </c>
      <c r="R54" s="162">
        <v>0</v>
      </c>
      <c r="S54" s="162">
        <f>ROUND(E54*R54,2)</f>
        <v>0</v>
      </c>
      <c r="T54" s="162"/>
      <c r="U54" s="152"/>
      <c r="V54" s="152"/>
      <c r="W54" s="152"/>
      <c r="X54" s="152"/>
      <c r="Y54" s="152"/>
      <c r="Z54" s="152"/>
      <c r="AA54" s="152"/>
      <c r="AB54" s="152"/>
      <c r="AC54" s="152"/>
      <c r="AD54" s="152" t="s">
        <v>134</v>
      </c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</row>
    <row r="55" spans="1:57" outlineLevel="1" x14ac:dyDescent="0.2">
      <c r="A55" s="159"/>
      <c r="B55" s="160"/>
      <c r="C55" s="188" t="s">
        <v>198</v>
      </c>
      <c r="D55" s="164"/>
      <c r="E55" s="165">
        <v>19.61</v>
      </c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52"/>
      <c r="V55" s="152"/>
      <c r="W55" s="152"/>
      <c r="X55" s="152"/>
      <c r="Y55" s="152"/>
      <c r="Z55" s="152"/>
      <c r="AA55" s="152"/>
      <c r="AB55" s="152"/>
      <c r="AC55" s="152"/>
      <c r="AD55" s="152" t="s">
        <v>136</v>
      </c>
      <c r="AE55" s="152">
        <v>0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</row>
    <row r="56" spans="1:57" outlineLevel="1" x14ac:dyDescent="0.2">
      <c r="A56" s="159"/>
      <c r="B56" s="160"/>
      <c r="C56" s="188" t="s">
        <v>199</v>
      </c>
      <c r="D56" s="164"/>
      <c r="E56" s="165">
        <v>48</v>
      </c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52"/>
      <c r="V56" s="152"/>
      <c r="W56" s="152"/>
      <c r="X56" s="152"/>
      <c r="Y56" s="152"/>
      <c r="Z56" s="152"/>
      <c r="AA56" s="152"/>
      <c r="AB56" s="152"/>
      <c r="AC56" s="152"/>
      <c r="AD56" s="152" t="s">
        <v>136</v>
      </c>
      <c r="AE56" s="152">
        <v>0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</row>
    <row r="57" spans="1:57" outlineLevel="1" x14ac:dyDescent="0.2">
      <c r="A57" s="159"/>
      <c r="B57" s="160"/>
      <c r="C57" s="188" t="s">
        <v>200</v>
      </c>
      <c r="D57" s="164"/>
      <c r="E57" s="165">
        <v>11.53</v>
      </c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52"/>
      <c r="V57" s="152"/>
      <c r="W57" s="152"/>
      <c r="X57" s="152"/>
      <c r="Y57" s="152"/>
      <c r="Z57" s="152"/>
      <c r="AA57" s="152"/>
      <c r="AB57" s="152"/>
      <c r="AC57" s="152"/>
      <c r="AD57" s="152" t="s">
        <v>136</v>
      </c>
      <c r="AE57" s="152">
        <v>0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</row>
    <row r="58" spans="1:57" x14ac:dyDescent="0.2">
      <c r="A58" s="167" t="s">
        <v>129</v>
      </c>
      <c r="B58" s="168" t="s">
        <v>70</v>
      </c>
      <c r="C58" s="186" t="s">
        <v>71</v>
      </c>
      <c r="D58" s="169"/>
      <c r="E58" s="170"/>
      <c r="F58" s="171"/>
      <c r="G58" s="171">
        <f>SUMIF(AD59:AD64,"&lt;&gt;NOR",G59:G64)</f>
        <v>0</v>
      </c>
      <c r="H58" s="171"/>
      <c r="I58" s="171">
        <f>SUM(I59:I64)</f>
        <v>0</v>
      </c>
      <c r="J58" s="171"/>
      <c r="K58" s="171">
        <f>SUM(K59:K64)</f>
        <v>0</v>
      </c>
      <c r="L58" s="171"/>
      <c r="M58" s="171">
        <f>SUM(M59:M64)</f>
        <v>0</v>
      </c>
      <c r="N58" s="171"/>
      <c r="O58" s="171">
        <f>SUM(O59:O64)</f>
        <v>5.46</v>
      </c>
      <c r="P58" s="171"/>
      <c r="Q58" s="171">
        <f>SUM(Q59:Q64)</f>
        <v>0</v>
      </c>
      <c r="R58" s="166"/>
      <c r="S58" s="166">
        <f>SUM(S59:S64)</f>
        <v>8.7200000000000006</v>
      </c>
      <c r="T58" s="166"/>
      <c r="AD58" t="s">
        <v>130</v>
      </c>
    </row>
    <row r="59" spans="1:57" ht="22.5" outlineLevel="1" x14ac:dyDescent="0.2">
      <c r="A59" s="172">
        <v>16</v>
      </c>
      <c r="B59" s="173" t="s">
        <v>201</v>
      </c>
      <c r="C59" s="187" t="s">
        <v>202</v>
      </c>
      <c r="D59" s="174" t="s">
        <v>203</v>
      </c>
      <c r="E59" s="175">
        <v>2.9226000000000001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7">
        <v>1.8685</v>
      </c>
      <c r="O59" s="177">
        <f>ROUND(E59*N59,2)</f>
        <v>5.46</v>
      </c>
      <c r="P59" s="177">
        <v>0</v>
      </c>
      <c r="Q59" s="177">
        <f>ROUND(E59*P59,2)</f>
        <v>0</v>
      </c>
      <c r="R59" s="162">
        <v>2.9820000000000002</v>
      </c>
      <c r="S59" s="162">
        <f>ROUND(E59*R59,2)</f>
        <v>8.7200000000000006</v>
      </c>
      <c r="T59" s="162"/>
      <c r="U59" s="152"/>
      <c r="V59" s="152"/>
      <c r="W59" s="152"/>
      <c r="X59" s="152"/>
      <c r="Y59" s="152"/>
      <c r="Z59" s="152"/>
      <c r="AA59" s="152"/>
      <c r="AB59" s="152"/>
      <c r="AC59" s="152"/>
      <c r="AD59" s="152" t="s">
        <v>173</v>
      </c>
      <c r="AE59" s="152"/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</row>
    <row r="60" spans="1:57" outlineLevel="1" x14ac:dyDescent="0.2">
      <c r="A60" s="159"/>
      <c r="B60" s="160"/>
      <c r="C60" s="188" t="s">
        <v>204</v>
      </c>
      <c r="D60" s="164"/>
      <c r="E60" s="165">
        <v>0.32873999999999998</v>
      </c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52"/>
      <c r="V60" s="152"/>
      <c r="W60" s="152"/>
      <c r="X60" s="152"/>
      <c r="Y60" s="152"/>
      <c r="Z60" s="152"/>
      <c r="AA60" s="152"/>
      <c r="AB60" s="152"/>
      <c r="AC60" s="152"/>
      <c r="AD60" s="152" t="s">
        <v>136</v>
      </c>
      <c r="AE60" s="152">
        <v>0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</row>
    <row r="61" spans="1:57" outlineLevel="1" x14ac:dyDescent="0.2">
      <c r="A61" s="159"/>
      <c r="B61" s="160"/>
      <c r="C61" s="188" t="s">
        <v>205</v>
      </c>
      <c r="D61" s="164"/>
      <c r="E61" s="165">
        <v>0.62309000000000003</v>
      </c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52"/>
      <c r="V61" s="152"/>
      <c r="W61" s="152"/>
      <c r="X61" s="152"/>
      <c r="Y61" s="152"/>
      <c r="Z61" s="152"/>
      <c r="AA61" s="152"/>
      <c r="AB61" s="152"/>
      <c r="AC61" s="152"/>
      <c r="AD61" s="152" t="s">
        <v>136</v>
      </c>
      <c r="AE61" s="152">
        <v>0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</row>
    <row r="62" spans="1:57" outlineLevel="1" x14ac:dyDescent="0.2">
      <c r="A62" s="159"/>
      <c r="B62" s="160"/>
      <c r="C62" s="188" t="s">
        <v>206</v>
      </c>
      <c r="D62" s="164"/>
      <c r="E62" s="165">
        <v>0.52283999999999997</v>
      </c>
      <c r="F62" s="162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52"/>
      <c r="V62" s="152"/>
      <c r="W62" s="152"/>
      <c r="X62" s="152"/>
      <c r="Y62" s="152"/>
      <c r="Z62" s="152"/>
      <c r="AA62" s="152"/>
      <c r="AB62" s="152"/>
      <c r="AC62" s="152"/>
      <c r="AD62" s="152" t="s">
        <v>136</v>
      </c>
      <c r="AE62" s="152">
        <v>0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</row>
    <row r="63" spans="1:57" outlineLevel="1" x14ac:dyDescent="0.2">
      <c r="A63" s="159"/>
      <c r="B63" s="160"/>
      <c r="C63" s="188" t="s">
        <v>207</v>
      </c>
      <c r="D63" s="164"/>
      <c r="E63" s="165">
        <v>1.1863900000000001</v>
      </c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52"/>
      <c r="V63" s="152"/>
      <c r="W63" s="152"/>
      <c r="X63" s="152"/>
      <c r="Y63" s="152"/>
      <c r="Z63" s="152"/>
      <c r="AA63" s="152"/>
      <c r="AB63" s="152"/>
      <c r="AC63" s="152"/>
      <c r="AD63" s="152" t="s">
        <v>136</v>
      </c>
      <c r="AE63" s="152">
        <v>0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</row>
    <row r="64" spans="1:57" outlineLevel="1" x14ac:dyDescent="0.2">
      <c r="A64" s="159"/>
      <c r="B64" s="160"/>
      <c r="C64" s="188" t="s">
        <v>208</v>
      </c>
      <c r="D64" s="164"/>
      <c r="E64" s="165">
        <v>0.26153999999999999</v>
      </c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52"/>
      <c r="V64" s="152"/>
      <c r="W64" s="152"/>
      <c r="X64" s="152"/>
      <c r="Y64" s="152"/>
      <c r="Z64" s="152"/>
      <c r="AA64" s="152"/>
      <c r="AB64" s="152"/>
      <c r="AC64" s="152"/>
      <c r="AD64" s="152" t="s">
        <v>136</v>
      </c>
      <c r="AE64" s="152">
        <v>0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</row>
    <row r="65" spans="1:57" x14ac:dyDescent="0.2">
      <c r="A65" s="167" t="s">
        <v>129</v>
      </c>
      <c r="B65" s="168" t="s">
        <v>72</v>
      </c>
      <c r="C65" s="186" t="s">
        <v>73</v>
      </c>
      <c r="D65" s="169"/>
      <c r="E65" s="170"/>
      <c r="F65" s="171"/>
      <c r="G65" s="171">
        <f>SUMIF(AD66:AD69,"&lt;&gt;NOR",G66:G69)</f>
        <v>0</v>
      </c>
      <c r="H65" s="171"/>
      <c r="I65" s="171">
        <f>SUM(I66:I69)</f>
        <v>0</v>
      </c>
      <c r="J65" s="171"/>
      <c r="K65" s="171">
        <f>SUM(K66:K69)</f>
        <v>0</v>
      </c>
      <c r="L65" s="171"/>
      <c r="M65" s="171">
        <f>SUM(M66:M69)</f>
        <v>0</v>
      </c>
      <c r="N65" s="171"/>
      <c r="O65" s="171">
        <f>SUM(O66:O69)</f>
        <v>0</v>
      </c>
      <c r="P65" s="171"/>
      <c r="Q65" s="171">
        <f>SUM(Q66:Q69)</f>
        <v>0</v>
      </c>
      <c r="R65" s="166"/>
      <c r="S65" s="166">
        <f>SUM(S66:S69)</f>
        <v>0</v>
      </c>
      <c r="T65" s="166"/>
      <c r="AD65" t="s">
        <v>130</v>
      </c>
    </row>
    <row r="66" spans="1:57" outlineLevel="1" x14ac:dyDescent="0.2">
      <c r="A66" s="172">
        <v>17</v>
      </c>
      <c r="B66" s="173" t="s">
        <v>209</v>
      </c>
      <c r="C66" s="187" t="s">
        <v>210</v>
      </c>
      <c r="D66" s="174" t="s">
        <v>140</v>
      </c>
      <c r="E66" s="175">
        <v>5</v>
      </c>
      <c r="F66" s="176"/>
      <c r="G66" s="177">
        <f>ROUND(E66*F66,2)</f>
        <v>0</v>
      </c>
      <c r="H66" s="176"/>
      <c r="I66" s="177">
        <f>ROUND(E66*H66,2)</f>
        <v>0</v>
      </c>
      <c r="J66" s="176"/>
      <c r="K66" s="177">
        <f>ROUND(E66*J66,2)</f>
        <v>0</v>
      </c>
      <c r="L66" s="177">
        <v>21</v>
      </c>
      <c r="M66" s="177">
        <f>G66*(1+L66/100)</f>
        <v>0</v>
      </c>
      <c r="N66" s="177">
        <v>0</v>
      </c>
      <c r="O66" s="177">
        <f>ROUND(E66*N66,2)</f>
        <v>0</v>
      </c>
      <c r="P66" s="177">
        <v>0</v>
      </c>
      <c r="Q66" s="177">
        <f>ROUND(E66*P66,2)</f>
        <v>0</v>
      </c>
      <c r="R66" s="162">
        <v>0</v>
      </c>
      <c r="S66" s="162">
        <f>ROUND(E66*R66,2)</f>
        <v>0</v>
      </c>
      <c r="T66" s="162"/>
      <c r="U66" s="152"/>
      <c r="V66" s="152"/>
      <c r="W66" s="152"/>
      <c r="X66" s="152"/>
      <c r="Y66" s="152"/>
      <c r="Z66" s="152"/>
      <c r="AA66" s="152"/>
      <c r="AB66" s="152"/>
      <c r="AC66" s="152"/>
      <c r="AD66" s="152" t="s">
        <v>134</v>
      </c>
      <c r="AE66" s="152"/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</row>
    <row r="67" spans="1:57" outlineLevel="1" x14ac:dyDescent="0.2">
      <c r="A67" s="159"/>
      <c r="B67" s="160"/>
      <c r="C67" s="188" t="s">
        <v>211</v>
      </c>
      <c r="D67" s="164"/>
      <c r="E67" s="165">
        <v>5</v>
      </c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52"/>
      <c r="V67" s="152"/>
      <c r="W67" s="152"/>
      <c r="X67" s="152"/>
      <c r="Y67" s="152"/>
      <c r="Z67" s="152"/>
      <c r="AA67" s="152"/>
      <c r="AB67" s="152"/>
      <c r="AC67" s="152"/>
      <c r="AD67" s="152" t="s">
        <v>136</v>
      </c>
      <c r="AE67" s="152">
        <v>0</v>
      </c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</row>
    <row r="68" spans="1:57" outlineLevel="1" x14ac:dyDescent="0.2">
      <c r="A68" s="178">
        <v>18</v>
      </c>
      <c r="B68" s="179" t="s">
        <v>212</v>
      </c>
      <c r="C68" s="189" t="s">
        <v>213</v>
      </c>
      <c r="D68" s="180" t="s">
        <v>140</v>
      </c>
      <c r="E68" s="181">
        <v>2</v>
      </c>
      <c r="F68" s="182"/>
      <c r="G68" s="183">
        <f>ROUND(E68*F68,2)</f>
        <v>0</v>
      </c>
      <c r="H68" s="182"/>
      <c r="I68" s="183">
        <f>ROUND(E68*H68,2)</f>
        <v>0</v>
      </c>
      <c r="J68" s="182"/>
      <c r="K68" s="183">
        <f>ROUND(E68*J68,2)</f>
        <v>0</v>
      </c>
      <c r="L68" s="183">
        <v>21</v>
      </c>
      <c r="M68" s="183">
        <f>G68*(1+L68/100)</f>
        <v>0</v>
      </c>
      <c r="N68" s="183">
        <v>0</v>
      </c>
      <c r="O68" s="183">
        <f>ROUND(E68*N68,2)</f>
        <v>0</v>
      </c>
      <c r="P68" s="183">
        <v>0</v>
      </c>
      <c r="Q68" s="183">
        <f>ROUND(E68*P68,2)</f>
        <v>0</v>
      </c>
      <c r="R68" s="162">
        <v>0</v>
      </c>
      <c r="S68" s="162">
        <f>ROUND(E68*R68,2)</f>
        <v>0</v>
      </c>
      <c r="T68" s="162"/>
      <c r="U68" s="152"/>
      <c r="V68" s="152"/>
      <c r="W68" s="152"/>
      <c r="X68" s="152"/>
      <c r="Y68" s="152"/>
      <c r="Z68" s="152"/>
      <c r="AA68" s="152"/>
      <c r="AB68" s="152"/>
      <c r="AC68" s="152"/>
      <c r="AD68" s="152" t="s">
        <v>134</v>
      </c>
      <c r="AE68" s="152"/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</row>
    <row r="69" spans="1:57" outlineLevel="1" x14ac:dyDescent="0.2">
      <c r="A69" s="178">
        <v>19</v>
      </c>
      <c r="B69" s="179" t="s">
        <v>214</v>
      </c>
      <c r="C69" s="189" t="s">
        <v>215</v>
      </c>
      <c r="D69" s="180" t="s">
        <v>140</v>
      </c>
      <c r="E69" s="181">
        <v>3</v>
      </c>
      <c r="F69" s="182"/>
      <c r="G69" s="183">
        <f>ROUND(E69*F69,2)</f>
        <v>0</v>
      </c>
      <c r="H69" s="182"/>
      <c r="I69" s="183">
        <f>ROUND(E69*H69,2)</f>
        <v>0</v>
      </c>
      <c r="J69" s="182"/>
      <c r="K69" s="183">
        <f>ROUND(E69*J69,2)</f>
        <v>0</v>
      </c>
      <c r="L69" s="183">
        <v>21</v>
      </c>
      <c r="M69" s="183">
        <f>G69*(1+L69/100)</f>
        <v>0</v>
      </c>
      <c r="N69" s="183">
        <v>0</v>
      </c>
      <c r="O69" s="183">
        <f>ROUND(E69*N69,2)</f>
        <v>0</v>
      </c>
      <c r="P69" s="183">
        <v>0</v>
      </c>
      <c r="Q69" s="183">
        <f>ROUND(E69*P69,2)</f>
        <v>0</v>
      </c>
      <c r="R69" s="162">
        <v>0</v>
      </c>
      <c r="S69" s="162">
        <f>ROUND(E69*R69,2)</f>
        <v>0</v>
      </c>
      <c r="T69" s="162"/>
      <c r="U69" s="152"/>
      <c r="V69" s="152"/>
      <c r="W69" s="152"/>
      <c r="X69" s="152"/>
      <c r="Y69" s="152"/>
      <c r="Z69" s="152"/>
      <c r="AA69" s="152"/>
      <c r="AB69" s="152"/>
      <c r="AC69" s="152"/>
      <c r="AD69" s="152" t="s">
        <v>134</v>
      </c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</row>
    <row r="70" spans="1:57" x14ac:dyDescent="0.2">
      <c r="A70" s="167" t="s">
        <v>129</v>
      </c>
      <c r="B70" s="168" t="s">
        <v>74</v>
      </c>
      <c r="C70" s="186" t="s">
        <v>75</v>
      </c>
      <c r="D70" s="169"/>
      <c r="E70" s="170"/>
      <c r="F70" s="171"/>
      <c r="G70" s="171">
        <f>SUMIF(AD71:AD72,"&lt;&gt;NOR",G71:G72)</f>
        <v>0</v>
      </c>
      <c r="H70" s="171"/>
      <c r="I70" s="171">
        <f>SUM(I71:I72)</f>
        <v>0</v>
      </c>
      <c r="J70" s="171"/>
      <c r="K70" s="171">
        <f>SUM(K71:K72)</f>
        <v>0</v>
      </c>
      <c r="L70" s="171"/>
      <c r="M70" s="171">
        <f>SUM(M71:M72)</f>
        <v>0</v>
      </c>
      <c r="N70" s="171"/>
      <c r="O70" s="171">
        <f>SUM(O71:O72)</f>
        <v>0</v>
      </c>
      <c r="P70" s="171"/>
      <c r="Q70" s="171">
        <f>SUM(Q71:Q72)</f>
        <v>0</v>
      </c>
      <c r="R70" s="166"/>
      <c r="S70" s="166">
        <f>SUM(S71:S72)</f>
        <v>0</v>
      </c>
      <c r="T70" s="166"/>
      <c r="AD70" t="s">
        <v>130</v>
      </c>
    </row>
    <row r="71" spans="1:57" outlineLevel="1" x14ac:dyDescent="0.2">
      <c r="A71" s="172">
        <v>20</v>
      </c>
      <c r="B71" s="173" t="s">
        <v>216</v>
      </c>
      <c r="C71" s="187" t="s">
        <v>217</v>
      </c>
      <c r="D71" s="174" t="s">
        <v>133</v>
      </c>
      <c r="E71" s="175">
        <v>34.465000000000003</v>
      </c>
      <c r="F71" s="176"/>
      <c r="G71" s="177">
        <f>ROUND(E71*F71,2)</f>
        <v>0</v>
      </c>
      <c r="H71" s="176"/>
      <c r="I71" s="177">
        <f>ROUND(E71*H71,2)</f>
        <v>0</v>
      </c>
      <c r="J71" s="176"/>
      <c r="K71" s="177">
        <f>ROUND(E71*J71,2)</f>
        <v>0</v>
      </c>
      <c r="L71" s="177">
        <v>21</v>
      </c>
      <c r="M71" s="177">
        <f>G71*(1+L71/100)</f>
        <v>0</v>
      </c>
      <c r="N71" s="177">
        <v>0</v>
      </c>
      <c r="O71" s="177">
        <f>ROUND(E71*N71,2)</f>
        <v>0</v>
      </c>
      <c r="P71" s="177">
        <v>0</v>
      </c>
      <c r="Q71" s="177">
        <f>ROUND(E71*P71,2)</f>
        <v>0</v>
      </c>
      <c r="R71" s="162">
        <v>0</v>
      </c>
      <c r="S71" s="162">
        <f>ROUND(E71*R71,2)</f>
        <v>0</v>
      </c>
      <c r="T71" s="162"/>
      <c r="U71" s="152"/>
      <c r="V71" s="152"/>
      <c r="W71" s="152"/>
      <c r="X71" s="152"/>
      <c r="Y71" s="152"/>
      <c r="Z71" s="152"/>
      <c r="AA71" s="152"/>
      <c r="AB71" s="152"/>
      <c r="AC71" s="152"/>
      <c r="AD71" s="152" t="s">
        <v>134</v>
      </c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</row>
    <row r="72" spans="1:57" outlineLevel="1" x14ac:dyDescent="0.2">
      <c r="A72" s="159"/>
      <c r="B72" s="160"/>
      <c r="C72" s="188" t="s">
        <v>218</v>
      </c>
      <c r="D72" s="164"/>
      <c r="E72" s="165">
        <v>34.47</v>
      </c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52"/>
      <c r="V72" s="152"/>
      <c r="W72" s="152"/>
      <c r="X72" s="152"/>
      <c r="Y72" s="152"/>
      <c r="Z72" s="152"/>
      <c r="AA72" s="152"/>
      <c r="AB72" s="152"/>
      <c r="AC72" s="152"/>
      <c r="AD72" s="152" t="s">
        <v>136</v>
      </c>
      <c r="AE72" s="152">
        <v>0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</row>
    <row r="73" spans="1:57" x14ac:dyDescent="0.2">
      <c r="A73" s="167" t="s">
        <v>129</v>
      </c>
      <c r="B73" s="168" t="s">
        <v>76</v>
      </c>
      <c r="C73" s="186" t="s">
        <v>77</v>
      </c>
      <c r="D73" s="169"/>
      <c r="E73" s="170"/>
      <c r="F73" s="171"/>
      <c r="G73" s="171">
        <f>SUMIF(AD74:AD108,"&lt;&gt;NOR",G74:G108)</f>
        <v>0</v>
      </c>
      <c r="H73" s="171"/>
      <c r="I73" s="171">
        <f>SUM(I74:I108)</f>
        <v>0</v>
      </c>
      <c r="J73" s="171"/>
      <c r="K73" s="171">
        <f>SUM(K74:K108)</f>
        <v>0</v>
      </c>
      <c r="L73" s="171"/>
      <c r="M73" s="171">
        <f>SUM(M74:M108)</f>
        <v>0</v>
      </c>
      <c r="N73" s="171"/>
      <c r="O73" s="171">
        <f>SUM(O74:O108)</f>
        <v>0</v>
      </c>
      <c r="P73" s="171"/>
      <c r="Q73" s="171">
        <f>SUM(Q74:Q108)</f>
        <v>0</v>
      </c>
      <c r="R73" s="166"/>
      <c r="S73" s="166">
        <f>SUM(S74:S108)</f>
        <v>0</v>
      </c>
      <c r="T73" s="166"/>
      <c r="AD73" t="s">
        <v>130</v>
      </c>
    </row>
    <row r="74" spans="1:57" outlineLevel="1" x14ac:dyDescent="0.2">
      <c r="A74" s="172">
        <v>21</v>
      </c>
      <c r="B74" s="173" t="s">
        <v>219</v>
      </c>
      <c r="C74" s="187" t="s">
        <v>220</v>
      </c>
      <c r="D74" s="174" t="s">
        <v>133</v>
      </c>
      <c r="E74" s="175">
        <v>27.025700000000001</v>
      </c>
      <c r="F74" s="176"/>
      <c r="G74" s="177">
        <f>ROUND(E74*F74,2)</f>
        <v>0</v>
      </c>
      <c r="H74" s="176"/>
      <c r="I74" s="177">
        <f>ROUND(E74*H74,2)</f>
        <v>0</v>
      </c>
      <c r="J74" s="176"/>
      <c r="K74" s="177">
        <f>ROUND(E74*J74,2)</f>
        <v>0</v>
      </c>
      <c r="L74" s="177">
        <v>21</v>
      </c>
      <c r="M74" s="177">
        <f>G74*(1+L74/100)</f>
        <v>0</v>
      </c>
      <c r="N74" s="177">
        <v>0</v>
      </c>
      <c r="O74" s="177">
        <f>ROUND(E74*N74,2)</f>
        <v>0</v>
      </c>
      <c r="P74" s="177">
        <v>0</v>
      </c>
      <c r="Q74" s="177">
        <f>ROUND(E74*P74,2)</f>
        <v>0</v>
      </c>
      <c r="R74" s="162">
        <v>0</v>
      </c>
      <c r="S74" s="162">
        <f>ROUND(E74*R74,2)</f>
        <v>0</v>
      </c>
      <c r="T74" s="162"/>
      <c r="U74" s="152"/>
      <c r="V74" s="152"/>
      <c r="W74" s="152"/>
      <c r="X74" s="152"/>
      <c r="Y74" s="152"/>
      <c r="Z74" s="152"/>
      <c r="AA74" s="152"/>
      <c r="AB74" s="152"/>
      <c r="AC74" s="152"/>
      <c r="AD74" s="152" t="s">
        <v>134</v>
      </c>
      <c r="AE74" s="152"/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</row>
    <row r="75" spans="1:57" outlineLevel="1" x14ac:dyDescent="0.2">
      <c r="A75" s="159"/>
      <c r="B75" s="160"/>
      <c r="C75" s="188" t="s">
        <v>221</v>
      </c>
      <c r="D75" s="164"/>
      <c r="E75" s="165">
        <v>34.229999999999997</v>
      </c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52"/>
      <c r="V75" s="152"/>
      <c r="W75" s="152"/>
      <c r="X75" s="152"/>
      <c r="Y75" s="152"/>
      <c r="Z75" s="152"/>
      <c r="AA75" s="152"/>
      <c r="AB75" s="152"/>
      <c r="AC75" s="152"/>
      <c r="AD75" s="152" t="s">
        <v>136</v>
      </c>
      <c r="AE75" s="152">
        <v>0</v>
      </c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</row>
    <row r="76" spans="1:57" outlineLevel="1" x14ac:dyDescent="0.2">
      <c r="A76" s="159"/>
      <c r="B76" s="160"/>
      <c r="C76" s="188" t="s">
        <v>222</v>
      </c>
      <c r="D76" s="164"/>
      <c r="E76" s="165">
        <v>-7.2</v>
      </c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52"/>
      <c r="V76" s="152"/>
      <c r="W76" s="152"/>
      <c r="X76" s="152"/>
      <c r="Y76" s="152"/>
      <c r="Z76" s="152"/>
      <c r="AA76" s="152"/>
      <c r="AB76" s="152"/>
      <c r="AC76" s="152"/>
      <c r="AD76" s="152" t="s">
        <v>136</v>
      </c>
      <c r="AE76" s="152">
        <v>0</v>
      </c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</row>
    <row r="77" spans="1:57" outlineLevel="1" x14ac:dyDescent="0.2">
      <c r="A77" s="172">
        <v>22</v>
      </c>
      <c r="B77" s="173" t="s">
        <v>223</v>
      </c>
      <c r="C77" s="187" t="s">
        <v>224</v>
      </c>
      <c r="D77" s="174" t="s">
        <v>133</v>
      </c>
      <c r="E77" s="175">
        <v>3.415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7">
        <v>0</v>
      </c>
      <c r="O77" s="177">
        <f>ROUND(E77*N77,2)</f>
        <v>0</v>
      </c>
      <c r="P77" s="177">
        <v>0</v>
      </c>
      <c r="Q77" s="177">
        <f>ROUND(E77*P77,2)</f>
        <v>0</v>
      </c>
      <c r="R77" s="162">
        <v>0</v>
      </c>
      <c r="S77" s="162">
        <f>ROUND(E77*R77,2)</f>
        <v>0</v>
      </c>
      <c r="T77" s="162"/>
      <c r="U77" s="152"/>
      <c r="V77" s="152"/>
      <c r="W77" s="152"/>
      <c r="X77" s="152"/>
      <c r="Y77" s="152"/>
      <c r="Z77" s="152"/>
      <c r="AA77" s="152"/>
      <c r="AB77" s="152"/>
      <c r="AC77" s="152"/>
      <c r="AD77" s="152" t="s">
        <v>134</v>
      </c>
      <c r="AE77" s="152"/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</row>
    <row r="78" spans="1:57" outlineLevel="1" x14ac:dyDescent="0.2">
      <c r="A78" s="159"/>
      <c r="B78" s="160"/>
      <c r="C78" s="188" t="s">
        <v>225</v>
      </c>
      <c r="D78" s="164"/>
      <c r="E78" s="165">
        <v>3.42</v>
      </c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52"/>
      <c r="V78" s="152"/>
      <c r="W78" s="152"/>
      <c r="X78" s="152"/>
      <c r="Y78" s="152"/>
      <c r="Z78" s="152"/>
      <c r="AA78" s="152"/>
      <c r="AB78" s="152"/>
      <c r="AC78" s="152"/>
      <c r="AD78" s="152" t="s">
        <v>136</v>
      </c>
      <c r="AE78" s="152">
        <v>0</v>
      </c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</row>
    <row r="79" spans="1:57" outlineLevel="1" x14ac:dyDescent="0.2">
      <c r="A79" s="172">
        <v>23</v>
      </c>
      <c r="B79" s="173" t="s">
        <v>226</v>
      </c>
      <c r="C79" s="187" t="s">
        <v>227</v>
      </c>
      <c r="D79" s="174" t="s">
        <v>203</v>
      </c>
      <c r="E79" s="175">
        <v>2.8353999999999999</v>
      </c>
      <c r="F79" s="176"/>
      <c r="G79" s="177">
        <f>ROUND(E79*F79,2)</f>
        <v>0</v>
      </c>
      <c r="H79" s="176"/>
      <c r="I79" s="177">
        <f>ROUND(E79*H79,2)</f>
        <v>0</v>
      </c>
      <c r="J79" s="176"/>
      <c r="K79" s="177">
        <f>ROUND(E79*J79,2)</f>
        <v>0</v>
      </c>
      <c r="L79" s="177">
        <v>21</v>
      </c>
      <c r="M79" s="177">
        <f>G79*(1+L79/100)</f>
        <v>0</v>
      </c>
      <c r="N79" s="177">
        <v>0</v>
      </c>
      <c r="O79" s="177">
        <f>ROUND(E79*N79,2)</f>
        <v>0</v>
      </c>
      <c r="P79" s="177">
        <v>0</v>
      </c>
      <c r="Q79" s="177">
        <f>ROUND(E79*P79,2)</f>
        <v>0</v>
      </c>
      <c r="R79" s="162">
        <v>0</v>
      </c>
      <c r="S79" s="162">
        <f>ROUND(E79*R79,2)</f>
        <v>0</v>
      </c>
      <c r="T79" s="162"/>
      <c r="U79" s="152"/>
      <c r="V79" s="152"/>
      <c r="W79" s="152"/>
      <c r="X79" s="152"/>
      <c r="Y79" s="152"/>
      <c r="Z79" s="152"/>
      <c r="AA79" s="152"/>
      <c r="AB79" s="152"/>
      <c r="AC79" s="152"/>
      <c r="AD79" s="152" t="s">
        <v>134</v>
      </c>
      <c r="AE79" s="152"/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</row>
    <row r="80" spans="1:57" ht="22.5" outlineLevel="1" x14ac:dyDescent="0.2">
      <c r="A80" s="159"/>
      <c r="B80" s="160"/>
      <c r="C80" s="188" t="s">
        <v>228</v>
      </c>
      <c r="D80" s="164"/>
      <c r="E80" s="165">
        <v>2.84</v>
      </c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52"/>
      <c r="V80" s="152"/>
      <c r="W80" s="152"/>
      <c r="X80" s="152"/>
      <c r="Y80" s="152"/>
      <c r="Z80" s="152"/>
      <c r="AA80" s="152"/>
      <c r="AB80" s="152"/>
      <c r="AC80" s="152"/>
      <c r="AD80" s="152" t="s">
        <v>136</v>
      </c>
      <c r="AE80" s="152">
        <v>0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</row>
    <row r="81" spans="1:57" outlineLevel="1" x14ac:dyDescent="0.2">
      <c r="A81" s="172">
        <v>24</v>
      </c>
      <c r="B81" s="173" t="s">
        <v>229</v>
      </c>
      <c r="C81" s="187" t="s">
        <v>230</v>
      </c>
      <c r="D81" s="174" t="s">
        <v>133</v>
      </c>
      <c r="E81" s="175">
        <v>33.357500000000002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7">
        <v>0</v>
      </c>
      <c r="O81" s="177">
        <f>ROUND(E81*N81,2)</f>
        <v>0</v>
      </c>
      <c r="P81" s="177">
        <v>0</v>
      </c>
      <c r="Q81" s="177">
        <f>ROUND(E81*P81,2)</f>
        <v>0</v>
      </c>
      <c r="R81" s="162">
        <v>0</v>
      </c>
      <c r="S81" s="162">
        <f>ROUND(E81*R81,2)</f>
        <v>0</v>
      </c>
      <c r="T81" s="162"/>
      <c r="U81" s="152"/>
      <c r="V81" s="152"/>
      <c r="W81" s="152"/>
      <c r="X81" s="152"/>
      <c r="Y81" s="152"/>
      <c r="Z81" s="152"/>
      <c r="AA81" s="152"/>
      <c r="AB81" s="152"/>
      <c r="AC81" s="152"/>
      <c r="AD81" s="152" t="s">
        <v>134</v>
      </c>
      <c r="AE81" s="152"/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</row>
    <row r="82" spans="1:57" outlineLevel="1" x14ac:dyDescent="0.2">
      <c r="A82" s="159"/>
      <c r="B82" s="160"/>
      <c r="C82" s="188" t="s">
        <v>231</v>
      </c>
      <c r="D82" s="164"/>
      <c r="E82" s="165">
        <v>33.36</v>
      </c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52"/>
      <c r="V82" s="152"/>
      <c r="W82" s="152"/>
      <c r="X82" s="152"/>
      <c r="Y82" s="152"/>
      <c r="Z82" s="152"/>
      <c r="AA82" s="152"/>
      <c r="AB82" s="152"/>
      <c r="AC82" s="152"/>
      <c r="AD82" s="152" t="s">
        <v>136</v>
      </c>
      <c r="AE82" s="152">
        <v>0</v>
      </c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</row>
    <row r="83" spans="1:57" outlineLevel="1" x14ac:dyDescent="0.2">
      <c r="A83" s="172">
        <v>25</v>
      </c>
      <c r="B83" s="173" t="s">
        <v>232</v>
      </c>
      <c r="C83" s="187" t="s">
        <v>233</v>
      </c>
      <c r="D83" s="174" t="s">
        <v>133</v>
      </c>
      <c r="E83" s="175">
        <v>0.5</v>
      </c>
      <c r="F83" s="176"/>
      <c r="G83" s="177">
        <f>ROUND(E83*F83,2)</f>
        <v>0</v>
      </c>
      <c r="H83" s="176"/>
      <c r="I83" s="177">
        <f>ROUND(E83*H83,2)</f>
        <v>0</v>
      </c>
      <c r="J83" s="176"/>
      <c r="K83" s="177">
        <f>ROUND(E83*J83,2)</f>
        <v>0</v>
      </c>
      <c r="L83" s="177">
        <v>21</v>
      </c>
      <c r="M83" s="177">
        <f>G83*(1+L83/100)</f>
        <v>0</v>
      </c>
      <c r="N83" s="177">
        <v>0</v>
      </c>
      <c r="O83" s="177">
        <f>ROUND(E83*N83,2)</f>
        <v>0</v>
      </c>
      <c r="P83" s="177">
        <v>0</v>
      </c>
      <c r="Q83" s="177">
        <f>ROUND(E83*P83,2)</f>
        <v>0</v>
      </c>
      <c r="R83" s="162">
        <v>0</v>
      </c>
      <c r="S83" s="162">
        <f>ROUND(E83*R83,2)</f>
        <v>0</v>
      </c>
      <c r="T83" s="162"/>
      <c r="U83" s="152"/>
      <c r="V83" s="152"/>
      <c r="W83" s="152"/>
      <c r="X83" s="152"/>
      <c r="Y83" s="152"/>
      <c r="Z83" s="152"/>
      <c r="AA83" s="152"/>
      <c r="AB83" s="152"/>
      <c r="AC83" s="152"/>
      <c r="AD83" s="152" t="s">
        <v>134</v>
      </c>
      <c r="AE83" s="152"/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</row>
    <row r="84" spans="1:57" outlineLevel="1" x14ac:dyDescent="0.2">
      <c r="A84" s="159"/>
      <c r="B84" s="160"/>
      <c r="C84" s="188" t="s">
        <v>234</v>
      </c>
      <c r="D84" s="164"/>
      <c r="E84" s="165">
        <v>0.5</v>
      </c>
      <c r="F84" s="162"/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52"/>
      <c r="V84" s="152"/>
      <c r="W84" s="152"/>
      <c r="X84" s="152"/>
      <c r="Y84" s="152"/>
      <c r="Z84" s="152"/>
      <c r="AA84" s="152"/>
      <c r="AB84" s="152"/>
      <c r="AC84" s="152"/>
      <c r="AD84" s="152" t="s">
        <v>136</v>
      </c>
      <c r="AE84" s="152">
        <v>0</v>
      </c>
      <c r="AF84" s="152"/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</row>
    <row r="85" spans="1:57" outlineLevel="1" x14ac:dyDescent="0.2">
      <c r="A85" s="172">
        <v>26</v>
      </c>
      <c r="B85" s="173" t="s">
        <v>235</v>
      </c>
      <c r="C85" s="187" t="s">
        <v>236</v>
      </c>
      <c r="D85" s="174" t="s">
        <v>140</v>
      </c>
      <c r="E85" s="175">
        <v>11</v>
      </c>
      <c r="F85" s="176"/>
      <c r="G85" s="177">
        <f>ROUND(E85*F85,2)</f>
        <v>0</v>
      </c>
      <c r="H85" s="176"/>
      <c r="I85" s="177">
        <f>ROUND(E85*H85,2)</f>
        <v>0</v>
      </c>
      <c r="J85" s="176"/>
      <c r="K85" s="177">
        <f>ROUND(E85*J85,2)</f>
        <v>0</v>
      </c>
      <c r="L85" s="177">
        <v>21</v>
      </c>
      <c r="M85" s="177">
        <f>G85*(1+L85/100)</f>
        <v>0</v>
      </c>
      <c r="N85" s="177">
        <v>0</v>
      </c>
      <c r="O85" s="177">
        <f>ROUND(E85*N85,2)</f>
        <v>0</v>
      </c>
      <c r="P85" s="177">
        <v>0</v>
      </c>
      <c r="Q85" s="177">
        <f>ROUND(E85*P85,2)</f>
        <v>0</v>
      </c>
      <c r="R85" s="162">
        <v>0</v>
      </c>
      <c r="S85" s="162">
        <f>ROUND(E85*R85,2)</f>
        <v>0</v>
      </c>
      <c r="T85" s="162"/>
      <c r="U85" s="152"/>
      <c r="V85" s="152"/>
      <c r="W85" s="152"/>
      <c r="X85" s="152"/>
      <c r="Y85" s="152"/>
      <c r="Z85" s="152"/>
      <c r="AA85" s="152"/>
      <c r="AB85" s="152"/>
      <c r="AC85" s="152"/>
      <c r="AD85" s="152" t="s">
        <v>134</v>
      </c>
      <c r="AE85" s="152"/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</row>
    <row r="86" spans="1:57" outlineLevel="1" x14ac:dyDescent="0.2">
      <c r="A86" s="159"/>
      <c r="B86" s="160"/>
      <c r="C86" s="188" t="s">
        <v>237</v>
      </c>
      <c r="D86" s="164"/>
      <c r="E86" s="165">
        <v>7</v>
      </c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52"/>
      <c r="V86" s="152"/>
      <c r="W86" s="152"/>
      <c r="X86" s="152"/>
      <c r="Y86" s="152"/>
      <c r="Z86" s="152"/>
      <c r="AA86" s="152"/>
      <c r="AB86" s="152"/>
      <c r="AC86" s="152"/>
      <c r="AD86" s="152" t="s">
        <v>136</v>
      </c>
      <c r="AE86" s="152">
        <v>0</v>
      </c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</row>
    <row r="87" spans="1:57" outlineLevel="1" x14ac:dyDescent="0.2">
      <c r="A87" s="159"/>
      <c r="B87" s="160"/>
      <c r="C87" s="188" t="s">
        <v>238</v>
      </c>
      <c r="D87" s="164"/>
      <c r="E87" s="165">
        <v>4</v>
      </c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52"/>
      <c r="V87" s="152"/>
      <c r="W87" s="152"/>
      <c r="X87" s="152"/>
      <c r="Y87" s="152"/>
      <c r="Z87" s="152"/>
      <c r="AA87" s="152"/>
      <c r="AB87" s="152"/>
      <c r="AC87" s="152"/>
      <c r="AD87" s="152" t="s">
        <v>136</v>
      </c>
      <c r="AE87" s="152">
        <v>0</v>
      </c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</row>
    <row r="88" spans="1:57" outlineLevel="1" x14ac:dyDescent="0.2">
      <c r="A88" s="172">
        <v>27</v>
      </c>
      <c r="B88" s="173" t="s">
        <v>239</v>
      </c>
      <c r="C88" s="187" t="s">
        <v>240</v>
      </c>
      <c r="D88" s="174" t="s">
        <v>133</v>
      </c>
      <c r="E88" s="175">
        <v>14.8</v>
      </c>
      <c r="F88" s="176"/>
      <c r="G88" s="177">
        <f>ROUND(E88*F88,2)</f>
        <v>0</v>
      </c>
      <c r="H88" s="176"/>
      <c r="I88" s="177">
        <f>ROUND(E88*H88,2)</f>
        <v>0</v>
      </c>
      <c r="J88" s="176"/>
      <c r="K88" s="177">
        <f>ROUND(E88*J88,2)</f>
        <v>0</v>
      </c>
      <c r="L88" s="177">
        <v>21</v>
      </c>
      <c r="M88" s="177">
        <f>G88*(1+L88/100)</f>
        <v>0</v>
      </c>
      <c r="N88" s="177">
        <v>0</v>
      </c>
      <c r="O88" s="177">
        <f>ROUND(E88*N88,2)</f>
        <v>0</v>
      </c>
      <c r="P88" s="177">
        <v>0</v>
      </c>
      <c r="Q88" s="177">
        <f>ROUND(E88*P88,2)</f>
        <v>0</v>
      </c>
      <c r="R88" s="162">
        <v>0</v>
      </c>
      <c r="S88" s="162">
        <f>ROUND(E88*R88,2)</f>
        <v>0</v>
      </c>
      <c r="T88" s="162"/>
      <c r="U88" s="152"/>
      <c r="V88" s="152"/>
      <c r="W88" s="152"/>
      <c r="X88" s="152"/>
      <c r="Y88" s="152"/>
      <c r="Z88" s="152"/>
      <c r="AA88" s="152"/>
      <c r="AB88" s="152"/>
      <c r="AC88" s="152"/>
      <c r="AD88" s="152" t="s">
        <v>134</v>
      </c>
      <c r="AE88" s="152"/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</row>
    <row r="89" spans="1:57" outlineLevel="1" x14ac:dyDescent="0.2">
      <c r="A89" s="159"/>
      <c r="B89" s="160"/>
      <c r="C89" s="188" t="s">
        <v>241</v>
      </c>
      <c r="D89" s="164"/>
      <c r="E89" s="165">
        <v>8.4</v>
      </c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52"/>
      <c r="V89" s="152"/>
      <c r="W89" s="152"/>
      <c r="X89" s="152"/>
      <c r="Y89" s="152"/>
      <c r="Z89" s="152"/>
      <c r="AA89" s="152"/>
      <c r="AB89" s="152"/>
      <c r="AC89" s="152"/>
      <c r="AD89" s="152" t="s">
        <v>136</v>
      </c>
      <c r="AE89" s="152">
        <v>0</v>
      </c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</row>
    <row r="90" spans="1:57" outlineLevel="1" x14ac:dyDescent="0.2">
      <c r="A90" s="159"/>
      <c r="B90" s="160"/>
      <c r="C90" s="188" t="s">
        <v>242</v>
      </c>
      <c r="D90" s="164"/>
      <c r="E90" s="165">
        <v>6.4</v>
      </c>
      <c r="F90" s="162"/>
      <c r="G90" s="162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52"/>
      <c r="V90" s="152"/>
      <c r="W90" s="152"/>
      <c r="X90" s="152"/>
      <c r="Y90" s="152"/>
      <c r="Z90" s="152"/>
      <c r="AA90" s="152"/>
      <c r="AB90" s="152"/>
      <c r="AC90" s="152"/>
      <c r="AD90" s="152" t="s">
        <v>136</v>
      </c>
      <c r="AE90" s="152">
        <v>0</v>
      </c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</row>
    <row r="91" spans="1:57" outlineLevel="1" x14ac:dyDescent="0.2">
      <c r="A91" s="172">
        <v>28</v>
      </c>
      <c r="B91" s="173" t="s">
        <v>243</v>
      </c>
      <c r="C91" s="187" t="s">
        <v>244</v>
      </c>
      <c r="D91" s="174" t="s">
        <v>203</v>
      </c>
      <c r="E91" s="175">
        <v>0.15</v>
      </c>
      <c r="F91" s="176"/>
      <c r="G91" s="177">
        <f>ROUND(E91*F91,2)</f>
        <v>0</v>
      </c>
      <c r="H91" s="176"/>
      <c r="I91" s="177">
        <f>ROUND(E91*H91,2)</f>
        <v>0</v>
      </c>
      <c r="J91" s="176"/>
      <c r="K91" s="177">
        <f>ROUND(E91*J91,2)</f>
        <v>0</v>
      </c>
      <c r="L91" s="177">
        <v>21</v>
      </c>
      <c r="M91" s="177">
        <f>G91*(1+L91/100)</f>
        <v>0</v>
      </c>
      <c r="N91" s="177">
        <v>0</v>
      </c>
      <c r="O91" s="177">
        <f>ROUND(E91*N91,2)</f>
        <v>0</v>
      </c>
      <c r="P91" s="177">
        <v>0</v>
      </c>
      <c r="Q91" s="177">
        <f>ROUND(E91*P91,2)</f>
        <v>0</v>
      </c>
      <c r="R91" s="162">
        <v>0</v>
      </c>
      <c r="S91" s="162">
        <f>ROUND(E91*R91,2)</f>
        <v>0</v>
      </c>
      <c r="T91" s="162"/>
      <c r="U91" s="152"/>
      <c r="V91" s="152"/>
      <c r="W91" s="152"/>
      <c r="X91" s="152"/>
      <c r="Y91" s="152"/>
      <c r="Z91" s="152"/>
      <c r="AA91" s="152"/>
      <c r="AB91" s="152"/>
      <c r="AC91" s="152"/>
      <c r="AD91" s="152" t="s">
        <v>134</v>
      </c>
      <c r="AE91" s="152"/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</row>
    <row r="92" spans="1:57" outlineLevel="1" x14ac:dyDescent="0.2">
      <c r="A92" s="159"/>
      <c r="B92" s="160"/>
      <c r="C92" s="188" t="s">
        <v>245</v>
      </c>
      <c r="D92" s="164"/>
      <c r="E92" s="165">
        <v>0.15</v>
      </c>
      <c r="F92" s="162"/>
      <c r="G92" s="162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52"/>
      <c r="V92" s="152"/>
      <c r="W92" s="152"/>
      <c r="X92" s="152"/>
      <c r="Y92" s="152"/>
      <c r="Z92" s="152"/>
      <c r="AA92" s="152"/>
      <c r="AB92" s="152"/>
      <c r="AC92" s="152"/>
      <c r="AD92" s="152" t="s">
        <v>136</v>
      </c>
      <c r="AE92" s="152">
        <v>0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</row>
    <row r="93" spans="1:57" outlineLevel="1" x14ac:dyDescent="0.2">
      <c r="A93" s="172">
        <v>29</v>
      </c>
      <c r="B93" s="173" t="s">
        <v>246</v>
      </c>
      <c r="C93" s="187" t="s">
        <v>247</v>
      </c>
      <c r="D93" s="174" t="s">
        <v>158</v>
      </c>
      <c r="E93" s="175">
        <v>2.4</v>
      </c>
      <c r="F93" s="176"/>
      <c r="G93" s="177">
        <f>ROUND(E93*F93,2)</f>
        <v>0</v>
      </c>
      <c r="H93" s="176"/>
      <c r="I93" s="177">
        <f>ROUND(E93*H93,2)</f>
        <v>0</v>
      </c>
      <c r="J93" s="176"/>
      <c r="K93" s="177">
        <f>ROUND(E93*J93,2)</f>
        <v>0</v>
      </c>
      <c r="L93" s="177">
        <v>21</v>
      </c>
      <c r="M93" s="177">
        <f>G93*(1+L93/100)</f>
        <v>0</v>
      </c>
      <c r="N93" s="177">
        <v>0</v>
      </c>
      <c r="O93" s="177">
        <f>ROUND(E93*N93,2)</f>
        <v>0</v>
      </c>
      <c r="P93" s="177">
        <v>0</v>
      </c>
      <c r="Q93" s="177">
        <f>ROUND(E93*P93,2)</f>
        <v>0</v>
      </c>
      <c r="R93" s="162">
        <v>0</v>
      </c>
      <c r="S93" s="162">
        <f>ROUND(E93*R93,2)</f>
        <v>0</v>
      </c>
      <c r="T93" s="162"/>
      <c r="U93" s="152"/>
      <c r="V93" s="152"/>
      <c r="W93" s="152"/>
      <c r="X93" s="152"/>
      <c r="Y93" s="152"/>
      <c r="Z93" s="152"/>
      <c r="AA93" s="152"/>
      <c r="AB93" s="152"/>
      <c r="AC93" s="152"/>
      <c r="AD93" s="152" t="s">
        <v>134</v>
      </c>
      <c r="AE93" s="152"/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</row>
    <row r="94" spans="1:57" outlineLevel="1" x14ac:dyDescent="0.2">
      <c r="A94" s="159"/>
      <c r="B94" s="160"/>
      <c r="C94" s="188" t="s">
        <v>248</v>
      </c>
      <c r="D94" s="164"/>
      <c r="E94" s="165">
        <v>2.4</v>
      </c>
      <c r="F94" s="162"/>
      <c r="G94" s="162"/>
      <c r="H94" s="162"/>
      <c r="I94" s="162"/>
      <c r="J94" s="162"/>
      <c r="K94" s="162"/>
      <c r="L94" s="162"/>
      <c r="M94" s="162"/>
      <c r="N94" s="162"/>
      <c r="O94" s="162"/>
      <c r="P94" s="162"/>
      <c r="Q94" s="162"/>
      <c r="R94" s="162"/>
      <c r="S94" s="162"/>
      <c r="T94" s="162"/>
      <c r="U94" s="152"/>
      <c r="V94" s="152"/>
      <c r="W94" s="152"/>
      <c r="X94" s="152"/>
      <c r="Y94" s="152"/>
      <c r="Z94" s="152"/>
      <c r="AA94" s="152"/>
      <c r="AB94" s="152"/>
      <c r="AC94" s="152"/>
      <c r="AD94" s="152" t="s">
        <v>136</v>
      </c>
      <c r="AE94" s="152">
        <v>0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</row>
    <row r="95" spans="1:57" outlineLevel="1" x14ac:dyDescent="0.2">
      <c r="A95" s="172">
        <v>30</v>
      </c>
      <c r="B95" s="173" t="s">
        <v>249</v>
      </c>
      <c r="C95" s="187" t="s">
        <v>250</v>
      </c>
      <c r="D95" s="174" t="s">
        <v>133</v>
      </c>
      <c r="E95" s="175">
        <v>45.725000000000001</v>
      </c>
      <c r="F95" s="176"/>
      <c r="G95" s="177">
        <f>ROUND(E95*F95,2)</f>
        <v>0</v>
      </c>
      <c r="H95" s="176"/>
      <c r="I95" s="177">
        <f>ROUND(E95*H95,2)</f>
        <v>0</v>
      </c>
      <c r="J95" s="176"/>
      <c r="K95" s="177">
        <f>ROUND(E95*J95,2)</f>
        <v>0</v>
      </c>
      <c r="L95" s="177">
        <v>21</v>
      </c>
      <c r="M95" s="177">
        <f>G95*(1+L95/100)</f>
        <v>0</v>
      </c>
      <c r="N95" s="177">
        <v>0</v>
      </c>
      <c r="O95" s="177">
        <f>ROUND(E95*N95,2)</f>
        <v>0</v>
      </c>
      <c r="P95" s="177">
        <v>0</v>
      </c>
      <c r="Q95" s="177">
        <f>ROUND(E95*P95,2)</f>
        <v>0</v>
      </c>
      <c r="R95" s="162">
        <v>0</v>
      </c>
      <c r="S95" s="162">
        <f>ROUND(E95*R95,2)</f>
        <v>0</v>
      </c>
      <c r="T95" s="162"/>
      <c r="U95" s="152"/>
      <c r="V95" s="152"/>
      <c r="W95" s="152"/>
      <c r="X95" s="152"/>
      <c r="Y95" s="152"/>
      <c r="Z95" s="152"/>
      <c r="AA95" s="152"/>
      <c r="AB95" s="152"/>
      <c r="AC95" s="152"/>
      <c r="AD95" s="152" t="s">
        <v>134</v>
      </c>
      <c r="AE95" s="152"/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</row>
    <row r="96" spans="1:57" outlineLevel="1" x14ac:dyDescent="0.2">
      <c r="A96" s="159"/>
      <c r="B96" s="160"/>
      <c r="C96" s="188" t="s">
        <v>251</v>
      </c>
      <c r="D96" s="164"/>
      <c r="E96" s="165"/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52"/>
      <c r="V96" s="152"/>
      <c r="W96" s="152"/>
      <c r="X96" s="152"/>
      <c r="Y96" s="152"/>
      <c r="Z96" s="152"/>
      <c r="AA96" s="152"/>
      <c r="AB96" s="152"/>
      <c r="AC96" s="152"/>
      <c r="AD96" s="152" t="s">
        <v>136</v>
      </c>
      <c r="AE96" s="152">
        <v>0</v>
      </c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</row>
    <row r="97" spans="1:57" outlineLevel="1" x14ac:dyDescent="0.2">
      <c r="A97" s="159"/>
      <c r="B97" s="160"/>
      <c r="C97" s="188" t="s">
        <v>252</v>
      </c>
      <c r="D97" s="164"/>
      <c r="E97" s="165">
        <v>6.52</v>
      </c>
      <c r="F97" s="162"/>
      <c r="G97" s="162"/>
      <c r="H97" s="162"/>
      <c r="I97" s="162"/>
      <c r="J97" s="162"/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52"/>
      <c r="V97" s="152"/>
      <c r="W97" s="152"/>
      <c r="X97" s="152"/>
      <c r="Y97" s="152"/>
      <c r="Z97" s="152"/>
      <c r="AA97" s="152"/>
      <c r="AB97" s="152"/>
      <c r="AC97" s="152"/>
      <c r="AD97" s="152" t="s">
        <v>136</v>
      </c>
      <c r="AE97" s="152">
        <v>0</v>
      </c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</row>
    <row r="98" spans="1:57" outlineLevel="1" x14ac:dyDescent="0.2">
      <c r="A98" s="159"/>
      <c r="B98" s="160"/>
      <c r="C98" s="188" t="s">
        <v>253</v>
      </c>
      <c r="D98" s="164"/>
      <c r="E98" s="165">
        <v>8.9600000000000009</v>
      </c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52"/>
      <c r="V98" s="152"/>
      <c r="W98" s="152"/>
      <c r="X98" s="152"/>
      <c r="Y98" s="152"/>
      <c r="Z98" s="152"/>
      <c r="AA98" s="152"/>
      <c r="AB98" s="152"/>
      <c r="AC98" s="152"/>
      <c r="AD98" s="152" t="s">
        <v>136</v>
      </c>
      <c r="AE98" s="152">
        <v>0</v>
      </c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</row>
    <row r="99" spans="1:57" outlineLevel="1" x14ac:dyDescent="0.2">
      <c r="A99" s="159"/>
      <c r="B99" s="160"/>
      <c r="C99" s="188" t="s">
        <v>254</v>
      </c>
      <c r="D99" s="164"/>
      <c r="E99" s="165">
        <v>7.25</v>
      </c>
      <c r="F99" s="162"/>
      <c r="G99" s="162"/>
      <c r="H99" s="162"/>
      <c r="I99" s="162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52"/>
      <c r="V99" s="152"/>
      <c r="W99" s="152"/>
      <c r="X99" s="152"/>
      <c r="Y99" s="152"/>
      <c r="Z99" s="152"/>
      <c r="AA99" s="152"/>
      <c r="AB99" s="152"/>
      <c r="AC99" s="152"/>
      <c r="AD99" s="152" t="s">
        <v>136</v>
      </c>
      <c r="AE99" s="152">
        <v>0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</row>
    <row r="100" spans="1:57" outlineLevel="1" x14ac:dyDescent="0.2">
      <c r="A100" s="159"/>
      <c r="B100" s="160"/>
      <c r="C100" s="188" t="s">
        <v>255</v>
      </c>
      <c r="D100" s="164"/>
      <c r="E100" s="165">
        <v>17.59</v>
      </c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52"/>
      <c r="V100" s="152"/>
      <c r="W100" s="152"/>
      <c r="X100" s="152"/>
      <c r="Y100" s="152"/>
      <c r="Z100" s="152"/>
      <c r="AA100" s="152"/>
      <c r="AB100" s="152"/>
      <c r="AC100" s="152"/>
      <c r="AD100" s="152" t="s">
        <v>136</v>
      </c>
      <c r="AE100" s="152">
        <v>0</v>
      </c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</row>
    <row r="101" spans="1:57" outlineLevel="1" x14ac:dyDescent="0.2">
      <c r="A101" s="159"/>
      <c r="B101" s="160"/>
      <c r="C101" s="188" t="s">
        <v>256</v>
      </c>
      <c r="D101" s="164"/>
      <c r="E101" s="165">
        <v>5.42</v>
      </c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52"/>
      <c r="V101" s="152"/>
      <c r="W101" s="152"/>
      <c r="X101" s="152"/>
      <c r="Y101" s="152"/>
      <c r="Z101" s="152"/>
      <c r="AA101" s="152"/>
      <c r="AB101" s="152"/>
      <c r="AC101" s="152"/>
      <c r="AD101" s="152" t="s">
        <v>136</v>
      </c>
      <c r="AE101" s="152">
        <v>0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</row>
    <row r="102" spans="1:57" outlineLevel="1" x14ac:dyDescent="0.2">
      <c r="A102" s="172">
        <v>31</v>
      </c>
      <c r="B102" s="173" t="s">
        <v>257</v>
      </c>
      <c r="C102" s="187" t="s">
        <v>432</v>
      </c>
      <c r="D102" s="174" t="s">
        <v>133</v>
      </c>
      <c r="E102" s="175">
        <v>82.8</v>
      </c>
      <c r="F102" s="176"/>
      <c r="G102" s="177">
        <f>ROUND(E102*F102,2)</f>
        <v>0</v>
      </c>
      <c r="H102" s="176"/>
      <c r="I102" s="177">
        <f>ROUND(E102*H102,2)</f>
        <v>0</v>
      </c>
      <c r="J102" s="176"/>
      <c r="K102" s="177">
        <f>ROUND(E102*J102,2)</f>
        <v>0</v>
      </c>
      <c r="L102" s="177">
        <v>21</v>
      </c>
      <c r="M102" s="177">
        <f>G102*(1+L102/100)</f>
        <v>0</v>
      </c>
      <c r="N102" s="177">
        <v>0</v>
      </c>
      <c r="O102" s="177">
        <f>ROUND(E102*N102,2)</f>
        <v>0</v>
      </c>
      <c r="P102" s="177">
        <v>0</v>
      </c>
      <c r="Q102" s="177">
        <f>ROUND(E102*P102,2)</f>
        <v>0</v>
      </c>
      <c r="R102" s="162">
        <v>0</v>
      </c>
      <c r="S102" s="162">
        <f>ROUND(E102*R102,2)</f>
        <v>0</v>
      </c>
      <c r="T102" s="162"/>
      <c r="U102" s="152"/>
      <c r="V102" s="152"/>
      <c r="W102" s="152"/>
      <c r="X102" s="152"/>
      <c r="Y102" s="152"/>
      <c r="Z102" s="152"/>
      <c r="AA102" s="152"/>
      <c r="AB102" s="152"/>
      <c r="AC102" s="152"/>
      <c r="AD102" s="152" t="s">
        <v>134</v>
      </c>
      <c r="AE102" s="152"/>
      <c r="AF102" s="152"/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</row>
    <row r="103" spans="1:57" outlineLevel="1" x14ac:dyDescent="0.2">
      <c r="A103" s="159"/>
      <c r="B103" s="160"/>
      <c r="C103" s="188" t="s">
        <v>258</v>
      </c>
      <c r="D103" s="164"/>
      <c r="E103" s="165"/>
      <c r="F103" s="162"/>
      <c r="G103" s="162"/>
      <c r="H103" s="162"/>
      <c r="I103" s="162"/>
      <c r="J103" s="162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52"/>
      <c r="V103" s="152"/>
      <c r="W103" s="152"/>
      <c r="X103" s="152"/>
      <c r="Y103" s="152"/>
      <c r="Z103" s="152"/>
      <c r="AA103" s="152"/>
      <c r="AB103" s="152"/>
      <c r="AC103" s="152"/>
      <c r="AD103" s="152" t="s">
        <v>136</v>
      </c>
      <c r="AE103" s="152">
        <v>0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</row>
    <row r="104" spans="1:57" outlineLevel="1" x14ac:dyDescent="0.2">
      <c r="A104" s="159"/>
      <c r="B104" s="160"/>
      <c r="C104" s="188" t="s">
        <v>259</v>
      </c>
      <c r="D104" s="164"/>
      <c r="E104" s="165">
        <v>12.72</v>
      </c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 t="s">
        <v>136</v>
      </c>
      <c r="AE104" s="152">
        <v>0</v>
      </c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</row>
    <row r="105" spans="1:57" outlineLevel="1" x14ac:dyDescent="0.2">
      <c r="A105" s="159"/>
      <c r="B105" s="160"/>
      <c r="C105" s="188" t="s">
        <v>260</v>
      </c>
      <c r="D105" s="164"/>
      <c r="E105" s="165">
        <v>18.86</v>
      </c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52"/>
      <c r="V105" s="152"/>
      <c r="W105" s="152"/>
      <c r="X105" s="152"/>
      <c r="Y105" s="152"/>
      <c r="Z105" s="152"/>
      <c r="AA105" s="152"/>
      <c r="AB105" s="152"/>
      <c r="AC105" s="152"/>
      <c r="AD105" s="152" t="s">
        <v>136</v>
      </c>
      <c r="AE105" s="152">
        <v>0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</row>
    <row r="106" spans="1:57" outlineLevel="1" x14ac:dyDescent="0.2">
      <c r="A106" s="159"/>
      <c r="B106" s="160"/>
      <c r="C106" s="188" t="s">
        <v>261</v>
      </c>
      <c r="D106" s="164"/>
      <c r="E106" s="165">
        <v>10.6</v>
      </c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52"/>
      <c r="V106" s="152"/>
      <c r="W106" s="152"/>
      <c r="X106" s="152"/>
      <c r="Y106" s="152"/>
      <c r="Z106" s="152"/>
      <c r="AA106" s="152"/>
      <c r="AB106" s="152"/>
      <c r="AC106" s="152"/>
      <c r="AD106" s="152" t="s">
        <v>136</v>
      </c>
      <c r="AE106" s="152">
        <v>0</v>
      </c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</row>
    <row r="107" spans="1:57" outlineLevel="1" x14ac:dyDescent="0.2">
      <c r="A107" s="159"/>
      <c r="B107" s="160"/>
      <c r="C107" s="188" t="s">
        <v>262</v>
      </c>
      <c r="D107" s="164"/>
      <c r="E107" s="165">
        <v>31.9</v>
      </c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52"/>
      <c r="V107" s="152"/>
      <c r="W107" s="152"/>
      <c r="X107" s="152"/>
      <c r="Y107" s="152"/>
      <c r="Z107" s="152"/>
      <c r="AA107" s="152"/>
      <c r="AB107" s="152"/>
      <c r="AC107" s="152"/>
      <c r="AD107" s="152" t="s">
        <v>136</v>
      </c>
      <c r="AE107" s="152">
        <v>0</v>
      </c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</row>
    <row r="108" spans="1:57" outlineLevel="1" x14ac:dyDescent="0.2">
      <c r="A108" s="159"/>
      <c r="B108" s="160"/>
      <c r="C108" s="188" t="s">
        <v>263</v>
      </c>
      <c r="D108" s="164"/>
      <c r="E108" s="165">
        <v>8.7200000000000006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52"/>
      <c r="V108" s="152"/>
      <c r="W108" s="152"/>
      <c r="X108" s="152"/>
      <c r="Y108" s="152"/>
      <c r="Z108" s="152"/>
      <c r="AA108" s="152"/>
      <c r="AB108" s="152"/>
      <c r="AC108" s="152"/>
      <c r="AD108" s="152" t="s">
        <v>136</v>
      </c>
      <c r="AE108" s="152">
        <v>0</v>
      </c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</row>
    <row r="109" spans="1:57" x14ac:dyDescent="0.2">
      <c r="A109" s="167" t="s">
        <v>129</v>
      </c>
      <c r="B109" s="168" t="s">
        <v>78</v>
      </c>
      <c r="C109" s="186" t="s">
        <v>79</v>
      </c>
      <c r="D109" s="169"/>
      <c r="E109" s="170"/>
      <c r="F109" s="171"/>
      <c r="G109" s="171">
        <f>SUMIF(AD110:AD110,"&lt;&gt;NOR",G110:G110)</f>
        <v>0</v>
      </c>
      <c r="H109" s="171"/>
      <c r="I109" s="171">
        <f>SUM(I110:I110)</f>
        <v>0</v>
      </c>
      <c r="J109" s="171"/>
      <c r="K109" s="171">
        <f>SUM(K110:K110)</f>
        <v>0</v>
      </c>
      <c r="L109" s="171"/>
      <c r="M109" s="171">
        <f>SUM(M110:M110)</f>
        <v>0</v>
      </c>
      <c r="N109" s="171"/>
      <c r="O109" s="171">
        <f>SUM(O110:O110)</f>
        <v>0</v>
      </c>
      <c r="P109" s="171"/>
      <c r="Q109" s="171">
        <f>SUM(Q110:Q110)</f>
        <v>0</v>
      </c>
      <c r="R109" s="166"/>
      <c r="S109" s="166">
        <f>SUM(S110:S110)</f>
        <v>0</v>
      </c>
      <c r="T109" s="166"/>
      <c r="AD109" t="s">
        <v>130</v>
      </c>
    </row>
    <row r="110" spans="1:57" outlineLevel="1" x14ac:dyDescent="0.2">
      <c r="A110" s="178">
        <v>32</v>
      </c>
      <c r="B110" s="179" t="s">
        <v>264</v>
      </c>
      <c r="C110" s="189" t="s">
        <v>265</v>
      </c>
      <c r="D110" s="180" t="s">
        <v>144</v>
      </c>
      <c r="E110" s="181">
        <v>16.2332</v>
      </c>
      <c r="F110" s="182"/>
      <c r="G110" s="183">
        <f>ROUND(E110*F110,2)</f>
        <v>0</v>
      </c>
      <c r="H110" s="182"/>
      <c r="I110" s="183">
        <f>ROUND(E110*H110,2)</f>
        <v>0</v>
      </c>
      <c r="J110" s="182"/>
      <c r="K110" s="183">
        <f>ROUND(E110*J110,2)</f>
        <v>0</v>
      </c>
      <c r="L110" s="183">
        <v>21</v>
      </c>
      <c r="M110" s="183">
        <f>G110*(1+L110/100)</f>
        <v>0</v>
      </c>
      <c r="N110" s="183">
        <v>0</v>
      </c>
      <c r="O110" s="183">
        <f>ROUND(E110*N110,2)</f>
        <v>0</v>
      </c>
      <c r="P110" s="183">
        <v>0</v>
      </c>
      <c r="Q110" s="183">
        <f>ROUND(E110*P110,2)</f>
        <v>0</v>
      </c>
      <c r="R110" s="162">
        <v>0</v>
      </c>
      <c r="S110" s="162">
        <f>ROUND(E110*R110,2)</f>
        <v>0</v>
      </c>
      <c r="T110" s="162"/>
      <c r="U110" s="152"/>
      <c r="V110" s="152"/>
      <c r="W110" s="152"/>
      <c r="X110" s="152"/>
      <c r="Y110" s="152"/>
      <c r="Z110" s="152"/>
      <c r="AA110" s="152"/>
      <c r="AB110" s="152"/>
      <c r="AC110" s="152"/>
      <c r="AD110" s="152" t="s">
        <v>134</v>
      </c>
      <c r="AE110" s="152"/>
      <c r="AF110" s="152"/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</row>
    <row r="111" spans="1:57" x14ac:dyDescent="0.2">
      <c r="A111" s="167" t="s">
        <v>129</v>
      </c>
      <c r="B111" s="168" t="s">
        <v>80</v>
      </c>
      <c r="C111" s="186" t="s">
        <v>81</v>
      </c>
      <c r="D111" s="169"/>
      <c r="E111" s="170"/>
      <c r="F111" s="171"/>
      <c r="G111" s="171">
        <f>SUMIF(AD112:AD131,"&lt;&gt;NOR",G112:G131)</f>
        <v>0</v>
      </c>
      <c r="H111" s="171"/>
      <c r="I111" s="171">
        <f>SUM(I112:I131)</f>
        <v>0</v>
      </c>
      <c r="J111" s="171"/>
      <c r="K111" s="171">
        <f>SUM(K112:K131)</f>
        <v>0</v>
      </c>
      <c r="L111" s="171"/>
      <c r="M111" s="171">
        <f>SUM(M112:M131)</f>
        <v>0</v>
      </c>
      <c r="N111" s="171"/>
      <c r="O111" s="171">
        <f>SUM(O112:O131)</f>
        <v>0</v>
      </c>
      <c r="P111" s="171"/>
      <c r="Q111" s="171">
        <f>SUM(Q112:Q131)</f>
        <v>0</v>
      </c>
      <c r="R111" s="166"/>
      <c r="S111" s="166">
        <f>SUM(S112:S131)</f>
        <v>0</v>
      </c>
      <c r="T111" s="166"/>
      <c r="AD111" t="s">
        <v>130</v>
      </c>
    </row>
    <row r="112" spans="1:57" outlineLevel="1" x14ac:dyDescent="0.2">
      <c r="A112" s="172">
        <v>33</v>
      </c>
      <c r="B112" s="173" t="s">
        <v>266</v>
      </c>
      <c r="C112" s="187" t="s">
        <v>267</v>
      </c>
      <c r="D112" s="174" t="s">
        <v>133</v>
      </c>
      <c r="E112" s="175">
        <v>90.143500000000003</v>
      </c>
      <c r="F112" s="176"/>
      <c r="G112" s="177">
        <f>ROUND(E112*F112,2)</f>
        <v>0</v>
      </c>
      <c r="H112" s="176"/>
      <c r="I112" s="177">
        <f>ROUND(E112*H112,2)</f>
        <v>0</v>
      </c>
      <c r="J112" s="176"/>
      <c r="K112" s="177">
        <f>ROUND(E112*J112,2)</f>
        <v>0</v>
      </c>
      <c r="L112" s="177">
        <v>21</v>
      </c>
      <c r="M112" s="177">
        <f>G112*(1+L112/100)</f>
        <v>0</v>
      </c>
      <c r="N112" s="177">
        <v>0</v>
      </c>
      <c r="O112" s="177">
        <f>ROUND(E112*N112,2)</f>
        <v>0</v>
      </c>
      <c r="P112" s="177">
        <v>0</v>
      </c>
      <c r="Q112" s="177">
        <f>ROUND(E112*P112,2)</f>
        <v>0</v>
      </c>
      <c r="R112" s="162">
        <v>0</v>
      </c>
      <c r="S112" s="162">
        <f>ROUND(E112*R112,2)</f>
        <v>0</v>
      </c>
      <c r="T112" s="162"/>
      <c r="U112" s="152"/>
      <c r="V112" s="152"/>
      <c r="W112" s="152"/>
      <c r="X112" s="152"/>
      <c r="Y112" s="152"/>
      <c r="Z112" s="152"/>
      <c r="AA112" s="152"/>
      <c r="AB112" s="152"/>
      <c r="AC112" s="152"/>
      <c r="AD112" s="152" t="s">
        <v>268</v>
      </c>
      <c r="AE112" s="152"/>
      <c r="AF112" s="152"/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</row>
    <row r="113" spans="1:57" outlineLevel="1" x14ac:dyDescent="0.2">
      <c r="A113" s="159"/>
      <c r="B113" s="160"/>
      <c r="C113" s="188" t="s">
        <v>269</v>
      </c>
      <c r="D113" s="164"/>
      <c r="E113" s="165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52"/>
      <c r="V113" s="152"/>
      <c r="W113" s="152"/>
      <c r="X113" s="152"/>
      <c r="Y113" s="152"/>
      <c r="Z113" s="152"/>
      <c r="AA113" s="152"/>
      <c r="AB113" s="152"/>
      <c r="AC113" s="152"/>
      <c r="AD113" s="152" t="s">
        <v>136</v>
      </c>
      <c r="AE113" s="152">
        <v>0</v>
      </c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</row>
    <row r="114" spans="1:57" outlineLevel="1" x14ac:dyDescent="0.2">
      <c r="A114" s="159"/>
      <c r="B114" s="160"/>
      <c r="C114" s="188" t="s">
        <v>270</v>
      </c>
      <c r="D114" s="164"/>
      <c r="E114" s="165">
        <v>3.87</v>
      </c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52"/>
      <c r="V114" s="152"/>
      <c r="W114" s="152"/>
      <c r="X114" s="152"/>
      <c r="Y114" s="152"/>
      <c r="Z114" s="152"/>
      <c r="AA114" s="152"/>
      <c r="AB114" s="152"/>
      <c r="AC114" s="152"/>
      <c r="AD114" s="152" t="s">
        <v>136</v>
      </c>
      <c r="AE114" s="152">
        <v>0</v>
      </c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</row>
    <row r="115" spans="1:57" outlineLevel="1" x14ac:dyDescent="0.2">
      <c r="A115" s="159"/>
      <c r="B115" s="160"/>
      <c r="C115" s="188" t="s">
        <v>271</v>
      </c>
      <c r="D115" s="164"/>
      <c r="E115" s="165">
        <v>7.33</v>
      </c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52"/>
      <c r="V115" s="152"/>
      <c r="W115" s="152"/>
      <c r="X115" s="152"/>
      <c r="Y115" s="152"/>
      <c r="Z115" s="152"/>
      <c r="AA115" s="152"/>
      <c r="AB115" s="152"/>
      <c r="AC115" s="152"/>
      <c r="AD115" s="152" t="s">
        <v>136</v>
      </c>
      <c r="AE115" s="152">
        <v>0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</row>
    <row r="116" spans="1:57" outlineLevel="1" x14ac:dyDescent="0.2">
      <c r="A116" s="159"/>
      <c r="B116" s="160"/>
      <c r="C116" s="188" t="s">
        <v>272</v>
      </c>
      <c r="D116" s="164"/>
      <c r="E116" s="165">
        <v>6.15</v>
      </c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52"/>
      <c r="V116" s="152"/>
      <c r="W116" s="152"/>
      <c r="X116" s="152"/>
      <c r="Y116" s="152"/>
      <c r="Z116" s="152"/>
      <c r="AA116" s="152"/>
      <c r="AB116" s="152"/>
      <c r="AC116" s="152"/>
      <c r="AD116" s="152" t="s">
        <v>136</v>
      </c>
      <c r="AE116" s="152">
        <v>0</v>
      </c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</row>
    <row r="117" spans="1:57" outlineLevel="1" x14ac:dyDescent="0.2">
      <c r="A117" s="159"/>
      <c r="B117" s="160"/>
      <c r="C117" s="188" t="s">
        <v>273</v>
      </c>
      <c r="D117" s="164"/>
      <c r="E117" s="165">
        <v>13.96</v>
      </c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  <c r="U117" s="152"/>
      <c r="V117" s="152"/>
      <c r="W117" s="152"/>
      <c r="X117" s="152"/>
      <c r="Y117" s="152"/>
      <c r="Z117" s="152"/>
      <c r="AA117" s="152"/>
      <c r="AB117" s="152"/>
      <c r="AC117" s="152"/>
      <c r="AD117" s="152" t="s">
        <v>136</v>
      </c>
      <c r="AE117" s="152">
        <v>0</v>
      </c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</row>
    <row r="118" spans="1:57" outlineLevel="1" x14ac:dyDescent="0.2">
      <c r="A118" s="159"/>
      <c r="B118" s="160"/>
      <c r="C118" s="188" t="s">
        <v>274</v>
      </c>
      <c r="D118" s="164"/>
      <c r="E118" s="165">
        <v>3.08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 t="s">
        <v>136</v>
      </c>
      <c r="AE118" s="152">
        <v>0</v>
      </c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</row>
    <row r="119" spans="1:57" outlineLevel="1" x14ac:dyDescent="0.2">
      <c r="A119" s="159"/>
      <c r="B119" s="160"/>
      <c r="C119" s="188" t="s">
        <v>275</v>
      </c>
      <c r="D119" s="164"/>
      <c r="E119" s="165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  <c r="P119" s="162"/>
      <c r="Q119" s="162"/>
      <c r="R119" s="162"/>
      <c r="S119" s="162"/>
      <c r="T119" s="162"/>
      <c r="U119" s="152"/>
      <c r="V119" s="152"/>
      <c r="W119" s="152"/>
      <c r="X119" s="152"/>
      <c r="Y119" s="152"/>
      <c r="Z119" s="152"/>
      <c r="AA119" s="152"/>
      <c r="AB119" s="152"/>
      <c r="AC119" s="152"/>
      <c r="AD119" s="152" t="s">
        <v>136</v>
      </c>
      <c r="AE119" s="152">
        <v>0</v>
      </c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</row>
    <row r="120" spans="1:57" outlineLevel="1" x14ac:dyDescent="0.2">
      <c r="A120" s="159"/>
      <c r="B120" s="160"/>
      <c r="C120" s="188" t="s">
        <v>276</v>
      </c>
      <c r="D120" s="164"/>
      <c r="E120" s="165">
        <v>7.76</v>
      </c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 t="s">
        <v>136</v>
      </c>
      <c r="AE120" s="152">
        <v>0</v>
      </c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</row>
    <row r="121" spans="1:57" outlineLevel="1" x14ac:dyDescent="0.2">
      <c r="A121" s="159"/>
      <c r="B121" s="160"/>
      <c r="C121" s="188" t="s">
        <v>277</v>
      </c>
      <c r="D121" s="164"/>
      <c r="E121" s="165">
        <v>11.93</v>
      </c>
      <c r="F121" s="162"/>
      <c r="G121" s="162"/>
      <c r="H121" s="162"/>
      <c r="I121" s="162"/>
      <c r="J121" s="162"/>
      <c r="K121" s="162"/>
      <c r="L121" s="162"/>
      <c r="M121" s="162"/>
      <c r="N121" s="162"/>
      <c r="O121" s="162"/>
      <c r="P121" s="162"/>
      <c r="Q121" s="162"/>
      <c r="R121" s="162"/>
      <c r="S121" s="162"/>
      <c r="T121" s="162"/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 t="s">
        <v>136</v>
      </c>
      <c r="AE121" s="152">
        <v>0</v>
      </c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</row>
    <row r="122" spans="1:57" outlineLevel="1" x14ac:dyDescent="0.2">
      <c r="A122" s="159"/>
      <c r="B122" s="160"/>
      <c r="C122" s="188" t="s">
        <v>278</v>
      </c>
      <c r="D122" s="164"/>
      <c r="E122" s="165">
        <v>10.33</v>
      </c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52"/>
      <c r="V122" s="152"/>
      <c r="W122" s="152"/>
      <c r="X122" s="152"/>
      <c r="Y122" s="152"/>
      <c r="Z122" s="152"/>
      <c r="AA122" s="152"/>
      <c r="AB122" s="152"/>
      <c r="AC122" s="152"/>
      <c r="AD122" s="152" t="s">
        <v>136</v>
      </c>
      <c r="AE122" s="152">
        <v>0</v>
      </c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</row>
    <row r="123" spans="1:57" outlineLevel="1" x14ac:dyDescent="0.2">
      <c r="A123" s="159"/>
      <c r="B123" s="160"/>
      <c r="C123" s="188" t="s">
        <v>279</v>
      </c>
      <c r="D123" s="164"/>
      <c r="E123" s="165">
        <v>18.95</v>
      </c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2" t="s">
        <v>136</v>
      </c>
      <c r="AE123" s="152">
        <v>0</v>
      </c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</row>
    <row r="124" spans="1:57" outlineLevel="1" x14ac:dyDescent="0.2">
      <c r="A124" s="159"/>
      <c r="B124" s="160"/>
      <c r="C124" s="188" t="s">
        <v>280</v>
      </c>
      <c r="D124" s="164"/>
      <c r="E124" s="165">
        <v>6.79</v>
      </c>
      <c r="F124" s="162"/>
      <c r="G124" s="162"/>
      <c r="H124" s="162"/>
      <c r="I124" s="162"/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2"/>
      <c r="U124" s="152"/>
      <c r="V124" s="152"/>
      <c r="W124" s="152"/>
      <c r="X124" s="152"/>
      <c r="Y124" s="152"/>
      <c r="Z124" s="152"/>
      <c r="AA124" s="152"/>
      <c r="AB124" s="152"/>
      <c r="AC124" s="152"/>
      <c r="AD124" s="152" t="s">
        <v>136</v>
      </c>
      <c r="AE124" s="152">
        <v>0</v>
      </c>
      <c r="AF124" s="152"/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</row>
    <row r="125" spans="1:57" outlineLevel="1" x14ac:dyDescent="0.2">
      <c r="A125" s="172">
        <v>34</v>
      </c>
      <c r="B125" s="173" t="s">
        <v>281</v>
      </c>
      <c r="C125" s="187" t="s">
        <v>282</v>
      </c>
      <c r="D125" s="174" t="s">
        <v>158</v>
      </c>
      <c r="E125" s="175">
        <v>55.76</v>
      </c>
      <c r="F125" s="176"/>
      <c r="G125" s="177">
        <f>ROUND(E125*F125,2)</f>
        <v>0</v>
      </c>
      <c r="H125" s="176"/>
      <c r="I125" s="177">
        <f>ROUND(E125*H125,2)</f>
        <v>0</v>
      </c>
      <c r="J125" s="176"/>
      <c r="K125" s="177">
        <f>ROUND(E125*J125,2)</f>
        <v>0</v>
      </c>
      <c r="L125" s="177">
        <v>21</v>
      </c>
      <c r="M125" s="177">
        <f>G125*(1+L125/100)</f>
        <v>0</v>
      </c>
      <c r="N125" s="177">
        <v>0</v>
      </c>
      <c r="O125" s="177">
        <f>ROUND(E125*N125,2)</f>
        <v>0</v>
      </c>
      <c r="P125" s="177">
        <v>0</v>
      </c>
      <c r="Q125" s="177">
        <f>ROUND(E125*P125,2)</f>
        <v>0</v>
      </c>
      <c r="R125" s="162">
        <v>0</v>
      </c>
      <c r="S125" s="162">
        <f>ROUND(E125*R125,2)</f>
        <v>0</v>
      </c>
      <c r="T125" s="162"/>
      <c r="U125" s="152"/>
      <c r="V125" s="152"/>
      <c r="W125" s="152"/>
      <c r="X125" s="152"/>
      <c r="Y125" s="152"/>
      <c r="Z125" s="152"/>
      <c r="AA125" s="152"/>
      <c r="AB125" s="152"/>
      <c r="AC125" s="152"/>
      <c r="AD125" s="152" t="s">
        <v>268</v>
      </c>
      <c r="AE125" s="152"/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</row>
    <row r="126" spans="1:57" outlineLevel="1" x14ac:dyDescent="0.2">
      <c r="A126" s="159"/>
      <c r="B126" s="160"/>
      <c r="C126" s="188" t="s">
        <v>276</v>
      </c>
      <c r="D126" s="164"/>
      <c r="E126" s="165">
        <v>7.76</v>
      </c>
      <c r="F126" s="162"/>
      <c r="G126" s="162"/>
      <c r="H126" s="162"/>
      <c r="I126" s="162"/>
      <c r="J126" s="162"/>
      <c r="K126" s="162"/>
      <c r="L126" s="162"/>
      <c r="M126" s="162"/>
      <c r="N126" s="162"/>
      <c r="O126" s="162"/>
      <c r="P126" s="162"/>
      <c r="Q126" s="162"/>
      <c r="R126" s="162"/>
      <c r="S126" s="162"/>
      <c r="T126" s="162"/>
      <c r="U126" s="152"/>
      <c r="V126" s="152"/>
      <c r="W126" s="152"/>
      <c r="X126" s="152"/>
      <c r="Y126" s="152"/>
      <c r="Z126" s="152"/>
      <c r="AA126" s="152"/>
      <c r="AB126" s="152"/>
      <c r="AC126" s="152"/>
      <c r="AD126" s="152" t="s">
        <v>136</v>
      </c>
      <c r="AE126" s="152">
        <v>0</v>
      </c>
      <c r="AF126" s="152"/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</row>
    <row r="127" spans="1:57" outlineLevel="1" x14ac:dyDescent="0.2">
      <c r="A127" s="159"/>
      <c r="B127" s="160"/>
      <c r="C127" s="188" t="s">
        <v>277</v>
      </c>
      <c r="D127" s="164"/>
      <c r="E127" s="165">
        <v>11.93</v>
      </c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  <c r="P127" s="162"/>
      <c r="Q127" s="162"/>
      <c r="R127" s="162"/>
      <c r="S127" s="162"/>
      <c r="T127" s="162"/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2" t="s">
        <v>136</v>
      </c>
      <c r="AE127" s="152">
        <v>0</v>
      </c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</row>
    <row r="128" spans="1:57" outlineLevel="1" x14ac:dyDescent="0.2">
      <c r="A128" s="159"/>
      <c r="B128" s="160"/>
      <c r="C128" s="188" t="s">
        <v>278</v>
      </c>
      <c r="D128" s="164"/>
      <c r="E128" s="165">
        <v>10.33</v>
      </c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52"/>
      <c r="V128" s="152"/>
      <c r="W128" s="152"/>
      <c r="X128" s="152"/>
      <c r="Y128" s="152"/>
      <c r="Z128" s="152"/>
      <c r="AA128" s="152"/>
      <c r="AB128" s="152"/>
      <c r="AC128" s="152"/>
      <c r="AD128" s="152" t="s">
        <v>136</v>
      </c>
      <c r="AE128" s="152">
        <v>0</v>
      </c>
      <c r="AF128" s="152"/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</row>
    <row r="129" spans="1:57" outlineLevel="1" x14ac:dyDescent="0.2">
      <c r="A129" s="159"/>
      <c r="B129" s="160"/>
      <c r="C129" s="188" t="s">
        <v>279</v>
      </c>
      <c r="D129" s="164"/>
      <c r="E129" s="165">
        <v>18.95</v>
      </c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52"/>
      <c r="V129" s="152"/>
      <c r="W129" s="152"/>
      <c r="X129" s="152"/>
      <c r="Y129" s="152"/>
      <c r="Z129" s="152"/>
      <c r="AA129" s="152"/>
      <c r="AB129" s="152"/>
      <c r="AC129" s="152"/>
      <c r="AD129" s="152" t="s">
        <v>136</v>
      </c>
      <c r="AE129" s="152">
        <v>0</v>
      </c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</row>
    <row r="130" spans="1:57" outlineLevel="1" x14ac:dyDescent="0.2">
      <c r="A130" s="159"/>
      <c r="B130" s="160"/>
      <c r="C130" s="188" t="s">
        <v>280</v>
      </c>
      <c r="D130" s="164"/>
      <c r="E130" s="165">
        <v>6.79</v>
      </c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52"/>
      <c r="V130" s="152"/>
      <c r="W130" s="152"/>
      <c r="X130" s="152"/>
      <c r="Y130" s="152"/>
      <c r="Z130" s="152"/>
      <c r="AA130" s="152"/>
      <c r="AB130" s="152"/>
      <c r="AC130" s="152"/>
      <c r="AD130" s="152" t="s">
        <v>136</v>
      </c>
      <c r="AE130" s="152">
        <v>0</v>
      </c>
      <c r="AF130" s="152"/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</row>
    <row r="131" spans="1:57" outlineLevel="1" x14ac:dyDescent="0.2">
      <c r="A131" s="159">
        <v>35</v>
      </c>
      <c r="B131" s="160" t="s">
        <v>283</v>
      </c>
      <c r="C131" s="190" t="s">
        <v>284</v>
      </c>
      <c r="D131" s="161" t="s">
        <v>0</v>
      </c>
      <c r="E131" s="184"/>
      <c r="F131" s="163"/>
      <c r="G131" s="162">
        <f>ROUND(E131*F131,2)</f>
        <v>0</v>
      </c>
      <c r="H131" s="163"/>
      <c r="I131" s="162">
        <f>ROUND(E131*H131,2)</f>
        <v>0</v>
      </c>
      <c r="J131" s="163"/>
      <c r="K131" s="162">
        <f>ROUND(E131*J131,2)</f>
        <v>0</v>
      </c>
      <c r="L131" s="162">
        <v>21</v>
      </c>
      <c r="M131" s="162">
        <f>G131*(1+L131/100)</f>
        <v>0</v>
      </c>
      <c r="N131" s="162">
        <v>0</v>
      </c>
      <c r="O131" s="162">
        <f>ROUND(E131*N131,2)</f>
        <v>0</v>
      </c>
      <c r="P131" s="162">
        <v>0</v>
      </c>
      <c r="Q131" s="162">
        <f>ROUND(E131*P131,2)</f>
        <v>0</v>
      </c>
      <c r="R131" s="162">
        <v>0</v>
      </c>
      <c r="S131" s="162">
        <f>ROUND(E131*R131,2)</f>
        <v>0</v>
      </c>
      <c r="T131" s="162"/>
      <c r="U131" s="152"/>
      <c r="V131" s="152"/>
      <c r="W131" s="152"/>
      <c r="X131" s="152"/>
      <c r="Y131" s="152"/>
      <c r="Z131" s="152"/>
      <c r="AA131" s="152"/>
      <c r="AB131" s="152"/>
      <c r="AC131" s="152"/>
      <c r="AD131" s="152" t="s">
        <v>285</v>
      </c>
      <c r="AE131" s="152"/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</row>
    <row r="132" spans="1:57" x14ac:dyDescent="0.2">
      <c r="A132" s="167" t="s">
        <v>129</v>
      </c>
      <c r="B132" s="168" t="s">
        <v>82</v>
      </c>
      <c r="C132" s="186" t="s">
        <v>83</v>
      </c>
      <c r="D132" s="169"/>
      <c r="E132" s="170"/>
      <c r="F132" s="171"/>
      <c r="G132" s="171">
        <f>SUMIF(AD133:AD137,"&lt;&gt;NOR",G133:G137)</f>
        <v>0</v>
      </c>
      <c r="H132" s="171"/>
      <c r="I132" s="171">
        <f>SUM(I133:I137)</f>
        <v>0</v>
      </c>
      <c r="J132" s="171"/>
      <c r="K132" s="171">
        <f>SUM(K133:K137)</f>
        <v>0</v>
      </c>
      <c r="L132" s="171"/>
      <c r="M132" s="171">
        <f>SUM(M133:M137)</f>
        <v>0</v>
      </c>
      <c r="N132" s="171"/>
      <c r="O132" s="171">
        <f>SUM(O133:O137)</f>
        <v>0</v>
      </c>
      <c r="P132" s="171"/>
      <c r="Q132" s="171">
        <f>SUM(Q133:Q137)</f>
        <v>0</v>
      </c>
      <c r="R132" s="166"/>
      <c r="S132" s="166">
        <f>SUM(S133:S137)</f>
        <v>0.37</v>
      </c>
      <c r="T132" s="166"/>
      <c r="AD132" t="s">
        <v>130</v>
      </c>
    </row>
    <row r="133" spans="1:57" outlineLevel="1" x14ac:dyDescent="0.2">
      <c r="A133" s="178">
        <v>36</v>
      </c>
      <c r="B133" s="179" t="s">
        <v>286</v>
      </c>
      <c r="C133" s="189" t="s">
        <v>287</v>
      </c>
      <c r="D133" s="180" t="s">
        <v>288</v>
      </c>
      <c r="E133" s="181">
        <v>1</v>
      </c>
      <c r="F133" s="182"/>
      <c r="G133" s="183">
        <f>ROUND(E133*F133,2)</f>
        <v>0</v>
      </c>
      <c r="H133" s="182"/>
      <c r="I133" s="183">
        <f>ROUND(E133*H133,2)</f>
        <v>0</v>
      </c>
      <c r="J133" s="182"/>
      <c r="K133" s="183">
        <f>ROUND(E133*J133,2)</f>
        <v>0</v>
      </c>
      <c r="L133" s="183">
        <v>21</v>
      </c>
      <c r="M133" s="183">
        <f>G133*(1+L133/100)</f>
        <v>0</v>
      </c>
      <c r="N133" s="183">
        <v>0</v>
      </c>
      <c r="O133" s="183">
        <f>ROUND(E133*N133,2)</f>
        <v>0</v>
      </c>
      <c r="P133" s="183">
        <v>0</v>
      </c>
      <c r="Q133" s="183">
        <f>ROUND(E133*P133,2)</f>
        <v>0</v>
      </c>
      <c r="R133" s="162">
        <v>0</v>
      </c>
      <c r="S133" s="162">
        <f>ROUND(E133*R133,2)</f>
        <v>0</v>
      </c>
      <c r="T133" s="162"/>
      <c r="U133" s="152"/>
      <c r="V133" s="152"/>
      <c r="W133" s="152"/>
      <c r="X133" s="152"/>
      <c r="Y133" s="152"/>
      <c r="Z133" s="152"/>
      <c r="AA133" s="152"/>
      <c r="AB133" s="152"/>
      <c r="AC133" s="152"/>
      <c r="AD133" s="152" t="s">
        <v>289</v>
      </c>
      <c r="AE133" s="152"/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</row>
    <row r="134" spans="1:57" outlineLevel="1" x14ac:dyDescent="0.2">
      <c r="A134" s="178">
        <v>37</v>
      </c>
      <c r="B134" s="179" t="s">
        <v>290</v>
      </c>
      <c r="C134" s="189" t="s">
        <v>291</v>
      </c>
      <c r="D134" s="180" t="s">
        <v>140</v>
      </c>
      <c r="E134" s="181">
        <v>1</v>
      </c>
      <c r="F134" s="182"/>
      <c r="G134" s="183">
        <f>ROUND(E134*F134,2)</f>
        <v>0</v>
      </c>
      <c r="H134" s="182"/>
      <c r="I134" s="183">
        <f>ROUND(E134*H134,2)</f>
        <v>0</v>
      </c>
      <c r="J134" s="182"/>
      <c r="K134" s="183">
        <f>ROUND(E134*J134,2)</f>
        <v>0</v>
      </c>
      <c r="L134" s="183">
        <v>21</v>
      </c>
      <c r="M134" s="183">
        <f>G134*(1+L134/100)</f>
        <v>0</v>
      </c>
      <c r="N134" s="183">
        <v>0</v>
      </c>
      <c r="O134" s="183">
        <f>ROUND(E134*N134,2)</f>
        <v>0</v>
      </c>
      <c r="P134" s="183">
        <v>0</v>
      </c>
      <c r="Q134" s="183">
        <f>ROUND(E134*P134,2)</f>
        <v>0</v>
      </c>
      <c r="R134" s="162">
        <v>0.37</v>
      </c>
      <c r="S134" s="162">
        <f>ROUND(E134*R134,2)</f>
        <v>0.37</v>
      </c>
      <c r="T134" s="162"/>
      <c r="U134" s="152"/>
      <c r="V134" s="152"/>
      <c r="W134" s="152"/>
      <c r="X134" s="152"/>
      <c r="Y134" s="152"/>
      <c r="Z134" s="152"/>
      <c r="AA134" s="152"/>
      <c r="AB134" s="152"/>
      <c r="AC134" s="152"/>
      <c r="AD134" s="152" t="s">
        <v>173</v>
      </c>
      <c r="AE134" s="152"/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</row>
    <row r="135" spans="1:57" outlineLevel="1" x14ac:dyDescent="0.2">
      <c r="A135" s="172">
        <v>38</v>
      </c>
      <c r="B135" s="173" t="s">
        <v>292</v>
      </c>
      <c r="C135" s="187" t="s">
        <v>293</v>
      </c>
      <c r="D135" s="174" t="s">
        <v>140</v>
      </c>
      <c r="E135" s="175">
        <v>1</v>
      </c>
      <c r="F135" s="176"/>
      <c r="G135" s="177">
        <f>ROUND(E135*F135,2)</f>
        <v>0</v>
      </c>
      <c r="H135" s="176"/>
      <c r="I135" s="177">
        <f>ROUND(E135*H135,2)</f>
        <v>0</v>
      </c>
      <c r="J135" s="176"/>
      <c r="K135" s="177">
        <f>ROUND(E135*J135,2)</f>
        <v>0</v>
      </c>
      <c r="L135" s="177">
        <v>21</v>
      </c>
      <c r="M135" s="177">
        <f>G135*(1+L135/100)</f>
        <v>0</v>
      </c>
      <c r="N135" s="177">
        <v>8.0000000000000004E-4</v>
      </c>
      <c r="O135" s="177">
        <f>ROUND(E135*N135,2)</f>
        <v>0</v>
      </c>
      <c r="P135" s="177">
        <v>0</v>
      </c>
      <c r="Q135" s="177">
        <f>ROUND(E135*P135,2)</f>
        <v>0</v>
      </c>
      <c r="R135" s="162">
        <v>0</v>
      </c>
      <c r="S135" s="162">
        <f>ROUND(E135*R135,2)</f>
        <v>0</v>
      </c>
      <c r="T135" s="162"/>
      <c r="U135" s="152"/>
      <c r="V135" s="152"/>
      <c r="W135" s="152"/>
      <c r="X135" s="152"/>
      <c r="Y135" s="152"/>
      <c r="Z135" s="152"/>
      <c r="AA135" s="152"/>
      <c r="AB135" s="152"/>
      <c r="AC135" s="152"/>
      <c r="AD135" s="152" t="s">
        <v>294</v>
      </c>
      <c r="AE135" s="152"/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</row>
    <row r="136" spans="1:57" outlineLevel="1" x14ac:dyDescent="0.2">
      <c r="A136" s="159">
        <v>39</v>
      </c>
      <c r="B136" s="160" t="s">
        <v>295</v>
      </c>
      <c r="C136" s="190" t="s">
        <v>296</v>
      </c>
      <c r="D136" s="161" t="s">
        <v>0</v>
      </c>
      <c r="E136" s="184"/>
      <c r="F136" s="163"/>
      <c r="G136" s="162">
        <f>ROUND(E136*F136,2)</f>
        <v>0</v>
      </c>
      <c r="H136" s="163"/>
      <c r="I136" s="162">
        <f>ROUND(E136*H136,2)</f>
        <v>0</v>
      </c>
      <c r="J136" s="163"/>
      <c r="K136" s="162">
        <f>ROUND(E136*J136,2)</f>
        <v>0</v>
      </c>
      <c r="L136" s="162">
        <v>21</v>
      </c>
      <c r="M136" s="162">
        <f>G136*(1+L136/100)</f>
        <v>0</v>
      </c>
      <c r="N136" s="162">
        <v>0</v>
      </c>
      <c r="O136" s="162">
        <f>ROUND(E136*N136,2)</f>
        <v>0</v>
      </c>
      <c r="P136" s="162">
        <v>0</v>
      </c>
      <c r="Q136" s="162">
        <f>ROUND(E136*P136,2)</f>
        <v>0</v>
      </c>
      <c r="R136" s="162">
        <v>0</v>
      </c>
      <c r="S136" s="162">
        <f>ROUND(E136*R136,2)</f>
        <v>0</v>
      </c>
      <c r="T136" s="162"/>
      <c r="U136" s="152"/>
      <c r="V136" s="152"/>
      <c r="W136" s="152"/>
      <c r="X136" s="152"/>
      <c r="Y136" s="152"/>
      <c r="Z136" s="152"/>
      <c r="AA136" s="152"/>
      <c r="AB136" s="152"/>
      <c r="AC136" s="152"/>
      <c r="AD136" s="152" t="s">
        <v>285</v>
      </c>
      <c r="AE136" s="152"/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</row>
    <row r="137" spans="1:57" outlineLevel="1" x14ac:dyDescent="0.2">
      <c r="A137" s="159"/>
      <c r="B137" s="160"/>
      <c r="C137" s="251" t="s">
        <v>297</v>
      </c>
      <c r="D137" s="252"/>
      <c r="E137" s="252"/>
      <c r="F137" s="252"/>
      <c r="G137" s="252"/>
      <c r="H137" s="162"/>
      <c r="I137" s="16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52"/>
      <c r="V137" s="152"/>
      <c r="W137" s="152"/>
      <c r="X137" s="152"/>
      <c r="Y137" s="152"/>
      <c r="Z137" s="152"/>
      <c r="AA137" s="152"/>
      <c r="AB137" s="152"/>
      <c r="AC137" s="152"/>
      <c r="AD137" s="152" t="s">
        <v>175</v>
      </c>
      <c r="AE137" s="152"/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</row>
    <row r="138" spans="1:57" x14ac:dyDescent="0.2">
      <c r="A138" s="167" t="s">
        <v>129</v>
      </c>
      <c r="B138" s="168" t="s">
        <v>84</v>
      </c>
      <c r="C138" s="186" t="s">
        <v>85</v>
      </c>
      <c r="D138" s="169"/>
      <c r="E138" s="170"/>
      <c r="F138" s="171"/>
      <c r="G138" s="171">
        <f>SUMIF(AD139:AD157,"&lt;&gt;NOR",G139:G157)</f>
        <v>0</v>
      </c>
      <c r="H138" s="171"/>
      <c r="I138" s="171">
        <f>SUM(I139:I157)</f>
        <v>0</v>
      </c>
      <c r="J138" s="171"/>
      <c r="K138" s="171">
        <f>SUM(K139:K157)</f>
        <v>0</v>
      </c>
      <c r="L138" s="171"/>
      <c r="M138" s="171">
        <f>SUM(M139:M157)</f>
        <v>0</v>
      </c>
      <c r="N138" s="171"/>
      <c r="O138" s="171">
        <f>SUM(O139:O157)</f>
        <v>0</v>
      </c>
      <c r="P138" s="171"/>
      <c r="Q138" s="171">
        <f>SUM(Q139:Q157)</f>
        <v>0</v>
      </c>
      <c r="R138" s="166"/>
      <c r="S138" s="166">
        <f>SUM(S139:S157)</f>
        <v>0</v>
      </c>
      <c r="T138" s="166"/>
      <c r="AD138" t="s">
        <v>130</v>
      </c>
    </row>
    <row r="139" spans="1:57" outlineLevel="1" x14ac:dyDescent="0.2">
      <c r="A139" s="172">
        <v>40</v>
      </c>
      <c r="B139" s="173" t="s">
        <v>298</v>
      </c>
      <c r="C139" s="187" t="s">
        <v>299</v>
      </c>
      <c r="D139" s="174" t="s">
        <v>133</v>
      </c>
      <c r="E139" s="175">
        <v>5.49</v>
      </c>
      <c r="F139" s="176"/>
      <c r="G139" s="177">
        <f>ROUND(E139*F139,2)</f>
        <v>0</v>
      </c>
      <c r="H139" s="176"/>
      <c r="I139" s="177">
        <f>ROUND(E139*H139,2)</f>
        <v>0</v>
      </c>
      <c r="J139" s="176"/>
      <c r="K139" s="177">
        <f>ROUND(E139*J139,2)</f>
        <v>0</v>
      </c>
      <c r="L139" s="177">
        <v>21</v>
      </c>
      <c r="M139" s="177">
        <f>G139*(1+L139/100)</f>
        <v>0</v>
      </c>
      <c r="N139" s="177">
        <v>0</v>
      </c>
      <c r="O139" s="177">
        <f>ROUND(E139*N139,2)</f>
        <v>0</v>
      </c>
      <c r="P139" s="177">
        <v>0</v>
      </c>
      <c r="Q139" s="177">
        <f>ROUND(E139*P139,2)</f>
        <v>0</v>
      </c>
      <c r="R139" s="162">
        <v>0</v>
      </c>
      <c r="S139" s="162">
        <f>ROUND(E139*R139,2)</f>
        <v>0</v>
      </c>
      <c r="T139" s="162"/>
      <c r="U139" s="152"/>
      <c r="V139" s="152"/>
      <c r="W139" s="152"/>
      <c r="X139" s="152"/>
      <c r="Y139" s="152"/>
      <c r="Z139" s="152"/>
      <c r="AA139" s="152"/>
      <c r="AB139" s="152"/>
      <c r="AC139" s="152"/>
      <c r="AD139" s="152" t="s">
        <v>268</v>
      </c>
      <c r="AE139" s="152"/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</row>
    <row r="140" spans="1:57" outlineLevel="1" x14ac:dyDescent="0.2">
      <c r="A140" s="159"/>
      <c r="B140" s="160"/>
      <c r="C140" s="188" t="s">
        <v>300</v>
      </c>
      <c r="D140" s="164"/>
      <c r="E140" s="165">
        <v>5.49</v>
      </c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62"/>
      <c r="U140" s="152"/>
      <c r="V140" s="152"/>
      <c r="W140" s="152"/>
      <c r="X140" s="152"/>
      <c r="Y140" s="152"/>
      <c r="Z140" s="152"/>
      <c r="AA140" s="152"/>
      <c r="AB140" s="152"/>
      <c r="AC140" s="152"/>
      <c r="AD140" s="152" t="s">
        <v>136</v>
      </c>
      <c r="AE140" s="152">
        <v>0</v>
      </c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</row>
    <row r="141" spans="1:57" outlineLevel="1" x14ac:dyDescent="0.2">
      <c r="A141" s="172">
        <v>41</v>
      </c>
      <c r="B141" s="173" t="s">
        <v>301</v>
      </c>
      <c r="C141" s="187" t="s">
        <v>302</v>
      </c>
      <c r="D141" s="174" t="s">
        <v>133</v>
      </c>
      <c r="E141" s="175">
        <v>5.49</v>
      </c>
      <c r="F141" s="176"/>
      <c r="G141" s="177">
        <f>ROUND(E141*F141,2)</f>
        <v>0</v>
      </c>
      <c r="H141" s="176"/>
      <c r="I141" s="177">
        <f>ROUND(E141*H141,2)</f>
        <v>0</v>
      </c>
      <c r="J141" s="176"/>
      <c r="K141" s="177">
        <f>ROUND(E141*J141,2)</f>
        <v>0</v>
      </c>
      <c r="L141" s="177">
        <v>21</v>
      </c>
      <c r="M141" s="177">
        <f>G141*(1+L141/100)</f>
        <v>0</v>
      </c>
      <c r="N141" s="177">
        <v>0</v>
      </c>
      <c r="O141" s="177">
        <f>ROUND(E141*N141,2)</f>
        <v>0</v>
      </c>
      <c r="P141" s="177">
        <v>0</v>
      </c>
      <c r="Q141" s="177">
        <f>ROUND(E141*P141,2)</f>
        <v>0</v>
      </c>
      <c r="R141" s="162">
        <v>0</v>
      </c>
      <c r="S141" s="162">
        <f>ROUND(E141*R141,2)</f>
        <v>0</v>
      </c>
      <c r="T141" s="162"/>
      <c r="U141" s="152"/>
      <c r="V141" s="152"/>
      <c r="W141" s="152"/>
      <c r="X141" s="152"/>
      <c r="Y141" s="152"/>
      <c r="Z141" s="152"/>
      <c r="AA141" s="152"/>
      <c r="AB141" s="152"/>
      <c r="AC141" s="152"/>
      <c r="AD141" s="152" t="s">
        <v>268</v>
      </c>
      <c r="AE141" s="152"/>
      <c r="AF141" s="152"/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</row>
    <row r="142" spans="1:57" outlineLevel="1" x14ac:dyDescent="0.2">
      <c r="A142" s="159"/>
      <c r="B142" s="160"/>
      <c r="C142" s="188" t="s">
        <v>300</v>
      </c>
      <c r="D142" s="164"/>
      <c r="E142" s="165">
        <v>5.49</v>
      </c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62"/>
      <c r="U142" s="152"/>
      <c r="V142" s="152"/>
      <c r="W142" s="152"/>
      <c r="X142" s="152"/>
      <c r="Y142" s="152"/>
      <c r="Z142" s="152"/>
      <c r="AA142" s="152"/>
      <c r="AB142" s="152"/>
      <c r="AC142" s="152"/>
      <c r="AD142" s="152" t="s">
        <v>136</v>
      </c>
      <c r="AE142" s="152">
        <v>0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</row>
    <row r="143" spans="1:57" outlineLevel="1" x14ac:dyDescent="0.2">
      <c r="A143" s="172">
        <v>42</v>
      </c>
      <c r="B143" s="173" t="s">
        <v>303</v>
      </c>
      <c r="C143" s="187" t="s">
        <v>304</v>
      </c>
      <c r="D143" s="174" t="s">
        <v>140</v>
      </c>
      <c r="E143" s="175">
        <v>5</v>
      </c>
      <c r="F143" s="176"/>
      <c r="G143" s="177">
        <f>ROUND(E143*F143,2)</f>
        <v>0</v>
      </c>
      <c r="H143" s="176"/>
      <c r="I143" s="177">
        <f>ROUND(E143*H143,2)</f>
        <v>0</v>
      </c>
      <c r="J143" s="176"/>
      <c r="K143" s="177">
        <f>ROUND(E143*J143,2)</f>
        <v>0</v>
      </c>
      <c r="L143" s="177">
        <v>21</v>
      </c>
      <c r="M143" s="177">
        <f>G143*(1+L143/100)</f>
        <v>0</v>
      </c>
      <c r="N143" s="177">
        <v>0</v>
      </c>
      <c r="O143" s="177">
        <f>ROUND(E143*N143,2)</f>
        <v>0</v>
      </c>
      <c r="P143" s="177">
        <v>0</v>
      </c>
      <c r="Q143" s="177">
        <f>ROUND(E143*P143,2)</f>
        <v>0</v>
      </c>
      <c r="R143" s="162">
        <v>0</v>
      </c>
      <c r="S143" s="162">
        <f>ROUND(E143*R143,2)</f>
        <v>0</v>
      </c>
      <c r="T143" s="162"/>
      <c r="U143" s="152"/>
      <c r="V143" s="152"/>
      <c r="W143" s="152"/>
      <c r="X143" s="152"/>
      <c r="Y143" s="152"/>
      <c r="Z143" s="152"/>
      <c r="AA143" s="152"/>
      <c r="AB143" s="152"/>
      <c r="AC143" s="152"/>
      <c r="AD143" s="152" t="s">
        <v>268</v>
      </c>
      <c r="AE143" s="152"/>
      <c r="AF143" s="152"/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</row>
    <row r="144" spans="1:57" outlineLevel="1" x14ac:dyDescent="0.2">
      <c r="A144" s="159"/>
      <c r="B144" s="160"/>
      <c r="C144" s="188" t="s">
        <v>211</v>
      </c>
      <c r="D144" s="164"/>
      <c r="E144" s="165">
        <v>5</v>
      </c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52"/>
      <c r="V144" s="152"/>
      <c r="W144" s="152"/>
      <c r="X144" s="152"/>
      <c r="Y144" s="152"/>
      <c r="Z144" s="152"/>
      <c r="AA144" s="152"/>
      <c r="AB144" s="152"/>
      <c r="AC144" s="152"/>
      <c r="AD144" s="152" t="s">
        <v>136</v>
      </c>
      <c r="AE144" s="152">
        <v>0</v>
      </c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</row>
    <row r="145" spans="1:57" outlineLevel="1" x14ac:dyDescent="0.2">
      <c r="A145" s="172">
        <v>43</v>
      </c>
      <c r="B145" s="173" t="s">
        <v>305</v>
      </c>
      <c r="C145" s="187" t="s">
        <v>306</v>
      </c>
      <c r="D145" s="174" t="s">
        <v>140</v>
      </c>
      <c r="E145" s="175">
        <v>5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77">
        <v>0</v>
      </c>
      <c r="O145" s="177">
        <f>ROUND(E145*N145,2)</f>
        <v>0</v>
      </c>
      <c r="P145" s="177">
        <v>0</v>
      </c>
      <c r="Q145" s="177">
        <f>ROUND(E145*P145,2)</f>
        <v>0</v>
      </c>
      <c r="R145" s="162">
        <v>0</v>
      </c>
      <c r="S145" s="162">
        <f>ROUND(E145*R145,2)</f>
        <v>0</v>
      </c>
      <c r="T145" s="162"/>
      <c r="U145" s="152"/>
      <c r="V145" s="152"/>
      <c r="W145" s="152"/>
      <c r="X145" s="152"/>
      <c r="Y145" s="152"/>
      <c r="Z145" s="152"/>
      <c r="AA145" s="152"/>
      <c r="AB145" s="152"/>
      <c r="AC145" s="152"/>
      <c r="AD145" s="152" t="s">
        <v>268</v>
      </c>
      <c r="AE145" s="152"/>
      <c r="AF145" s="152"/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</row>
    <row r="146" spans="1:57" outlineLevel="1" x14ac:dyDescent="0.2">
      <c r="A146" s="159"/>
      <c r="B146" s="160"/>
      <c r="C146" s="188" t="s">
        <v>211</v>
      </c>
      <c r="D146" s="164"/>
      <c r="E146" s="165">
        <v>5</v>
      </c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162"/>
      <c r="S146" s="162"/>
      <c r="T146" s="162"/>
      <c r="U146" s="152"/>
      <c r="V146" s="152"/>
      <c r="W146" s="152"/>
      <c r="X146" s="152"/>
      <c r="Y146" s="152"/>
      <c r="Z146" s="152"/>
      <c r="AA146" s="152"/>
      <c r="AB146" s="152"/>
      <c r="AC146" s="152"/>
      <c r="AD146" s="152" t="s">
        <v>136</v>
      </c>
      <c r="AE146" s="152">
        <v>0</v>
      </c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</row>
    <row r="147" spans="1:57" outlineLevel="1" x14ac:dyDescent="0.2">
      <c r="A147" s="172">
        <v>44</v>
      </c>
      <c r="B147" s="173" t="s">
        <v>307</v>
      </c>
      <c r="C147" s="187" t="s">
        <v>308</v>
      </c>
      <c r="D147" s="174" t="s">
        <v>140</v>
      </c>
      <c r="E147" s="175">
        <v>5</v>
      </c>
      <c r="F147" s="176"/>
      <c r="G147" s="177">
        <f>ROUND(E147*F147,2)</f>
        <v>0</v>
      </c>
      <c r="H147" s="176"/>
      <c r="I147" s="177">
        <f>ROUND(E147*H147,2)</f>
        <v>0</v>
      </c>
      <c r="J147" s="176"/>
      <c r="K147" s="177">
        <f>ROUND(E147*J147,2)</f>
        <v>0</v>
      </c>
      <c r="L147" s="177">
        <v>21</v>
      </c>
      <c r="M147" s="177">
        <f>G147*(1+L147/100)</f>
        <v>0</v>
      </c>
      <c r="N147" s="177">
        <v>0</v>
      </c>
      <c r="O147" s="177">
        <f>ROUND(E147*N147,2)</f>
        <v>0</v>
      </c>
      <c r="P147" s="177">
        <v>0</v>
      </c>
      <c r="Q147" s="177">
        <f>ROUND(E147*P147,2)</f>
        <v>0</v>
      </c>
      <c r="R147" s="162">
        <v>0</v>
      </c>
      <c r="S147" s="162">
        <f>ROUND(E147*R147,2)</f>
        <v>0</v>
      </c>
      <c r="T147" s="162"/>
      <c r="U147" s="152"/>
      <c r="V147" s="152"/>
      <c r="W147" s="152"/>
      <c r="X147" s="152"/>
      <c r="Y147" s="152"/>
      <c r="Z147" s="152"/>
      <c r="AA147" s="152"/>
      <c r="AB147" s="152"/>
      <c r="AC147" s="152"/>
      <c r="AD147" s="152" t="s">
        <v>268</v>
      </c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</row>
    <row r="148" spans="1:57" outlineLevel="1" x14ac:dyDescent="0.2">
      <c r="A148" s="159"/>
      <c r="B148" s="160"/>
      <c r="C148" s="188" t="s">
        <v>211</v>
      </c>
      <c r="D148" s="164"/>
      <c r="E148" s="165">
        <v>5</v>
      </c>
      <c r="F148" s="162"/>
      <c r="G148" s="162"/>
      <c r="H148" s="162"/>
      <c r="I148" s="162"/>
      <c r="J148" s="162"/>
      <c r="K148" s="162"/>
      <c r="L148" s="162"/>
      <c r="M148" s="162"/>
      <c r="N148" s="162"/>
      <c r="O148" s="162"/>
      <c r="P148" s="162"/>
      <c r="Q148" s="162"/>
      <c r="R148" s="162"/>
      <c r="S148" s="162"/>
      <c r="T148" s="162"/>
      <c r="U148" s="152"/>
      <c r="V148" s="152"/>
      <c r="W148" s="152"/>
      <c r="X148" s="152"/>
      <c r="Y148" s="152"/>
      <c r="Z148" s="152"/>
      <c r="AA148" s="152"/>
      <c r="AB148" s="152"/>
      <c r="AC148" s="152"/>
      <c r="AD148" s="152" t="s">
        <v>136</v>
      </c>
      <c r="AE148" s="152">
        <v>0</v>
      </c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</row>
    <row r="149" spans="1:57" outlineLevel="1" x14ac:dyDescent="0.2">
      <c r="A149" s="172">
        <v>45</v>
      </c>
      <c r="B149" s="173" t="s">
        <v>309</v>
      </c>
      <c r="C149" s="187" t="s">
        <v>310</v>
      </c>
      <c r="D149" s="174" t="s">
        <v>140</v>
      </c>
      <c r="E149" s="175">
        <v>2</v>
      </c>
      <c r="F149" s="176"/>
      <c r="G149" s="177">
        <f>ROUND(E149*F149,2)</f>
        <v>0</v>
      </c>
      <c r="H149" s="176"/>
      <c r="I149" s="177">
        <f>ROUND(E149*H149,2)</f>
        <v>0</v>
      </c>
      <c r="J149" s="176"/>
      <c r="K149" s="177">
        <f>ROUND(E149*J149,2)</f>
        <v>0</v>
      </c>
      <c r="L149" s="177">
        <v>21</v>
      </c>
      <c r="M149" s="177">
        <f>G149*(1+L149/100)</f>
        <v>0</v>
      </c>
      <c r="N149" s="177">
        <v>0</v>
      </c>
      <c r="O149" s="177">
        <f>ROUND(E149*N149,2)</f>
        <v>0</v>
      </c>
      <c r="P149" s="177">
        <v>0</v>
      </c>
      <c r="Q149" s="177">
        <f>ROUND(E149*P149,2)</f>
        <v>0</v>
      </c>
      <c r="R149" s="162">
        <v>0</v>
      </c>
      <c r="S149" s="162">
        <f>ROUND(E149*R149,2)</f>
        <v>0</v>
      </c>
      <c r="T149" s="162"/>
      <c r="U149" s="152"/>
      <c r="V149" s="152"/>
      <c r="W149" s="152"/>
      <c r="X149" s="152"/>
      <c r="Y149" s="152"/>
      <c r="Z149" s="152"/>
      <c r="AA149" s="152"/>
      <c r="AB149" s="152"/>
      <c r="AC149" s="152"/>
      <c r="AD149" s="152" t="s">
        <v>268</v>
      </c>
      <c r="AE149" s="152"/>
      <c r="AF149" s="152"/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</row>
    <row r="150" spans="1:57" outlineLevel="1" x14ac:dyDescent="0.2">
      <c r="A150" s="159"/>
      <c r="B150" s="160"/>
      <c r="C150" s="188" t="s">
        <v>311</v>
      </c>
      <c r="D150" s="164"/>
      <c r="E150" s="165">
        <v>2</v>
      </c>
      <c r="F150" s="162"/>
      <c r="G150" s="162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52"/>
      <c r="V150" s="152"/>
      <c r="W150" s="152"/>
      <c r="X150" s="152"/>
      <c r="Y150" s="152"/>
      <c r="Z150" s="152"/>
      <c r="AA150" s="152"/>
      <c r="AB150" s="152"/>
      <c r="AC150" s="152"/>
      <c r="AD150" s="152" t="s">
        <v>136</v>
      </c>
      <c r="AE150" s="152">
        <v>0</v>
      </c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</row>
    <row r="151" spans="1:57" outlineLevel="1" x14ac:dyDescent="0.2">
      <c r="A151" s="172">
        <v>46</v>
      </c>
      <c r="B151" s="173" t="s">
        <v>312</v>
      </c>
      <c r="C151" s="187" t="s">
        <v>313</v>
      </c>
      <c r="D151" s="174" t="s">
        <v>140</v>
      </c>
      <c r="E151" s="175">
        <v>5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21</v>
      </c>
      <c r="M151" s="177">
        <f>G151*(1+L151/100)</f>
        <v>0</v>
      </c>
      <c r="N151" s="177">
        <v>0</v>
      </c>
      <c r="O151" s="177">
        <f>ROUND(E151*N151,2)</f>
        <v>0</v>
      </c>
      <c r="P151" s="177">
        <v>0</v>
      </c>
      <c r="Q151" s="177">
        <f>ROUND(E151*P151,2)</f>
        <v>0</v>
      </c>
      <c r="R151" s="162">
        <v>0</v>
      </c>
      <c r="S151" s="162">
        <f>ROUND(E151*R151,2)</f>
        <v>0</v>
      </c>
      <c r="T151" s="162"/>
      <c r="U151" s="152"/>
      <c r="V151" s="152"/>
      <c r="W151" s="152"/>
      <c r="X151" s="152"/>
      <c r="Y151" s="152"/>
      <c r="Z151" s="152"/>
      <c r="AA151" s="152"/>
      <c r="AB151" s="152"/>
      <c r="AC151" s="152"/>
      <c r="AD151" s="152" t="s">
        <v>289</v>
      </c>
      <c r="AE151" s="152"/>
      <c r="AF151" s="152"/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</row>
    <row r="152" spans="1:57" outlineLevel="1" x14ac:dyDescent="0.2">
      <c r="A152" s="159"/>
      <c r="B152" s="160"/>
      <c r="C152" s="188" t="s">
        <v>211</v>
      </c>
      <c r="D152" s="164"/>
      <c r="E152" s="165">
        <v>5</v>
      </c>
      <c r="F152" s="162"/>
      <c r="G152" s="162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52"/>
      <c r="V152" s="152"/>
      <c r="W152" s="152"/>
      <c r="X152" s="152"/>
      <c r="Y152" s="152"/>
      <c r="Z152" s="152"/>
      <c r="AA152" s="152"/>
      <c r="AB152" s="152"/>
      <c r="AC152" s="152"/>
      <c r="AD152" s="152" t="s">
        <v>136</v>
      </c>
      <c r="AE152" s="152">
        <v>0</v>
      </c>
      <c r="AF152" s="152"/>
      <c r="AG152" s="152"/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</row>
    <row r="153" spans="1:57" outlineLevel="1" x14ac:dyDescent="0.2">
      <c r="A153" s="172">
        <v>47</v>
      </c>
      <c r="B153" s="173" t="s">
        <v>314</v>
      </c>
      <c r="C153" s="187" t="s">
        <v>315</v>
      </c>
      <c r="D153" s="174" t="s">
        <v>140</v>
      </c>
      <c r="E153" s="175">
        <v>5</v>
      </c>
      <c r="F153" s="176"/>
      <c r="G153" s="177">
        <f>ROUND(E153*F153,2)</f>
        <v>0</v>
      </c>
      <c r="H153" s="176"/>
      <c r="I153" s="177">
        <f>ROUND(E153*H153,2)</f>
        <v>0</v>
      </c>
      <c r="J153" s="176"/>
      <c r="K153" s="177">
        <f>ROUND(E153*J153,2)</f>
        <v>0</v>
      </c>
      <c r="L153" s="177">
        <v>21</v>
      </c>
      <c r="M153" s="177">
        <f>G153*(1+L153/100)</f>
        <v>0</v>
      </c>
      <c r="N153" s="177">
        <v>0</v>
      </c>
      <c r="O153" s="177">
        <f>ROUND(E153*N153,2)</f>
        <v>0</v>
      </c>
      <c r="P153" s="177">
        <v>0</v>
      </c>
      <c r="Q153" s="177">
        <f>ROUND(E153*P153,2)</f>
        <v>0</v>
      </c>
      <c r="R153" s="162">
        <v>0</v>
      </c>
      <c r="S153" s="162">
        <f>ROUND(E153*R153,2)</f>
        <v>0</v>
      </c>
      <c r="T153" s="162"/>
      <c r="U153" s="152"/>
      <c r="V153" s="152"/>
      <c r="W153" s="152"/>
      <c r="X153" s="152"/>
      <c r="Y153" s="152"/>
      <c r="Z153" s="152"/>
      <c r="AA153" s="152"/>
      <c r="AB153" s="152"/>
      <c r="AC153" s="152"/>
      <c r="AD153" s="152" t="s">
        <v>289</v>
      </c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</row>
    <row r="154" spans="1:57" outlineLevel="1" x14ac:dyDescent="0.2">
      <c r="A154" s="159"/>
      <c r="B154" s="160"/>
      <c r="C154" s="188" t="s">
        <v>211</v>
      </c>
      <c r="D154" s="164"/>
      <c r="E154" s="165">
        <v>5</v>
      </c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52"/>
      <c r="V154" s="152"/>
      <c r="W154" s="152"/>
      <c r="X154" s="152"/>
      <c r="Y154" s="152"/>
      <c r="Z154" s="152"/>
      <c r="AA154" s="152"/>
      <c r="AB154" s="152"/>
      <c r="AC154" s="152"/>
      <c r="AD154" s="152" t="s">
        <v>136</v>
      </c>
      <c r="AE154" s="152">
        <v>0</v>
      </c>
      <c r="AF154" s="152"/>
      <c r="AG154" s="152"/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</row>
    <row r="155" spans="1:57" outlineLevel="1" x14ac:dyDescent="0.2">
      <c r="A155" s="172">
        <v>48</v>
      </c>
      <c r="B155" s="173" t="s">
        <v>316</v>
      </c>
      <c r="C155" s="187" t="s">
        <v>436</v>
      </c>
      <c r="D155" s="174" t="s">
        <v>140</v>
      </c>
      <c r="E155" s="175">
        <v>2</v>
      </c>
      <c r="F155" s="176"/>
      <c r="G155" s="177">
        <f>ROUND(E155*F155,2)</f>
        <v>0</v>
      </c>
      <c r="H155" s="176"/>
      <c r="I155" s="177">
        <f>ROUND(E155*H155,2)</f>
        <v>0</v>
      </c>
      <c r="J155" s="176"/>
      <c r="K155" s="177">
        <f>ROUND(E155*J155,2)</f>
        <v>0</v>
      </c>
      <c r="L155" s="177">
        <v>21</v>
      </c>
      <c r="M155" s="177">
        <f>G155*(1+L155/100)</f>
        <v>0</v>
      </c>
      <c r="N155" s="177">
        <v>0</v>
      </c>
      <c r="O155" s="177">
        <f>ROUND(E155*N155,2)</f>
        <v>0</v>
      </c>
      <c r="P155" s="177">
        <v>0</v>
      </c>
      <c r="Q155" s="177">
        <f>ROUND(E155*P155,2)</f>
        <v>0</v>
      </c>
      <c r="R155" s="162">
        <v>0</v>
      </c>
      <c r="S155" s="162">
        <f>ROUND(E155*R155,2)</f>
        <v>0</v>
      </c>
      <c r="T155" s="162"/>
      <c r="U155" s="152"/>
      <c r="V155" s="152"/>
      <c r="W155" s="152"/>
      <c r="X155" s="152"/>
      <c r="Y155" s="152"/>
      <c r="Z155" s="152"/>
      <c r="AA155" s="152"/>
      <c r="AB155" s="152"/>
      <c r="AC155" s="152"/>
      <c r="AD155" s="152" t="s">
        <v>289</v>
      </c>
      <c r="AE155" s="152"/>
      <c r="AF155" s="152"/>
      <c r="AG155" s="152"/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</row>
    <row r="156" spans="1:57" outlineLevel="1" x14ac:dyDescent="0.2">
      <c r="A156" s="159"/>
      <c r="B156" s="160"/>
      <c r="C156" s="188" t="s">
        <v>311</v>
      </c>
      <c r="D156" s="164"/>
      <c r="E156" s="165">
        <v>2</v>
      </c>
      <c r="F156" s="162"/>
      <c r="G156" s="162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52"/>
      <c r="V156" s="152"/>
      <c r="W156" s="152"/>
      <c r="X156" s="152"/>
      <c r="Y156" s="152"/>
      <c r="Z156" s="152"/>
      <c r="AA156" s="152"/>
      <c r="AB156" s="152"/>
      <c r="AC156" s="152"/>
      <c r="AD156" s="152" t="s">
        <v>136</v>
      </c>
      <c r="AE156" s="152">
        <v>0</v>
      </c>
      <c r="AF156" s="152"/>
      <c r="AG156" s="152"/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</row>
    <row r="157" spans="1:57" outlineLevel="1" x14ac:dyDescent="0.2">
      <c r="A157" s="159">
        <v>49</v>
      </c>
      <c r="B157" s="160" t="s">
        <v>317</v>
      </c>
      <c r="C157" s="190" t="s">
        <v>318</v>
      </c>
      <c r="D157" s="161" t="s">
        <v>0</v>
      </c>
      <c r="E157" s="184"/>
      <c r="F157" s="163"/>
      <c r="G157" s="162">
        <f>ROUND(E157*F157,2)</f>
        <v>0</v>
      </c>
      <c r="H157" s="163"/>
      <c r="I157" s="162">
        <f>ROUND(E157*H157,2)</f>
        <v>0</v>
      </c>
      <c r="J157" s="163"/>
      <c r="K157" s="162">
        <f>ROUND(E157*J157,2)</f>
        <v>0</v>
      </c>
      <c r="L157" s="162">
        <v>21</v>
      </c>
      <c r="M157" s="162">
        <f>G157*(1+L157/100)</f>
        <v>0</v>
      </c>
      <c r="N157" s="162">
        <v>0</v>
      </c>
      <c r="O157" s="162">
        <f>ROUND(E157*N157,2)</f>
        <v>0</v>
      </c>
      <c r="P157" s="162">
        <v>0</v>
      </c>
      <c r="Q157" s="162">
        <f>ROUND(E157*P157,2)</f>
        <v>0</v>
      </c>
      <c r="R157" s="162">
        <v>0</v>
      </c>
      <c r="S157" s="162">
        <f>ROUND(E157*R157,2)</f>
        <v>0</v>
      </c>
      <c r="T157" s="162"/>
      <c r="U157" s="152"/>
      <c r="V157" s="152"/>
      <c r="W157" s="152"/>
      <c r="X157" s="152"/>
      <c r="Y157" s="152"/>
      <c r="Z157" s="152"/>
      <c r="AA157" s="152"/>
      <c r="AB157" s="152"/>
      <c r="AC157" s="152"/>
      <c r="AD157" s="152" t="s">
        <v>285</v>
      </c>
      <c r="AE157" s="152"/>
      <c r="AF157" s="152"/>
      <c r="AG157" s="152"/>
      <c r="AH157" s="152"/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</row>
    <row r="158" spans="1:57" x14ac:dyDescent="0.2">
      <c r="A158" s="167" t="s">
        <v>129</v>
      </c>
      <c r="B158" s="168" t="s">
        <v>86</v>
      </c>
      <c r="C158" s="186" t="s">
        <v>87</v>
      </c>
      <c r="D158" s="169"/>
      <c r="E158" s="170"/>
      <c r="F158" s="171"/>
      <c r="G158" s="171">
        <f>SUMIF(AD159:AD164,"&lt;&gt;NOR",G159:G164)</f>
        <v>0</v>
      </c>
      <c r="H158" s="171"/>
      <c r="I158" s="171">
        <f>SUM(I159:I164)</f>
        <v>0</v>
      </c>
      <c r="J158" s="171"/>
      <c r="K158" s="171">
        <f>SUM(K159:K164)</f>
        <v>0</v>
      </c>
      <c r="L158" s="171"/>
      <c r="M158" s="171">
        <f>SUM(M159:M164)</f>
        <v>0</v>
      </c>
      <c r="N158" s="171"/>
      <c r="O158" s="171">
        <f>SUM(O159:O164)</f>
        <v>0</v>
      </c>
      <c r="P158" s="171"/>
      <c r="Q158" s="171">
        <f>SUM(Q159:Q164)</f>
        <v>0</v>
      </c>
      <c r="R158" s="166"/>
      <c r="S158" s="166">
        <f>SUM(S159:S164)</f>
        <v>0</v>
      </c>
      <c r="T158" s="166"/>
      <c r="AD158" t="s">
        <v>130</v>
      </c>
    </row>
    <row r="159" spans="1:57" ht="22.5" outlineLevel="1" x14ac:dyDescent="0.2">
      <c r="A159" s="172">
        <v>50</v>
      </c>
      <c r="B159" s="173" t="s">
        <v>319</v>
      </c>
      <c r="C159" s="187" t="s">
        <v>433</v>
      </c>
      <c r="D159" s="174" t="s">
        <v>288</v>
      </c>
      <c r="E159" s="175">
        <v>1</v>
      </c>
      <c r="F159" s="176"/>
      <c r="G159" s="177">
        <f>ROUND(E159*F159,2)</f>
        <v>0</v>
      </c>
      <c r="H159" s="176"/>
      <c r="I159" s="177">
        <f>ROUND(E159*H159,2)</f>
        <v>0</v>
      </c>
      <c r="J159" s="176"/>
      <c r="K159" s="177">
        <f>ROUND(E159*J159,2)</f>
        <v>0</v>
      </c>
      <c r="L159" s="177">
        <v>21</v>
      </c>
      <c r="M159" s="177">
        <f>G159*(1+L159/100)</f>
        <v>0</v>
      </c>
      <c r="N159" s="177">
        <v>0</v>
      </c>
      <c r="O159" s="177">
        <f>ROUND(E159*N159,2)</f>
        <v>0</v>
      </c>
      <c r="P159" s="177">
        <v>0</v>
      </c>
      <c r="Q159" s="177">
        <f>ROUND(E159*P159,2)</f>
        <v>0</v>
      </c>
      <c r="R159" s="162">
        <v>0</v>
      </c>
      <c r="S159" s="162">
        <f>ROUND(E159*R159,2)</f>
        <v>0</v>
      </c>
      <c r="T159" s="162"/>
      <c r="U159" s="152"/>
      <c r="V159" s="152"/>
      <c r="W159" s="152"/>
      <c r="X159" s="152"/>
      <c r="Y159" s="152"/>
      <c r="Z159" s="152"/>
      <c r="AA159" s="152"/>
      <c r="AB159" s="152"/>
      <c r="AC159" s="152"/>
      <c r="AD159" s="152" t="s">
        <v>289</v>
      </c>
      <c r="AE159" s="152"/>
      <c r="AF159" s="152"/>
      <c r="AG159" s="152"/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</row>
    <row r="160" spans="1:57" outlineLevel="1" x14ac:dyDescent="0.2">
      <c r="A160" s="159"/>
      <c r="B160" s="160"/>
      <c r="C160" s="188" t="s">
        <v>320</v>
      </c>
      <c r="D160" s="164"/>
      <c r="E160" s="165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52"/>
      <c r="V160" s="152"/>
      <c r="W160" s="152"/>
      <c r="X160" s="152"/>
      <c r="Y160" s="152"/>
      <c r="Z160" s="152"/>
      <c r="AA160" s="152"/>
      <c r="AB160" s="152"/>
      <c r="AC160" s="152"/>
      <c r="AD160" s="152" t="s">
        <v>136</v>
      </c>
      <c r="AE160" s="152">
        <v>0</v>
      </c>
      <c r="AF160" s="152"/>
      <c r="AG160" s="152"/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</row>
    <row r="161" spans="1:57" outlineLevel="1" x14ac:dyDescent="0.2">
      <c r="A161" s="159"/>
      <c r="B161" s="160"/>
      <c r="C161" s="188" t="s">
        <v>321</v>
      </c>
      <c r="D161" s="164"/>
      <c r="E161" s="165">
        <v>1</v>
      </c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52"/>
      <c r="V161" s="152"/>
      <c r="W161" s="152"/>
      <c r="X161" s="152"/>
      <c r="Y161" s="152"/>
      <c r="Z161" s="152"/>
      <c r="AA161" s="152"/>
      <c r="AB161" s="152"/>
      <c r="AC161" s="152"/>
      <c r="AD161" s="152" t="s">
        <v>136</v>
      </c>
      <c r="AE161" s="152">
        <v>0</v>
      </c>
      <c r="AF161" s="152"/>
      <c r="AG161" s="152"/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</row>
    <row r="162" spans="1:57" ht="22.5" outlineLevel="1" x14ac:dyDescent="0.2">
      <c r="A162" s="172">
        <v>51</v>
      </c>
      <c r="B162" s="173" t="s">
        <v>322</v>
      </c>
      <c r="C162" s="187" t="s">
        <v>434</v>
      </c>
      <c r="D162" s="174" t="s">
        <v>288</v>
      </c>
      <c r="E162" s="175">
        <v>1</v>
      </c>
      <c r="F162" s="176"/>
      <c r="G162" s="177">
        <f>ROUND(E162*F162,2)</f>
        <v>0</v>
      </c>
      <c r="H162" s="176"/>
      <c r="I162" s="177">
        <f>ROUND(E162*H162,2)</f>
        <v>0</v>
      </c>
      <c r="J162" s="176"/>
      <c r="K162" s="177">
        <f>ROUND(E162*J162,2)</f>
        <v>0</v>
      </c>
      <c r="L162" s="177">
        <v>21</v>
      </c>
      <c r="M162" s="177">
        <f>G162*(1+L162/100)</f>
        <v>0</v>
      </c>
      <c r="N162" s="177">
        <v>0</v>
      </c>
      <c r="O162" s="177">
        <f>ROUND(E162*N162,2)</f>
        <v>0</v>
      </c>
      <c r="P162" s="177">
        <v>0</v>
      </c>
      <c r="Q162" s="177">
        <f>ROUND(E162*P162,2)</f>
        <v>0</v>
      </c>
      <c r="R162" s="162">
        <v>0</v>
      </c>
      <c r="S162" s="162">
        <f>ROUND(E162*R162,2)</f>
        <v>0</v>
      </c>
      <c r="T162" s="162"/>
      <c r="U162" s="152"/>
      <c r="V162" s="152"/>
      <c r="W162" s="152"/>
      <c r="X162" s="152"/>
      <c r="Y162" s="152"/>
      <c r="Z162" s="152"/>
      <c r="AA162" s="152"/>
      <c r="AB162" s="152"/>
      <c r="AC162" s="152"/>
      <c r="AD162" s="152" t="s">
        <v>289</v>
      </c>
      <c r="AE162" s="152"/>
      <c r="AF162" s="152"/>
      <c r="AG162" s="152"/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</row>
    <row r="163" spans="1:57" outlineLevel="1" x14ac:dyDescent="0.2">
      <c r="A163" s="159"/>
      <c r="B163" s="160"/>
      <c r="C163" s="188" t="s">
        <v>435</v>
      </c>
      <c r="D163" s="164"/>
      <c r="E163" s="165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52"/>
      <c r="V163" s="152"/>
      <c r="W163" s="152"/>
      <c r="X163" s="152"/>
      <c r="Y163" s="152"/>
      <c r="Z163" s="152"/>
      <c r="AA163" s="152"/>
      <c r="AB163" s="152"/>
      <c r="AC163" s="152"/>
      <c r="AD163" s="152" t="s">
        <v>136</v>
      </c>
      <c r="AE163" s="152">
        <v>0</v>
      </c>
      <c r="AF163" s="152"/>
      <c r="AG163" s="152"/>
      <c r="AH163" s="152"/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</row>
    <row r="164" spans="1:57" outlineLevel="1" x14ac:dyDescent="0.2">
      <c r="A164" s="159"/>
      <c r="B164" s="160"/>
      <c r="C164" s="188" t="s">
        <v>323</v>
      </c>
      <c r="D164" s="164"/>
      <c r="E164" s="165">
        <v>1</v>
      </c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52"/>
      <c r="V164" s="152"/>
      <c r="W164" s="152"/>
      <c r="X164" s="152"/>
      <c r="Y164" s="152"/>
      <c r="Z164" s="152"/>
      <c r="AA164" s="152"/>
      <c r="AB164" s="152"/>
      <c r="AC164" s="152"/>
      <c r="AD164" s="152" t="s">
        <v>136</v>
      </c>
      <c r="AE164" s="152">
        <v>0</v>
      </c>
      <c r="AF164" s="152"/>
      <c r="AG164" s="152"/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</row>
    <row r="165" spans="1:57" x14ac:dyDescent="0.2">
      <c r="A165" s="167" t="s">
        <v>129</v>
      </c>
      <c r="B165" s="168" t="s">
        <v>88</v>
      </c>
      <c r="C165" s="186" t="s">
        <v>89</v>
      </c>
      <c r="D165" s="169"/>
      <c r="E165" s="170"/>
      <c r="F165" s="171"/>
      <c r="G165" s="171">
        <f>SUMIF(AD166:AD167,"&lt;&gt;NOR",G166:G167)</f>
        <v>0</v>
      </c>
      <c r="H165" s="171"/>
      <c r="I165" s="171">
        <f>SUM(I166:I167)</f>
        <v>0</v>
      </c>
      <c r="J165" s="171"/>
      <c r="K165" s="171">
        <f>SUM(K166:K167)</f>
        <v>0</v>
      </c>
      <c r="L165" s="171"/>
      <c r="M165" s="171">
        <f>SUM(M166:M167)</f>
        <v>0</v>
      </c>
      <c r="N165" s="171"/>
      <c r="O165" s="171">
        <f>SUM(O166:O167)</f>
        <v>0</v>
      </c>
      <c r="P165" s="171"/>
      <c r="Q165" s="171">
        <f>SUM(Q166:Q167)</f>
        <v>0</v>
      </c>
      <c r="R165" s="166"/>
      <c r="S165" s="166">
        <f>SUM(S166:S167)</f>
        <v>0</v>
      </c>
      <c r="T165" s="166"/>
      <c r="AD165" t="s">
        <v>130</v>
      </c>
    </row>
    <row r="166" spans="1:57" ht="22.5" outlineLevel="1" x14ac:dyDescent="0.2">
      <c r="A166" s="172">
        <v>52</v>
      </c>
      <c r="B166" s="173" t="s">
        <v>324</v>
      </c>
      <c r="C166" s="187" t="s">
        <v>325</v>
      </c>
      <c r="D166" s="174" t="s">
        <v>326</v>
      </c>
      <c r="E166" s="175">
        <v>1</v>
      </c>
      <c r="F166" s="176"/>
      <c r="G166" s="177">
        <f>ROUND(E166*F166,2)</f>
        <v>0</v>
      </c>
      <c r="H166" s="176"/>
      <c r="I166" s="177">
        <f>ROUND(E166*H166,2)</f>
        <v>0</v>
      </c>
      <c r="J166" s="176"/>
      <c r="K166" s="177">
        <f>ROUND(E166*J166,2)</f>
        <v>0</v>
      </c>
      <c r="L166" s="177">
        <v>21</v>
      </c>
      <c r="M166" s="177">
        <f>G166*(1+L166/100)</f>
        <v>0</v>
      </c>
      <c r="N166" s="177">
        <v>0</v>
      </c>
      <c r="O166" s="177">
        <f>ROUND(E166*N166,2)</f>
        <v>0</v>
      </c>
      <c r="P166" s="177">
        <v>0</v>
      </c>
      <c r="Q166" s="177">
        <f>ROUND(E166*P166,2)</f>
        <v>0</v>
      </c>
      <c r="R166" s="162">
        <v>0</v>
      </c>
      <c r="S166" s="162">
        <f>ROUND(E166*R166,2)</f>
        <v>0</v>
      </c>
      <c r="T166" s="162"/>
      <c r="U166" s="152"/>
      <c r="V166" s="152"/>
      <c r="W166" s="152"/>
      <c r="X166" s="152"/>
      <c r="Y166" s="152"/>
      <c r="Z166" s="152"/>
      <c r="AA166" s="152"/>
      <c r="AB166" s="152"/>
      <c r="AC166" s="152"/>
      <c r="AD166" s="152" t="s">
        <v>289</v>
      </c>
      <c r="AE166" s="152"/>
      <c r="AF166" s="152"/>
      <c r="AG166" s="152"/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</row>
    <row r="167" spans="1:57" outlineLevel="1" x14ac:dyDescent="0.2">
      <c r="A167" s="159"/>
      <c r="B167" s="160"/>
      <c r="C167" s="188" t="s">
        <v>327</v>
      </c>
      <c r="D167" s="164"/>
      <c r="E167" s="165">
        <v>1</v>
      </c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52"/>
      <c r="V167" s="152"/>
      <c r="W167" s="152"/>
      <c r="X167" s="152"/>
      <c r="Y167" s="152"/>
      <c r="Z167" s="152"/>
      <c r="AA167" s="152"/>
      <c r="AB167" s="152"/>
      <c r="AC167" s="152"/>
      <c r="AD167" s="152" t="s">
        <v>136</v>
      </c>
      <c r="AE167" s="152">
        <v>0</v>
      </c>
      <c r="AF167" s="152"/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</row>
    <row r="168" spans="1:57" x14ac:dyDescent="0.2">
      <c r="A168" s="167" t="s">
        <v>129</v>
      </c>
      <c r="B168" s="168" t="s">
        <v>90</v>
      </c>
      <c r="C168" s="186" t="s">
        <v>91</v>
      </c>
      <c r="D168" s="169"/>
      <c r="E168" s="170"/>
      <c r="F168" s="171"/>
      <c r="G168" s="171">
        <f>SUMIF(AD169:AD192,"&lt;&gt;NOR",G169:G192)</f>
        <v>11590</v>
      </c>
      <c r="H168" s="171"/>
      <c r="I168" s="171">
        <f>SUM(I169:I192)</f>
        <v>0</v>
      </c>
      <c r="J168" s="171"/>
      <c r="K168" s="171">
        <f>SUM(K169:K192)</f>
        <v>0</v>
      </c>
      <c r="L168" s="171"/>
      <c r="M168" s="171">
        <f>SUM(M169:M192)</f>
        <v>14023.9</v>
      </c>
      <c r="N168" s="171"/>
      <c r="O168" s="171">
        <f>SUM(O169:O192)</f>
        <v>0.9</v>
      </c>
      <c r="P168" s="171"/>
      <c r="Q168" s="171">
        <f>SUM(Q169:Q192)</f>
        <v>0</v>
      </c>
      <c r="R168" s="166"/>
      <c r="S168" s="166">
        <f>SUM(S169:S192)</f>
        <v>33.630000000000003</v>
      </c>
      <c r="T168" s="166"/>
      <c r="AD168" t="s">
        <v>130</v>
      </c>
    </row>
    <row r="169" spans="1:57" ht="22.5" outlineLevel="1" x14ac:dyDescent="0.2">
      <c r="A169" s="172">
        <v>53</v>
      </c>
      <c r="B169" s="173" t="s">
        <v>328</v>
      </c>
      <c r="C169" s="187" t="s">
        <v>329</v>
      </c>
      <c r="D169" s="174" t="s">
        <v>133</v>
      </c>
      <c r="E169" s="175">
        <v>34.383499999999998</v>
      </c>
      <c r="F169" s="176"/>
      <c r="G169" s="177">
        <f>ROUND(E169*F169,2)</f>
        <v>0</v>
      </c>
      <c r="H169" s="176"/>
      <c r="I169" s="177">
        <f>ROUND(E169*H169,2)</f>
        <v>0</v>
      </c>
      <c r="J169" s="176"/>
      <c r="K169" s="177">
        <f>ROUND(E169*J169,2)</f>
        <v>0</v>
      </c>
      <c r="L169" s="177">
        <v>21</v>
      </c>
      <c r="M169" s="177">
        <f>G169*(1+L169/100)</f>
        <v>0</v>
      </c>
      <c r="N169" s="177">
        <v>5.0400000000000002E-3</v>
      </c>
      <c r="O169" s="177">
        <f>ROUND(E169*N169,2)</f>
        <v>0.17</v>
      </c>
      <c r="P169" s="177">
        <v>0</v>
      </c>
      <c r="Q169" s="177">
        <f>ROUND(E169*P169,2)</f>
        <v>0</v>
      </c>
      <c r="R169" s="162">
        <v>0.97799999999999998</v>
      </c>
      <c r="S169" s="162">
        <f>ROUND(E169*R169,2)</f>
        <v>33.630000000000003</v>
      </c>
      <c r="T169" s="162"/>
      <c r="U169" s="152"/>
      <c r="V169" s="152"/>
      <c r="W169" s="152"/>
      <c r="X169" s="152"/>
      <c r="Y169" s="152"/>
      <c r="Z169" s="152"/>
      <c r="AA169" s="152"/>
      <c r="AB169" s="152"/>
      <c r="AC169" s="152"/>
      <c r="AD169" s="152" t="s">
        <v>268</v>
      </c>
      <c r="AE169" s="152"/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</row>
    <row r="170" spans="1:57" outlineLevel="1" x14ac:dyDescent="0.2">
      <c r="A170" s="159"/>
      <c r="B170" s="160"/>
      <c r="C170" s="188" t="s">
        <v>270</v>
      </c>
      <c r="D170" s="164"/>
      <c r="E170" s="165">
        <v>3.8675000000000002</v>
      </c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52"/>
      <c r="V170" s="152"/>
      <c r="W170" s="152"/>
      <c r="X170" s="152"/>
      <c r="Y170" s="152"/>
      <c r="Z170" s="152"/>
      <c r="AA170" s="152"/>
      <c r="AB170" s="152"/>
      <c r="AC170" s="152"/>
      <c r="AD170" s="152" t="s">
        <v>136</v>
      </c>
      <c r="AE170" s="152">
        <v>0</v>
      </c>
      <c r="AF170" s="152"/>
      <c r="AG170" s="152"/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</row>
    <row r="171" spans="1:57" outlineLevel="1" x14ac:dyDescent="0.2">
      <c r="A171" s="159"/>
      <c r="B171" s="160"/>
      <c r="C171" s="188" t="s">
        <v>271</v>
      </c>
      <c r="D171" s="164"/>
      <c r="E171" s="165">
        <v>7.3304999999999998</v>
      </c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52"/>
      <c r="V171" s="152"/>
      <c r="W171" s="152"/>
      <c r="X171" s="152"/>
      <c r="Y171" s="152"/>
      <c r="Z171" s="152"/>
      <c r="AA171" s="152"/>
      <c r="AB171" s="152"/>
      <c r="AC171" s="152"/>
      <c r="AD171" s="152" t="s">
        <v>136</v>
      </c>
      <c r="AE171" s="152">
        <v>0</v>
      </c>
      <c r="AF171" s="152"/>
      <c r="AG171" s="152"/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</row>
    <row r="172" spans="1:57" outlineLevel="1" x14ac:dyDescent="0.2">
      <c r="A172" s="159"/>
      <c r="B172" s="160"/>
      <c r="C172" s="188" t="s">
        <v>272</v>
      </c>
      <c r="D172" s="164"/>
      <c r="E172" s="165">
        <v>6.1510499999999997</v>
      </c>
      <c r="F172" s="162"/>
      <c r="G172" s="162"/>
      <c r="H172" s="162"/>
      <c r="I172" s="162"/>
      <c r="J172" s="162"/>
      <c r="K172" s="162"/>
      <c r="L172" s="162"/>
      <c r="M172" s="162"/>
      <c r="N172" s="162"/>
      <c r="O172" s="162"/>
      <c r="P172" s="162"/>
      <c r="Q172" s="162"/>
      <c r="R172" s="162"/>
      <c r="S172" s="162"/>
      <c r="T172" s="162"/>
      <c r="U172" s="152"/>
      <c r="V172" s="152"/>
      <c r="W172" s="152"/>
      <c r="X172" s="152"/>
      <c r="Y172" s="152"/>
      <c r="Z172" s="152"/>
      <c r="AA172" s="152"/>
      <c r="AB172" s="152"/>
      <c r="AC172" s="152"/>
      <c r="AD172" s="152" t="s">
        <v>136</v>
      </c>
      <c r="AE172" s="152">
        <v>0</v>
      </c>
      <c r="AF172" s="152"/>
      <c r="AG172" s="152"/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</row>
    <row r="173" spans="1:57" outlineLevel="1" x14ac:dyDescent="0.2">
      <c r="A173" s="159"/>
      <c r="B173" s="160"/>
      <c r="C173" s="188" t="s">
        <v>273</v>
      </c>
      <c r="D173" s="164"/>
      <c r="E173" s="165">
        <v>13.9575</v>
      </c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  <c r="P173" s="162"/>
      <c r="Q173" s="162"/>
      <c r="R173" s="162"/>
      <c r="S173" s="162"/>
      <c r="T173" s="162"/>
      <c r="U173" s="152"/>
      <c r="V173" s="152"/>
      <c r="W173" s="152"/>
      <c r="X173" s="152"/>
      <c r="Y173" s="152"/>
      <c r="Z173" s="152"/>
      <c r="AA173" s="152"/>
      <c r="AB173" s="152"/>
      <c r="AC173" s="152"/>
      <c r="AD173" s="152" t="s">
        <v>136</v>
      </c>
      <c r="AE173" s="152">
        <v>0</v>
      </c>
      <c r="AF173" s="152"/>
      <c r="AG173" s="152"/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</row>
    <row r="174" spans="1:57" outlineLevel="1" x14ac:dyDescent="0.2">
      <c r="A174" s="159"/>
      <c r="B174" s="160"/>
      <c r="C174" s="188" t="s">
        <v>274</v>
      </c>
      <c r="D174" s="164"/>
      <c r="E174" s="165">
        <v>3.0769500000000001</v>
      </c>
      <c r="F174" s="162"/>
      <c r="G174" s="162"/>
      <c r="H174" s="162"/>
      <c r="I174" s="16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52"/>
      <c r="V174" s="152"/>
      <c r="W174" s="152"/>
      <c r="X174" s="152"/>
      <c r="Y174" s="152"/>
      <c r="Z174" s="152"/>
      <c r="AA174" s="152"/>
      <c r="AB174" s="152"/>
      <c r="AC174" s="152"/>
      <c r="AD174" s="152" t="s">
        <v>136</v>
      </c>
      <c r="AE174" s="152">
        <v>0</v>
      </c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</row>
    <row r="175" spans="1:57" outlineLevel="1" x14ac:dyDescent="0.2">
      <c r="A175" s="172">
        <v>54</v>
      </c>
      <c r="B175" s="173" t="s">
        <v>330</v>
      </c>
      <c r="C175" s="187" t="s">
        <v>331</v>
      </c>
      <c r="D175" s="174" t="s">
        <v>158</v>
      </c>
      <c r="E175" s="175">
        <v>61.47</v>
      </c>
      <c r="F175" s="176"/>
      <c r="G175" s="177">
        <f>ROUND(E175*F175,2)</f>
        <v>0</v>
      </c>
      <c r="H175" s="176"/>
      <c r="I175" s="177">
        <f>ROUND(E175*H175,2)</f>
        <v>0</v>
      </c>
      <c r="J175" s="176"/>
      <c r="K175" s="177">
        <f>ROUND(E175*J175,2)</f>
        <v>0</v>
      </c>
      <c r="L175" s="177">
        <v>21</v>
      </c>
      <c r="M175" s="177">
        <f>G175*(1+L175/100)</f>
        <v>0</v>
      </c>
      <c r="N175" s="177">
        <v>0</v>
      </c>
      <c r="O175" s="177">
        <f>ROUND(E175*N175,2)</f>
        <v>0</v>
      </c>
      <c r="P175" s="177">
        <v>0</v>
      </c>
      <c r="Q175" s="177">
        <f>ROUND(E175*P175,2)</f>
        <v>0</v>
      </c>
      <c r="R175" s="162">
        <v>0</v>
      </c>
      <c r="S175" s="162">
        <f>ROUND(E175*R175,2)</f>
        <v>0</v>
      </c>
      <c r="T175" s="162"/>
      <c r="U175" s="152"/>
      <c r="V175" s="152"/>
      <c r="W175" s="152"/>
      <c r="X175" s="152"/>
      <c r="Y175" s="152"/>
      <c r="Z175" s="152"/>
      <c r="AA175" s="152"/>
      <c r="AB175" s="152"/>
      <c r="AC175" s="152"/>
      <c r="AD175" s="152" t="s">
        <v>268</v>
      </c>
      <c r="AE175" s="152"/>
      <c r="AF175" s="152"/>
      <c r="AG175" s="152"/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</row>
    <row r="176" spans="1:57" outlineLevel="1" x14ac:dyDescent="0.2">
      <c r="A176" s="159"/>
      <c r="B176" s="160"/>
      <c r="C176" s="188" t="s">
        <v>332</v>
      </c>
      <c r="D176" s="164"/>
      <c r="E176" s="165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52"/>
      <c r="V176" s="152"/>
      <c r="W176" s="152"/>
      <c r="X176" s="152"/>
      <c r="Y176" s="152"/>
      <c r="Z176" s="152"/>
      <c r="AA176" s="152"/>
      <c r="AB176" s="152"/>
      <c r="AC176" s="152"/>
      <c r="AD176" s="152" t="s">
        <v>136</v>
      </c>
      <c r="AE176" s="152">
        <v>0</v>
      </c>
      <c r="AF176" s="152"/>
      <c r="AG176" s="152"/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</row>
    <row r="177" spans="1:57" outlineLevel="1" x14ac:dyDescent="0.2">
      <c r="A177" s="159"/>
      <c r="B177" s="160"/>
      <c r="C177" s="188" t="s">
        <v>276</v>
      </c>
      <c r="D177" s="164"/>
      <c r="E177" s="165">
        <v>7.76</v>
      </c>
      <c r="F177" s="162"/>
      <c r="G177" s="162"/>
      <c r="H177" s="162"/>
      <c r="I177" s="162"/>
      <c r="J177" s="162"/>
      <c r="K177" s="162"/>
      <c r="L177" s="162"/>
      <c r="M177" s="162"/>
      <c r="N177" s="162"/>
      <c r="O177" s="162"/>
      <c r="P177" s="162"/>
      <c r="Q177" s="162"/>
      <c r="R177" s="162"/>
      <c r="S177" s="162"/>
      <c r="T177" s="162"/>
      <c r="U177" s="152"/>
      <c r="V177" s="152"/>
      <c r="W177" s="152"/>
      <c r="X177" s="152"/>
      <c r="Y177" s="152"/>
      <c r="Z177" s="152"/>
      <c r="AA177" s="152"/>
      <c r="AB177" s="152"/>
      <c r="AC177" s="152"/>
      <c r="AD177" s="152" t="s">
        <v>136</v>
      </c>
      <c r="AE177" s="152">
        <v>0</v>
      </c>
      <c r="AF177" s="152"/>
      <c r="AG177" s="152"/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</row>
    <row r="178" spans="1:57" outlineLevel="1" x14ac:dyDescent="0.2">
      <c r="A178" s="159"/>
      <c r="B178" s="160"/>
      <c r="C178" s="188" t="s">
        <v>333</v>
      </c>
      <c r="D178" s="164"/>
      <c r="E178" s="165">
        <v>13.63</v>
      </c>
      <c r="F178" s="162"/>
      <c r="G178" s="162"/>
      <c r="H178" s="162"/>
      <c r="I178" s="162"/>
      <c r="J178" s="162"/>
      <c r="K178" s="162"/>
      <c r="L178" s="162"/>
      <c r="M178" s="162"/>
      <c r="N178" s="162"/>
      <c r="O178" s="162"/>
      <c r="P178" s="162"/>
      <c r="Q178" s="162"/>
      <c r="R178" s="162"/>
      <c r="S178" s="162"/>
      <c r="T178" s="162"/>
      <c r="U178" s="152"/>
      <c r="V178" s="152"/>
      <c r="W178" s="152"/>
      <c r="X178" s="152"/>
      <c r="Y178" s="152"/>
      <c r="Z178" s="152"/>
      <c r="AA178" s="152"/>
      <c r="AB178" s="152"/>
      <c r="AC178" s="152"/>
      <c r="AD178" s="152" t="s">
        <v>136</v>
      </c>
      <c r="AE178" s="152">
        <v>0</v>
      </c>
      <c r="AF178" s="152"/>
      <c r="AG178" s="152"/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</row>
    <row r="179" spans="1:57" outlineLevel="1" x14ac:dyDescent="0.2">
      <c r="A179" s="159"/>
      <c r="B179" s="160"/>
      <c r="C179" s="188" t="s">
        <v>334</v>
      </c>
      <c r="D179" s="164"/>
      <c r="E179" s="165">
        <v>12.06</v>
      </c>
      <c r="F179" s="162"/>
      <c r="G179" s="162"/>
      <c r="H179" s="162"/>
      <c r="I179" s="162"/>
      <c r="J179" s="162"/>
      <c r="K179" s="162"/>
      <c r="L179" s="162"/>
      <c r="M179" s="162"/>
      <c r="N179" s="162"/>
      <c r="O179" s="162"/>
      <c r="P179" s="162"/>
      <c r="Q179" s="162"/>
      <c r="R179" s="162"/>
      <c r="S179" s="162"/>
      <c r="T179" s="162"/>
      <c r="U179" s="152"/>
      <c r="V179" s="152"/>
      <c r="W179" s="152"/>
      <c r="X179" s="152"/>
      <c r="Y179" s="152"/>
      <c r="Z179" s="152"/>
      <c r="AA179" s="152"/>
      <c r="AB179" s="152"/>
      <c r="AC179" s="152"/>
      <c r="AD179" s="152" t="s">
        <v>136</v>
      </c>
      <c r="AE179" s="152">
        <v>0</v>
      </c>
      <c r="AF179" s="152"/>
      <c r="AG179" s="152"/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</row>
    <row r="180" spans="1:57" outlineLevel="1" x14ac:dyDescent="0.2">
      <c r="A180" s="159"/>
      <c r="B180" s="160"/>
      <c r="C180" s="188" t="s">
        <v>335</v>
      </c>
      <c r="D180" s="164"/>
      <c r="E180" s="165">
        <v>21.23</v>
      </c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52"/>
      <c r="V180" s="152"/>
      <c r="W180" s="152"/>
      <c r="X180" s="152"/>
      <c r="Y180" s="152"/>
      <c r="Z180" s="152"/>
      <c r="AA180" s="152"/>
      <c r="AB180" s="152"/>
      <c r="AC180" s="152"/>
      <c r="AD180" s="152" t="s">
        <v>136</v>
      </c>
      <c r="AE180" s="152">
        <v>0</v>
      </c>
      <c r="AF180" s="152"/>
      <c r="AG180" s="152"/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</row>
    <row r="181" spans="1:57" outlineLevel="1" x14ac:dyDescent="0.2">
      <c r="A181" s="159"/>
      <c r="B181" s="160"/>
      <c r="C181" s="188" t="s">
        <v>280</v>
      </c>
      <c r="D181" s="164"/>
      <c r="E181" s="165">
        <v>6.79</v>
      </c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52"/>
      <c r="V181" s="152"/>
      <c r="W181" s="152"/>
      <c r="X181" s="152"/>
      <c r="Y181" s="152"/>
      <c r="Z181" s="152"/>
      <c r="AA181" s="152"/>
      <c r="AB181" s="152"/>
      <c r="AC181" s="152"/>
      <c r="AD181" s="152" t="s">
        <v>136</v>
      </c>
      <c r="AE181" s="152">
        <v>0</v>
      </c>
      <c r="AF181" s="152"/>
      <c r="AG181" s="152"/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</row>
    <row r="182" spans="1:57" outlineLevel="1" x14ac:dyDescent="0.2">
      <c r="A182" s="172">
        <v>55</v>
      </c>
      <c r="B182" s="173" t="s">
        <v>336</v>
      </c>
      <c r="C182" s="187" t="s">
        <v>337</v>
      </c>
      <c r="D182" s="174" t="s">
        <v>133</v>
      </c>
      <c r="E182" s="175">
        <v>34.383499999999998</v>
      </c>
      <c r="F182" s="176"/>
      <c r="G182" s="177">
        <f>ROUND(E182*F182,2)</f>
        <v>0</v>
      </c>
      <c r="H182" s="176"/>
      <c r="I182" s="177">
        <f>ROUND(E182*H182,2)</f>
        <v>0</v>
      </c>
      <c r="J182" s="176"/>
      <c r="K182" s="177">
        <f>ROUND(E182*J182,2)</f>
        <v>0</v>
      </c>
      <c r="L182" s="177">
        <v>21</v>
      </c>
      <c r="M182" s="177">
        <f>G182*(1+L182/100)</f>
        <v>0</v>
      </c>
      <c r="N182" s="177">
        <v>0</v>
      </c>
      <c r="O182" s="177">
        <f>ROUND(E182*N182,2)</f>
        <v>0</v>
      </c>
      <c r="P182" s="177">
        <v>0</v>
      </c>
      <c r="Q182" s="177">
        <f>ROUND(E182*P182,2)</f>
        <v>0</v>
      </c>
      <c r="R182" s="162">
        <v>0</v>
      </c>
      <c r="S182" s="162">
        <f>ROUND(E182*R182,2)</f>
        <v>0</v>
      </c>
      <c r="T182" s="162"/>
      <c r="U182" s="152"/>
      <c r="V182" s="152"/>
      <c r="W182" s="152"/>
      <c r="X182" s="152"/>
      <c r="Y182" s="152"/>
      <c r="Z182" s="152"/>
      <c r="AA182" s="152"/>
      <c r="AB182" s="152"/>
      <c r="AC182" s="152"/>
      <c r="AD182" s="152" t="s">
        <v>268</v>
      </c>
      <c r="AE182" s="152"/>
      <c r="AF182" s="152"/>
      <c r="AG182" s="152"/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</row>
    <row r="183" spans="1:57" outlineLevel="1" x14ac:dyDescent="0.2">
      <c r="A183" s="159"/>
      <c r="B183" s="160"/>
      <c r="C183" s="188" t="s">
        <v>270</v>
      </c>
      <c r="D183" s="164"/>
      <c r="E183" s="165">
        <v>3.87</v>
      </c>
      <c r="F183" s="162"/>
      <c r="G183" s="162"/>
      <c r="H183" s="162"/>
      <c r="I183" s="162"/>
      <c r="J183" s="162"/>
      <c r="K183" s="162"/>
      <c r="L183" s="162"/>
      <c r="M183" s="162"/>
      <c r="N183" s="162"/>
      <c r="O183" s="162"/>
      <c r="P183" s="162"/>
      <c r="Q183" s="162"/>
      <c r="R183" s="162"/>
      <c r="S183" s="162"/>
      <c r="T183" s="162"/>
      <c r="U183" s="152"/>
      <c r="V183" s="152"/>
      <c r="W183" s="152"/>
      <c r="X183" s="152"/>
      <c r="Y183" s="152"/>
      <c r="Z183" s="152"/>
      <c r="AA183" s="152"/>
      <c r="AB183" s="152"/>
      <c r="AC183" s="152"/>
      <c r="AD183" s="152" t="s">
        <v>136</v>
      </c>
      <c r="AE183" s="152">
        <v>0</v>
      </c>
      <c r="AF183" s="152"/>
      <c r="AG183" s="152"/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</row>
    <row r="184" spans="1:57" outlineLevel="1" x14ac:dyDescent="0.2">
      <c r="A184" s="159"/>
      <c r="B184" s="160"/>
      <c r="C184" s="188" t="s">
        <v>271</v>
      </c>
      <c r="D184" s="164"/>
      <c r="E184" s="165">
        <v>7.33</v>
      </c>
      <c r="F184" s="162"/>
      <c r="G184" s="162"/>
      <c r="H184" s="162"/>
      <c r="I184" s="162"/>
      <c r="J184" s="162"/>
      <c r="K184" s="162"/>
      <c r="L184" s="162"/>
      <c r="M184" s="162"/>
      <c r="N184" s="162"/>
      <c r="O184" s="162"/>
      <c r="P184" s="162"/>
      <c r="Q184" s="162"/>
      <c r="R184" s="162"/>
      <c r="S184" s="162"/>
      <c r="T184" s="162"/>
      <c r="U184" s="152"/>
      <c r="V184" s="152"/>
      <c r="W184" s="152"/>
      <c r="X184" s="152"/>
      <c r="Y184" s="152"/>
      <c r="Z184" s="152"/>
      <c r="AA184" s="152"/>
      <c r="AB184" s="152"/>
      <c r="AC184" s="152"/>
      <c r="AD184" s="152" t="s">
        <v>136</v>
      </c>
      <c r="AE184" s="152">
        <v>0</v>
      </c>
      <c r="AF184" s="152"/>
      <c r="AG184" s="152"/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</row>
    <row r="185" spans="1:57" outlineLevel="1" x14ac:dyDescent="0.2">
      <c r="A185" s="159"/>
      <c r="B185" s="160"/>
      <c r="C185" s="188" t="s">
        <v>272</v>
      </c>
      <c r="D185" s="164"/>
      <c r="E185" s="165">
        <v>6.15</v>
      </c>
      <c r="F185" s="162"/>
      <c r="G185" s="162"/>
      <c r="H185" s="162"/>
      <c r="I185" s="162"/>
      <c r="J185" s="162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52"/>
      <c r="V185" s="152"/>
      <c r="W185" s="152"/>
      <c r="X185" s="152"/>
      <c r="Y185" s="152"/>
      <c r="Z185" s="152"/>
      <c r="AA185" s="152"/>
      <c r="AB185" s="152"/>
      <c r="AC185" s="152"/>
      <c r="AD185" s="152" t="s">
        <v>136</v>
      </c>
      <c r="AE185" s="152">
        <v>0</v>
      </c>
      <c r="AF185" s="152"/>
      <c r="AG185" s="152"/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</row>
    <row r="186" spans="1:57" outlineLevel="1" x14ac:dyDescent="0.2">
      <c r="A186" s="159"/>
      <c r="B186" s="160"/>
      <c r="C186" s="188" t="s">
        <v>273</v>
      </c>
      <c r="D186" s="164"/>
      <c r="E186" s="165">
        <v>13.96</v>
      </c>
      <c r="F186" s="162"/>
      <c r="G186" s="162"/>
      <c r="H186" s="162"/>
      <c r="I186" s="162"/>
      <c r="J186" s="162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52"/>
      <c r="V186" s="152"/>
      <c r="W186" s="152"/>
      <c r="X186" s="152"/>
      <c r="Y186" s="152"/>
      <c r="Z186" s="152"/>
      <c r="AA186" s="152"/>
      <c r="AB186" s="152"/>
      <c r="AC186" s="152"/>
      <c r="AD186" s="152" t="s">
        <v>136</v>
      </c>
      <c r="AE186" s="152">
        <v>0</v>
      </c>
      <c r="AF186" s="152"/>
      <c r="AG186" s="152"/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</row>
    <row r="187" spans="1:57" outlineLevel="1" x14ac:dyDescent="0.2">
      <c r="A187" s="159"/>
      <c r="B187" s="160"/>
      <c r="C187" s="188" t="s">
        <v>274</v>
      </c>
      <c r="D187" s="164"/>
      <c r="E187" s="165">
        <v>3.08</v>
      </c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52"/>
      <c r="V187" s="152"/>
      <c r="W187" s="152"/>
      <c r="X187" s="152"/>
      <c r="Y187" s="152"/>
      <c r="Z187" s="152"/>
      <c r="AA187" s="152"/>
      <c r="AB187" s="152"/>
      <c r="AC187" s="152"/>
      <c r="AD187" s="152" t="s">
        <v>136</v>
      </c>
      <c r="AE187" s="152">
        <v>0</v>
      </c>
      <c r="AF187" s="152"/>
      <c r="AG187" s="152"/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</row>
    <row r="188" spans="1:57" outlineLevel="1" x14ac:dyDescent="0.2">
      <c r="A188" s="172">
        <v>56</v>
      </c>
      <c r="B188" s="173" t="s">
        <v>338</v>
      </c>
      <c r="C188" s="187" t="s">
        <v>437</v>
      </c>
      <c r="D188" s="174" t="s">
        <v>133</v>
      </c>
      <c r="E188" s="175">
        <v>20</v>
      </c>
      <c r="F188" s="176">
        <v>305</v>
      </c>
      <c r="G188" s="177">
        <f>ROUND(E188*F188,2)</f>
        <v>6100</v>
      </c>
      <c r="H188" s="176"/>
      <c r="I188" s="177">
        <f>ROUND(E188*H188,2)</f>
        <v>0</v>
      </c>
      <c r="J188" s="176"/>
      <c r="K188" s="177">
        <f>ROUND(E188*J188,2)</f>
        <v>0</v>
      </c>
      <c r="L188" s="177">
        <v>21</v>
      </c>
      <c r="M188" s="177">
        <f>G188*(1+L188/100)</f>
        <v>7381</v>
      </c>
      <c r="N188" s="177">
        <v>1.9199999999999998E-2</v>
      </c>
      <c r="O188" s="177">
        <f>ROUND(E188*N188,2)</f>
        <v>0.38</v>
      </c>
      <c r="P188" s="177">
        <v>0</v>
      </c>
      <c r="Q188" s="177">
        <f>ROUND(E188*P188,2)</f>
        <v>0</v>
      </c>
      <c r="R188" s="162">
        <v>0</v>
      </c>
      <c r="S188" s="162">
        <f>ROUND(E188*R188,2)</f>
        <v>0</v>
      </c>
      <c r="T188" s="162"/>
      <c r="U188" s="152"/>
      <c r="V188" s="152"/>
      <c r="W188" s="152"/>
      <c r="X188" s="152"/>
      <c r="Y188" s="152"/>
      <c r="Z188" s="152"/>
      <c r="AA188" s="152"/>
      <c r="AB188" s="152"/>
      <c r="AC188" s="152"/>
      <c r="AD188" s="152" t="s">
        <v>294</v>
      </c>
      <c r="AE188" s="152"/>
      <c r="AF188" s="152"/>
      <c r="AG188" s="152"/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</row>
    <row r="189" spans="1:57" outlineLevel="1" x14ac:dyDescent="0.2">
      <c r="A189" s="159"/>
      <c r="B189" s="160"/>
      <c r="C189" s="188" t="s">
        <v>339</v>
      </c>
      <c r="D189" s="164"/>
      <c r="E189" s="165">
        <v>20</v>
      </c>
      <c r="F189" s="162"/>
      <c r="G189" s="162"/>
      <c r="H189" s="162"/>
      <c r="I189" s="162"/>
      <c r="J189" s="162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52"/>
      <c r="V189" s="152"/>
      <c r="W189" s="152"/>
      <c r="X189" s="152"/>
      <c r="Y189" s="152"/>
      <c r="Z189" s="152"/>
      <c r="AA189" s="152"/>
      <c r="AB189" s="152"/>
      <c r="AC189" s="152"/>
      <c r="AD189" s="152" t="s">
        <v>136</v>
      </c>
      <c r="AE189" s="152">
        <v>0</v>
      </c>
      <c r="AF189" s="152"/>
      <c r="AG189" s="152"/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</row>
    <row r="190" spans="1:57" outlineLevel="1" x14ac:dyDescent="0.2">
      <c r="A190" s="172">
        <v>57</v>
      </c>
      <c r="B190" s="173" t="s">
        <v>340</v>
      </c>
      <c r="C190" s="187" t="s">
        <v>438</v>
      </c>
      <c r="D190" s="174" t="s">
        <v>133</v>
      </c>
      <c r="E190" s="175">
        <v>18</v>
      </c>
      <c r="F190" s="176">
        <v>305</v>
      </c>
      <c r="G190" s="177">
        <f>ROUND(E190*F190,2)</f>
        <v>5490</v>
      </c>
      <c r="H190" s="176"/>
      <c r="I190" s="177">
        <f>ROUND(E190*H190,2)</f>
        <v>0</v>
      </c>
      <c r="J190" s="176"/>
      <c r="K190" s="177">
        <f>ROUND(E190*J190,2)</f>
        <v>0</v>
      </c>
      <c r="L190" s="177">
        <v>21</v>
      </c>
      <c r="M190" s="177">
        <f>G190*(1+L190/100)</f>
        <v>6642.9</v>
      </c>
      <c r="N190" s="177">
        <v>1.9199999999999998E-2</v>
      </c>
      <c r="O190" s="177">
        <f>ROUND(E190*N190,2)</f>
        <v>0.35</v>
      </c>
      <c r="P190" s="177">
        <v>0</v>
      </c>
      <c r="Q190" s="177">
        <f>ROUND(E190*P190,2)</f>
        <v>0</v>
      </c>
      <c r="R190" s="162">
        <v>0</v>
      </c>
      <c r="S190" s="162">
        <f>ROUND(E190*R190,2)</f>
        <v>0</v>
      </c>
      <c r="T190" s="162"/>
      <c r="U190" s="152"/>
      <c r="V190" s="152"/>
      <c r="W190" s="152"/>
      <c r="X190" s="152"/>
      <c r="Y190" s="152"/>
      <c r="Z190" s="152"/>
      <c r="AA190" s="152"/>
      <c r="AB190" s="152"/>
      <c r="AC190" s="152"/>
      <c r="AD190" s="152" t="s">
        <v>294</v>
      </c>
      <c r="AE190" s="152"/>
      <c r="AF190" s="152"/>
      <c r="AG190" s="152"/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</row>
    <row r="191" spans="1:57" outlineLevel="1" x14ac:dyDescent="0.2">
      <c r="A191" s="159"/>
      <c r="B191" s="160"/>
      <c r="C191" s="188" t="s">
        <v>341</v>
      </c>
      <c r="D191" s="164"/>
      <c r="E191" s="165">
        <v>18</v>
      </c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  <c r="P191" s="162"/>
      <c r="Q191" s="162"/>
      <c r="R191" s="162"/>
      <c r="S191" s="162"/>
      <c r="T191" s="162"/>
      <c r="U191" s="152"/>
      <c r="V191" s="152"/>
      <c r="W191" s="152"/>
      <c r="X191" s="152"/>
      <c r="Y191" s="152"/>
      <c r="Z191" s="152"/>
      <c r="AA191" s="152"/>
      <c r="AB191" s="152"/>
      <c r="AC191" s="152"/>
      <c r="AD191" s="152" t="s">
        <v>136</v>
      </c>
      <c r="AE191" s="152">
        <v>0</v>
      </c>
      <c r="AF191" s="152"/>
      <c r="AG191" s="152"/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</row>
    <row r="192" spans="1:57" outlineLevel="1" x14ac:dyDescent="0.2">
      <c r="A192" s="159">
        <v>58</v>
      </c>
      <c r="B192" s="160" t="s">
        <v>342</v>
      </c>
      <c r="C192" s="190" t="s">
        <v>318</v>
      </c>
      <c r="D192" s="161" t="s">
        <v>0</v>
      </c>
      <c r="E192" s="184"/>
      <c r="F192" s="163"/>
      <c r="G192" s="162">
        <f>ROUND(E192*F192,2)</f>
        <v>0</v>
      </c>
      <c r="H192" s="163"/>
      <c r="I192" s="162">
        <f>ROUND(E192*H192,2)</f>
        <v>0</v>
      </c>
      <c r="J192" s="163"/>
      <c r="K192" s="162">
        <f>ROUND(E192*J192,2)</f>
        <v>0</v>
      </c>
      <c r="L192" s="162">
        <v>21</v>
      </c>
      <c r="M192" s="162">
        <f>G192*(1+L192/100)</f>
        <v>0</v>
      </c>
      <c r="N192" s="162">
        <v>0</v>
      </c>
      <c r="O192" s="162">
        <f>ROUND(E192*N192,2)</f>
        <v>0</v>
      </c>
      <c r="P192" s="162">
        <v>0</v>
      </c>
      <c r="Q192" s="162">
        <f>ROUND(E192*P192,2)</f>
        <v>0</v>
      </c>
      <c r="R192" s="162">
        <v>0</v>
      </c>
      <c r="S192" s="162">
        <f>ROUND(E192*R192,2)</f>
        <v>0</v>
      </c>
      <c r="T192" s="162"/>
      <c r="U192" s="152"/>
      <c r="V192" s="152"/>
      <c r="W192" s="152"/>
      <c r="X192" s="152"/>
      <c r="Y192" s="152"/>
      <c r="Z192" s="152"/>
      <c r="AA192" s="152"/>
      <c r="AB192" s="152"/>
      <c r="AC192" s="152"/>
      <c r="AD192" s="152" t="s">
        <v>285</v>
      </c>
      <c r="AE192" s="152"/>
      <c r="AF192" s="152"/>
      <c r="AG192" s="152"/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</row>
    <row r="193" spans="1:57" x14ac:dyDescent="0.2">
      <c r="A193" s="167" t="s">
        <v>129</v>
      </c>
      <c r="B193" s="168" t="s">
        <v>92</v>
      </c>
      <c r="C193" s="186" t="s">
        <v>93</v>
      </c>
      <c r="D193" s="169"/>
      <c r="E193" s="170"/>
      <c r="F193" s="171"/>
      <c r="G193" s="171">
        <f>SUMIF(AD194:AD231,"&lt;&gt;NOR",G194:G231)</f>
        <v>40506</v>
      </c>
      <c r="H193" s="171"/>
      <c r="I193" s="171">
        <f>SUM(I194:I231)</f>
        <v>0</v>
      </c>
      <c r="J193" s="171"/>
      <c r="K193" s="171">
        <f>SUM(K194:K231)</f>
        <v>0</v>
      </c>
      <c r="L193" s="171"/>
      <c r="M193" s="171">
        <f>SUM(M194:M231)</f>
        <v>49012.26</v>
      </c>
      <c r="N193" s="171"/>
      <c r="O193" s="171">
        <f>SUM(O194:O231)</f>
        <v>0.69</v>
      </c>
      <c r="P193" s="171"/>
      <c r="Q193" s="171">
        <f>SUM(Q194:Q231)</f>
        <v>0</v>
      </c>
      <c r="R193" s="166"/>
      <c r="S193" s="166">
        <f>SUM(S194:S231)</f>
        <v>0</v>
      </c>
      <c r="T193" s="166"/>
      <c r="AD193" t="s">
        <v>130</v>
      </c>
    </row>
    <row r="194" spans="1:57" outlineLevel="1" x14ac:dyDescent="0.2">
      <c r="A194" s="172">
        <v>59</v>
      </c>
      <c r="B194" s="173" t="s">
        <v>343</v>
      </c>
      <c r="C194" s="187" t="s">
        <v>344</v>
      </c>
      <c r="D194" s="174" t="s">
        <v>158</v>
      </c>
      <c r="E194" s="175">
        <v>62.435000000000002</v>
      </c>
      <c r="F194" s="176"/>
      <c r="G194" s="177">
        <f>ROUND(E194*F194,2)</f>
        <v>0</v>
      </c>
      <c r="H194" s="176"/>
      <c r="I194" s="177">
        <f>ROUND(E194*H194,2)</f>
        <v>0</v>
      </c>
      <c r="J194" s="176"/>
      <c r="K194" s="177">
        <f>ROUND(E194*J194,2)</f>
        <v>0</v>
      </c>
      <c r="L194" s="177">
        <v>21</v>
      </c>
      <c r="M194" s="177">
        <f>G194*(1+L194/100)</f>
        <v>0</v>
      </c>
      <c r="N194" s="177">
        <v>0</v>
      </c>
      <c r="O194" s="177">
        <f>ROUND(E194*N194,2)</f>
        <v>0</v>
      </c>
      <c r="P194" s="177">
        <v>0</v>
      </c>
      <c r="Q194" s="177">
        <f>ROUND(E194*P194,2)</f>
        <v>0</v>
      </c>
      <c r="R194" s="162">
        <v>0</v>
      </c>
      <c r="S194" s="162">
        <f>ROUND(E194*R194,2)</f>
        <v>0</v>
      </c>
      <c r="T194" s="162"/>
      <c r="U194" s="152"/>
      <c r="V194" s="152"/>
      <c r="W194" s="152"/>
      <c r="X194" s="152"/>
      <c r="Y194" s="152"/>
      <c r="Z194" s="152"/>
      <c r="AA194" s="152"/>
      <c r="AB194" s="152"/>
      <c r="AC194" s="152"/>
      <c r="AD194" s="152" t="s">
        <v>268</v>
      </c>
      <c r="AE194" s="152"/>
      <c r="AF194" s="152"/>
      <c r="AG194" s="152"/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</row>
    <row r="195" spans="1:57" outlineLevel="1" x14ac:dyDescent="0.2">
      <c r="A195" s="159"/>
      <c r="B195" s="160"/>
      <c r="C195" s="188" t="s">
        <v>345</v>
      </c>
      <c r="D195" s="164"/>
      <c r="E195" s="165">
        <v>9.86</v>
      </c>
      <c r="F195" s="162"/>
      <c r="G195" s="162"/>
      <c r="H195" s="162"/>
      <c r="I195" s="162"/>
      <c r="J195" s="162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52"/>
      <c r="V195" s="152"/>
      <c r="W195" s="152"/>
      <c r="X195" s="152"/>
      <c r="Y195" s="152"/>
      <c r="Z195" s="152"/>
      <c r="AA195" s="152"/>
      <c r="AB195" s="152"/>
      <c r="AC195" s="152"/>
      <c r="AD195" s="152" t="s">
        <v>136</v>
      </c>
      <c r="AE195" s="152">
        <v>0</v>
      </c>
      <c r="AF195" s="152"/>
      <c r="AG195" s="152"/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</row>
    <row r="196" spans="1:57" outlineLevel="1" x14ac:dyDescent="0.2">
      <c r="A196" s="159"/>
      <c r="B196" s="160"/>
      <c r="C196" s="188" t="s">
        <v>333</v>
      </c>
      <c r="D196" s="164"/>
      <c r="E196" s="165">
        <v>13.63</v>
      </c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52"/>
      <c r="V196" s="152"/>
      <c r="W196" s="152"/>
      <c r="X196" s="152"/>
      <c r="Y196" s="152"/>
      <c r="Z196" s="152"/>
      <c r="AA196" s="152"/>
      <c r="AB196" s="152"/>
      <c r="AC196" s="152"/>
      <c r="AD196" s="152" t="s">
        <v>136</v>
      </c>
      <c r="AE196" s="152">
        <v>0</v>
      </c>
      <c r="AF196" s="152"/>
      <c r="AG196" s="152"/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</row>
    <row r="197" spans="1:57" outlineLevel="1" x14ac:dyDescent="0.2">
      <c r="A197" s="159"/>
      <c r="B197" s="160"/>
      <c r="C197" s="188" t="s">
        <v>278</v>
      </c>
      <c r="D197" s="164"/>
      <c r="E197" s="165">
        <v>10.33</v>
      </c>
      <c r="F197" s="162"/>
      <c r="G197" s="162"/>
      <c r="H197" s="162"/>
      <c r="I197" s="162"/>
      <c r="J197" s="162"/>
      <c r="K197" s="162"/>
      <c r="L197" s="162"/>
      <c r="M197" s="162"/>
      <c r="N197" s="162"/>
      <c r="O197" s="162"/>
      <c r="P197" s="162"/>
      <c r="Q197" s="162"/>
      <c r="R197" s="162"/>
      <c r="S197" s="162"/>
      <c r="T197" s="162"/>
      <c r="U197" s="152"/>
      <c r="V197" s="152"/>
      <c r="W197" s="152"/>
      <c r="X197" s="152"/>
      <c r="Y197" s="152"/>
      <c r="Z197" s="152"/>
      <c r="AA197" s="152"/>
      <c r="AB197" s="152"/>
      <c r="AC197" s="152"/>
      <c r="AD197" s="152" t="s">
        <v>136</v>
      </c>
      <c r="AE197" s="152">
        <v>0</v>
      </c>
      <c r="AF197" s="152"/>
      <c r="AG197" s="152"/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</row>
    <row r="198" spans="1:57" outlineLevel="1" x14ac:dyDescent="0.2">
      <c r="A198" s="159"/>
      <c r="B198" s="160"/>
      <c r="C198" s="188" t="s">
        <v>346</v>
      </c>
      <c r="D198" s="164"/>
      <c r="E198" s="165">
        <v>21.82</v>
      </c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52"/>
      <c r="V198" s="152"/>
      <c r="W198" s="152"/>
      <c r="X198" s="152"/>
      <c r="Y198" s="152"/>
      <c r="Z198" s="152"/>
      <c r="AA198" s="152"/>
      <c r="AB198" s="152"/>
      <c r="AC198" s="152"/>
      <c r="AD198" s="152" t="s">
        <v>136</v>
      </c>
      <c r="AE198" s="152">
        <v>0</v>
      </c>
      <c r="AF198" s="152"/>
      <c r="AG198" s="152"/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</row>
    <row r="199" spans="1:57" outlineLevel="1" x14ac:dyDescent="0.2">
      <c r="A199" s="159"/>
      <c r="B199" s="160"/>
      <c r="C199" s="188" t="s">
        <v>280</v>
      </c>
      <c r="D199" s="164"/>
      <c r="E199" s="165">
        <v>6.79</v>
      </c>
      <c r="F199" s="162"/>
      <c r="G199" s="162"/>
      <c r="H199" s="162"/>
      <c r="I199" s="162"/>
      <c r="J199" s="162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52"/>
      <c r="V199" s="152"/>
      <c r="W199" s="152"/>
      <c r="X199" s="152"/>
      <c r="Y199" s="152"/>
      <c r="Z199" s="152"/>
      <c r="AA199" s="152"/>
      <c r="AB199" s="152"/>
      <c r="AC199" s="152"/>
      <c r="AD199" s="152" t="s">
        <v>136</v>
      </c>
      <c r="AE199" s="152">
        <v>0</v>
      </c>
      <c r="AF199" s="152"/>
      <c r="AG199" s="152"/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</row>
    <row r="200" spans="1:57" outlineLevel="1" x14ac:dyDescent="0.2">
      <c r="A200" s="172">
        <v>60</v>
      </c>
      <c r="B200" s="173" t="s">
        <v>347</v>
      </c>
      <c r="C200" s="187" t="s">
        <v>348</v>
      </c>
      <c r="D200" s="174" t="s">
        <v>133</v>
      </c>
      <c r="E200" s="175">
        <v>105.676</v>
      </c>
      <c r="F200" s="176"/>
      <c r="G200" s="177">
        <f>ROUND(E200*F200,2)</f>
        <v>0</v>
      </c>
      <c r="H200" s="176"/>
      <c r="I200" s="177">
        <f>ROUND(E200*H200,2)</f>
        <v>0</v>
      </c>
      <c r="J200" s="176"/>
      <c r="K200" s="177">
        <f>ROUND(E200*J200,2)</f>
        <v>0</v>
      </c>
      <c r="L200" s="177">
        <v>21</v>
      </c>
      <c r="M200" s="177">
        <f>G200*(1+L200/100)</f>
        <v>0</v>
      </c>
      <c r="N200" s="177">
        <v>0</v>
      </c>
      <c r="O200" s="177">
        <f>ROUND(E200*N200,2)</f>
        <v>0</v>
      </c>
      <c r="P200" s="177">
        <v>0</v>
      </c>
      <c r="Q200" s="177">
        <f>ROUND(E200*P200,2)</f>
        <v>0</v>
      </c>
      <c r="R200" s="162">
        <v>0</v>
      </c>
      <c r="S200" s="162">
        <f>ROUND(E200*R200,2)</f>
        <v>0</v>
      </c>
      <c r="T200" s="162"/>
      <c r="U200" s="152"/>
      <c r="V200" s="152"/>
      <c r="W200" s="152"/>
      <c r="X200" s="152"/>
      <c r="Y200" s="152"/>
      <c r="Z200" s="152"/>
      <c r="AA200" s="152"/>
      <c r="AB200" s="152"/>
      <c r="AC200" s="152"/>
      <c r="AD200" s="152" t="s">
        <v>268</v>
      </c>
      <c r="AE200" s="152"/>
      <c r="AF200" s="152"/>
      <c r="AG200" s="152"/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</row>
    <row r="201" spans="1:57" outlineLevel="1" x14ac:dyDescent="0.2">
      <c r="A201" s="159"/>
      <c r="B201" s="160"/>
      <c r="C201" s="188" t="s">
        <v>349</v>
      </c>
      <c r="D201" s="164"/>
      <c r="E201" s="165"/>
      <c r="F201" s="162"/>
      <c r="G201" s="162"/>
      <c r="H201" s="162"/>
      <c r="I201" s="162"/>
      <c r="J201" s="162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52"/>
      <c r="V201" s="152"/>
      <c r="W201" s="152"/>
      <c r="X201" s="152"/>
      <c r="Y201" s="152"/>
      <c r="Z201" s="152"/>
      <c r="AA201" s="152"/>
      <c r="AB201" s="152"/>
      <c r="AC201" s="152"/>
      <c r="AD201" s="152" t="s">
        <v>136</v>
      </c>
      <c r="AE201" s="152">
        <v>0</v>
      </c>
      <c r="AF201" s="152"/>
      <c r="AG201" s="152"/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</row>
    <row r="202" spans="1:57" outlineLevel="1" x14ac:dyDescent="0.2">
      <c r="A202" s="159"/>
      <c r="B202" s="160"/>
      <c r="C202" s="188" t="s">
        <v>183</v>
      </c>
      <c r="D202" s="164"/>
      <c r="E202" s="165">
        <v>13.1</v>
      </c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52"/>
      <c r="V202" s="152"/>
      <c r="W202" s="152"/>
      <c r="X202" s="152"/>
      <c r="Y202" s="152"/>
      <c r="Z202" s="152"/>
      <c r="AA202" s="152"/>
      <c r="AB202" s="152"/>
      <c r="AC202" s="152"/>
      <c r="AD202" s="152" t="s">
        <v>136</v>
      </c>
      <c r="AE202" s="152">
        <v>0</v>
      </c>
      <c r="AF202" s="152"/>
      <c r="AG202" s="152"/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</row>
    <row r="203" spans="1:57" outlineLevel="1" x14ac:dyDescent="0.2">
      <c r="A203" s="159"/>
      <c r="B203" s="160"/>
      <c r="C203" s="188" t="s">
        <v>184</v>
      </c>
      <c r="D203" s="164"/>
      <c r="E203" s="165">
        <v>23.45</v>
      </c>
      <c r="F203" s="162"/>
      <c r="G203" s="162"/>
      <c r="H203" s="162"/>
      <c r="I203" s="162"/>
      <c r="J203" s="162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52"/>
      <c r="V203" s="152"/>
      <c r="W203" s="152"/>
      <c r="X203" s="152"/>
      <c r="Y203" s="152"/>
      <c r="Z203" s="152"/>
      <c r="AA203" s="152"/>
      <c r="AB203" s="152"/>
      <c r="AC203" s="152"/>
      <c r="AD203" s="152" t="s">
        <v>136</v>
      </c>
      <c r="AE203" s="152">
        <v>0</v>
      </c>
      <c r="AF203" s="152"/>
      <c r="AG203" s="152"/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</row>
    <row r="204" spans="1:57" outlineLevel="1" x14ac:dyDescent="0.2">
      <c r="A204" s="159"/>
      <c r="B204" s="160"/>
      <c r="C204" s="188" t="s">
        <v>185</v>
      </c>
      <c r="D204" s="164"/>
      <c r="E204" s="165">
        <v>18.489999999999998</v>
      </c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52"/>
      <c r="V204" s="152"/>
      <c r="W204" s="152"/>
      <c r="X204" s="152"/>
      <c r="Y204" s="152"/>
      <c r="Z204" s="152"/>
      <c r="AA204" s="152"/>
      <c r="AB204" s="152"/>
      <c r="AC204" s="152"/>
      <c r="AD204" s="152" t="s">
        <v>136</v>
      </c>
      <c r="AE204" s="152">
        <v>0</v>
      </c>
      <c r="AF204" s="152"/>
      <c r="AG204" s="152"/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</row>
    <row r="205" spans="1:57" outlineLevel="1" x14ac:dyDescent="0.2">
      <c r="A205" s="159"/>
      <c r="B205" s="160"/>
      <c r="C205" s="188" t="s">
        <v>186</v>
      </c>
      <c r="D205" s="164"/>
      <c r="E205" s="165">
        <v>37.979999999999997</v>
      </c>
      <c r="F205" s="162"/>
      <c r="G205" s="162"/>
      <c r="H205" s="162"/>
      <c r="I205" s="162"/>
      <c r="J205" s="162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52"/>
      <c r="V205" s="152"/>
      <c r="W205" s="152"/>
      <c r="X205" s="152"/>
      <c r="Y205" s="152"/>
      <c r="Z205" s="152"/>
      <c r="AA205" s="152"/>
      <c r="AB205" s="152"/>
      <c r="AC205" s="152"/>
      <c r="AD205" s="152" t="s">
        <v>136</v>
      </c>
      <c r="AE205" s="152">
        <v>0</v>
      </c>
      <c r="AF205" s="152"/>
      <c r="AG205" s="152"/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</row>
    <row r="206" spans="1:57" outlineLevel="1" x14ac:dyDescent="0.2">
      <c r="A206" s="159"/>
      <c r="B206" s="160"/>
      <c r="C206" s="188" t="s">
        <v>187</v>
      </c>
      <c r="D206" s="164"/>
      <c r="E206" s="165">
        <v>12.66</v>
      </c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52"/>
      <c r="V206" s="152"/>
      <c r="W206" s="152"/>
      <c r="X206" s="152"/>
      <c r="Y206" s="152"/>
      <c r="Z206" s="152"/>
      <c r="AA206" s="152"/>
      <c r="AB206" s="152"/>
      <c r="AC206" s="152"/>
      <c r="AD206" s="152" t="s">
        <v>136</v>
      </c>
      <c r="AE206" s="152">
        <v>0</v>
      </c>
      <c r="AF206" s="152"/>
      <c r="AG206" s="152"/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</row>
    <row r="207" spans="1:57" outlineLevel="1" x14ac:dyDescent="0.2">
      <c r="A207" s="172">
        <v>61</v>
      </c>
      <c r="B207" s="173" t="s">
        <v>350</v>
      </c>
      <c r="C207" s="187" t="s">
        <v>351</v>
      </c>
      <c r="D207" s="174" t="s">
        <v>133</v>
      </c>
      <c r="E207" s="175">
        <v>105.676</v>
      </c>
      <c r="F207" s="176"/>
      <c r="G207" s="177">
        <f>ROUND(E207*F207,2)</f>
        <v>0</v>
      </c>
      <c r="H207" s="176"/>
      <c r="I207" s="177">
        <f>ROUND(E207*H207,2)</f>
        <v>0</v>
      </c>
      <c r="J207" s="176"/>
      <c r="K207" s="177">
        <f>ROUND(E207*J207,2)</f>
        <v>0</v>
      </c>
      <c r="L207" s="177">
        <v>21</v>
      </c>
      <c r="M207" s="177">
        <f>G207*(1+L207/100)</f>
        <v>0</v>
      </c>
      <c r="N207" s="177">
        <v>0</v>
      </c>
      <c r="O207" s="177">
        <f>ROUND(E207*N207,2)</f>
        <v>0</v>
      </c>
      <c r="P207" s="177">
        <v>0</v>
      </c>
      <c r="Q207" s="177">
        <f>ROUND(E207*P207,2)</f>
        <v>0</v>
      </c>
      <c r="R207" s="162">
        <v>0</v>
      </c>
      <c r="S207" s="162">
        <f>ROUND(E207*R207,2)</f>
        <v>0</v>
      </c>
      <c r="T207" s="162"/>
      <c r="U207" s="152"/>
      <c r="V207" s="152"/>
      <c r="W207" s="152"/>
      <c r="X207" s="152"/>
      <c r="Y207" s="152"/>
      <c r="Z207" s="152"/>
      <c r="AA207" s="152"/>
      <c r="AB207" s="152"/>
      <c r="AC207" s="152"/>
      <c r="AD207" s="152" t="s">
        <v>268</v>
      </c>
      <c r="AE207" s="152"/>
      <c r="AF207" s="152"/>
      <c r="AG207" s="152"/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</row>
    <row r="208" spans="1:57" outlineLevel="1" x14ac:dyDescent="0.2">
      <c r="A208" s="159"/>
      <c r="B208" s="160"/>
      <c r="C208" s="188" t="s">
        <v>349</v>
      </c>
      <c r="D208" s="164"/>
      <c r="E208" s="165"/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52"/>
      <c r="V208" s="152"/>
      <c r="W208" s="152"/>
      <c r="X208" s="152"/>
      <c r="Y208" s="152"/>
      <c r="Z208" s="152"/>
      <c r="AA208" s="152"/>
      <c r="AB208" s="152"/>
      <c r="AC208" s="152"/>
      <c r="AD208" s="152" t="s">
        <v>136</v>
      </c>
      <c r="AE208" s="152">
        <v>0</v>
      </c>
      <c r="AF208" s="152"/>
      <c r="AG208" s="152"/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</row>
    <row r="209" spans="1:57" outlineLevel="1" x14ac:dyDescent="0.2">
      <c r="A209" s="159"/>
      <c r="B209" s="160"/>
      <c r="C209" s="188" t="s">
        <v>183</v>
      </c>
      <c r="D209" s="164"/>
      <c r="E209" s="165">
        <v>13.1</v>
      </c>
      <c r="F209" s="162"/>
      <c r="G209" s="162"/>
      <c r="H209" s="162"/>
      <c r="I209" s="162"/>
      <c r="J209" s="162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52"/>
      <c r="V209" s="152"/>
      <c r="W209" s="152"/>
      <c r="X209" s="152"/>
      <c r="Y209" s="152"/>
      <c r="Z209" s="152"/>
      <c r="AA209" s="152"/>
      <c r="AB209" s="152"/>
      <c r="AC209" s="152"/>
      <c r="AD209" s="152" t="s">
        <v>136</v>
      </c>
      <c r="AE209" s="152">
        <v>0</v>
      </c>
      <c r="AF209" s="152"/>
      <c r="AG209" s="152"/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</row>
    <row r="210" spans="1:57" outlineLevel="1" x14ac:dyDescent="0.2">
      <c r="A210" s="159"/>
      <c r="B210" s="160"/>
      <c r="C210" s="188" t="s">
        <v>184</v>
      </c>
      <c r="D210" s="164"/>
      <c r="E210" s="165">
        <v>23.45</v>
      </c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52"/>
      <c r="V210" s="152"/>
      <c r="W210" s="152"/>
      <c r="X210" s="152"/>
      <c r="Y210" s="152"/>
      <c r="Z210" s="152"/>
      <c r="AA210" s="152"/>
      <c r="AB210" s="152"/>
      <c r="AC210" s="152"/>
      <c r="AD210" s="152" t="s">
        <v>136</v>
      </c>
      <c r="AE210" s="152">
        <v>0</v>
      </c>
      <c r="AF210" s="152"/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</row>
    <row r="211" spans="1:57" outlineLevel="1" x14ac:dyDescent="0.2">
      <c r="A211" s="159"/>
      <c r="B211" s="160"/>
      <c r="C211" s="188" t="s">
        <v>185</v>
      </c>
      <c r="D211" s="164"/>
      <c r="E211" s="165">
        <v>18.489999999999998</v>
      </c>
      <c r="F211" s="162"/>
      <c r="G211" s="162"/>
      <c r="H211" s="162"/>
      <c r="I211" s="162"/>
      <c r="J211" s="162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52"/>
      <c r="V211" s="152"/>
      <c r="W211" s="152"/>
      <c r="X211" s="152"/>
      <c r="Y211" s="152"/>
      <c r="Z211" s="152"/>
      <c r="AA211" s="152"/>
      <c r="AB211" s="152"/>
      <c r="AC211" s="152"/>
      <c r="AD211" s="152" t="s">
        <v>136</v>
      </c>
      <c r="AE211" s="152">
        <v>0</v>
      </c>
      <c r="AF211" s="152"/>
      <c r="AG211" s="152"/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</row>
    <row r="212" spans="1:57" outlineLevel="1" x14ac:dyDescent="0.2">
      <c r="A212" s="159"/>
      <c r="B212" s="160"/>
      <c r="C212" s="188" t="s">
        <v>186</v>
      </c>
      <c r="D212" s="164"/>
      <c r="E212" s="165">
        <v>37.979999999999997</v>
      </c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52"/>
      <c r="V212" s="152"/>
      <c r="W212" s="152"/>
      <c r="X212" s="152"/>
      <c r="Y212" s="152"/>
      <c r="Z212" s="152"/>
      <c r="AA212" s="152"/>
      <c r="AB212" s="152"/>
      <c r="AC212" s="152"/>
      <c r="AD212" s="152" t="s">
        <v>136</v>
      </c>
      <c r="AE212" s="152">
        <v>0</v>
      </c>
      <c r="AF212" s="152"/>
      <c r="AG212" s="152"/>
      <c r="AH212" s="152"/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</row>
    <row r="213" spans="1:57" outlineLevel="1" x14ac:dyDescent="0.2">
      <c r="A213" s="159"/>
      <c r="B213" s="160"/>
      <c r="C213" s="188" t="s">
        <v>187</v>
      </c>
      <c r="D213" s="164"/>
      <c r="E213" s="165">
        <v>12.66</v>
      </c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52"/>
      <c r="V213" s="152"/>
      <c r="W213" s="152"/>
      <c r="X213" s="152"/>
      <c r="Y213" s="152"/>
      <c r="Z213" s="152"/>
      <c r="AA213" s="152"/>
      <c r="AB213" s="152"/>
      <c r="AC213" s="152"/>
      <c r="AD213" s="152" t="s">
        <v>136</v>
      </c>
      <c r="AE213" s="152">
        <v>0</v>
      </c>
      <c r="AF213" s="152"/>
      <c r="AG213" s="152"/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</row>
    <row r="214" spans="1:57" outlineLevel="1" x14ac:dyDescent="0.2">
      <c r="A214" s="172">
        <v>62</v>
      </c>
      <c r="B214" s="173" t="s">
        <v>352</v>
      </c>
      <c r="C214" s="187" t="s">
        <v>353</v>
      </c>
      <c r="D214" s="174" t="s">
        <v>158</v>
      </c>
      <c r="E214" s="175">
        <v>5.1050000000000004</v>
      </c>
      <c r="F214" s="176"/>
      <c r="G214" s="177">
        <f>ROUND(E214*F214,2)</f>
        <v>0</v>
      </c>
      <c r="H214" s="176"/>
      <c r="I214" s="177">
        <f>ROUND(E214*H214,2)</f>
        <v>0</v>
      </c>
      <c r="J214" s="176"/>
      <c r="K214" s="177">
        <f>ROUND(E214*J214,2)</f>
        <v>0</v>
      </c>
      <c r="L214" s="177">
        <v>21</v>
      </c>
      <c r="M214" s="177">
        <f>G214*(1+L214/100)</f>
        <v>0</v>
      </c>
      <c r="N214" s="177">
        <v>0</v>
      </c>
      <c r="O214" s="177">
        <f>ROUND(E214*N214,2)</f>
        <v>0</v>
      </c>
      <c r="P214" s="177">
        <v>0</v>
      </c>
      <c r="Q214" s="177">
        <f>ROUND(E214*P214,2)</f>
        <v>0</v>
      </c>
      <c r="R214" s="162">
        <v>0</v>
      </c>
      <c r="S214" s="162">
        <f>ROUND(E214*R214,2)</f>
        <v>0</v>
      </c>
      <c r="T214" s="162"/>
      <c r="U214" s="152"/>
      <c r="V214" s="152"/>
      <c r="W214" s="152"/>
      <c r="X214" s="152"/>
      <c r="Y214" s="152"/>
      <c r="Z214" s="152"/>
      <c r="AA214" s="152"/>
      <c r="AB214" s="152"/>
      <c r="AC214" s="152"/>
      <c r="AD214" s="152" t="s">
        <v>268</v>
      </c>
      <c r="AE214" s="152"/>
      <c r="AF214" s="152"/>
      <c r="AG214" s="152"/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</row>
    <row r="215" spans="1:57" outlineLevel="1" x14ac:dyDescent="0.2">
      <c r="A215" s="159"/>
      <c r="B215" s="160"/>
      <c r="C215" s="188" t="s">
        <v>354</v>
      </c>
      <c r="D215" s="164"/>
      <c r="E215" s="165">
        <v>5.1100000000000003</v>
      </c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52"/>
      <c r="V215" s="152"/>
      <c r="W215" s="152"/>
      <c r="X215" s="152"/>
      <c r="Y215" s="152"/>
      <c r="Z215" s="152"/>
      <c r="AA215" s="152"/>
      <c r="AB215" s="152"/>
      <c r="AC215" s="152"/>
      <c r="AD215" s="152" t="s">
        <v>136</v>
      </c>
      <c r="AE215" s="152">
        <v>0</v>
      </c>
      <c r="AF215" s="152"/>
      <c r="AG215" s="152"/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</row>
    <row r="216" spans="1:57" outlineLevel="1" x14ac:dyDescent="0.2">
      <c r="A216" s="172">
        <v>63</v>
      </c>
      <c r="B216" s="173" t="s">
        <v>355</v>
      </c>
      <c r="C216" s="187" t="s">
        <v>356</v>
      </c>
      <c r="D216" s="174" t="s">
        <v>158</v>
      </c>
      <c r="E216" s="175">
        <v>2.4500000000000002</v>
      </c>
      <c r="F216" s="176"/>
      <c r="G216" s="177">
        <f>ROUND(E216*F216,2)</f>
        <v>0</v>
      </c>
      <c r="H216" s="176"/>
      <c r="I216" s="177">
        <f>ROUND(E216*H216,2)</f>
        <v>0</v>
      </c>
      <c r="J216" s="176"/>
      <c r="K216" s="177">
        <f>ROUND(E216*J216,2)</f>
        <v>0</v>
      </c>
      <c r="L216" s="177">
        <v>21</v>
      </c>
      <c r="M216" s="177">
        <f>G216*(1+L216/100)</f>
        <v>0</v>
      </c>
      <c r="N216" s="177">
        <v>0</v>
      </c>
      <c r="O216" s="177">
        <f>ROUND(E216*N216,2)</f>
        <v>0</v>
      </c>
      <c r="P216" s="177">
        <v>0</v>
      </c>
      <c r="Q216" s="177">
        <f>ROUND(E216*P216,2)</f>
        <v>0</v>
      </c>
      <c r="R216" s="162">
        <v>0</v>
      </c>
      <c r="S216" s="162">
        <f>ROUND(E216*R216,2)</f>
        <v>0</v>
      </c>
      <c r="T216" s="162"/>
      <c r="U216" s="152"/>
      <c r="V216" s="152"/>
      <c r="W216" s="152"/>
      <c r="X216" s="152"/>
      <c r="Y216" s="152"/>
      <c r="Z216" s="152"/>
      <c r="AA216" s="152"/>
      <c r="AB216" s="152"/>
      <c r="AC216" s="152"/>
      <c r="AD216" s="152" t="s">
        <v>268</v>
      </c>
      <c r="AE216" s="152"/>
      <c r="AF216" s="152"/>
      <c r="AG216" s="152"/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</row>
    <row r="217" spans="1:57" outlineLevel="1" x14ac:dyDescent="0.2">
      <c r="A217" s="159"/>
      <c r="B217" s="160"/>
      <c r="C217" s="188" t="s">
        <v>357</v>
      </c>
      <c r="D217" s="164"/>
      <c r="E217" s="165">
        <v>1.35</v>
      </c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52"/>
      <c r="V217" s="152"/>
      <c r="W217" s="152"/>
      <c r="X217" s="152"/>
      <c r="Y217" s="152"/>
      <c r="Z217" s="152"/>
      <c r="AA217" s="152"/>
      <c r="AB217" s="152"/>
      <c r="AC217" s="152"/>
      <c r="AD217" s="152" t="s">
        <v>136</v>
      </c>
      <c r="AE217" s="152">
        <v>0</v>
      </c>
      <c r="AF217" s="152"/>
      <c r="AG217" s="152"/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</row>
    <row r="218" spans="1:57" outlineLevel="1" x14ac:dyDescent="0.2">
      <c r="A218" s="159"/>
      <c r="B218" s="160"/>
      <c r="C218" s="188" t="s">
        <v>358</v>
      </c>
      <c r="D218" s="164"/>
      <c r="E218" s="165">
        <v>1.1000000000000001</v>
      </c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52"/>
      <c r="V218" s="152"/>
      <c r="W218" s="152"/>
      <c r="X218" s="152"/>
      <c r="Y218" s="152"/>
      <c r="Z218" s="152"/>
      <c r="AA218" s="152"/>
      <c r="AB218" s="152"/>
      <c r="AC218" s="152"/>
      <c r="AD218" s="152" t="s">
        <v>136</v>
      </c>
      <c r="AE218" s="152">
        <v>0</v>
      </c>
      <c r="AF218" s="152"/>
      <c r="AG218" s="152"/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</row>
    <row r="219" spans="1:57" outlineLevel="1" x14ac:dyDescent="0.2">
      <c r="A219" s="172">
        <v>64</v>
      </c>
      <c r="B219" s="173" t="s">
        <v>359</v>
      </c>
      <c r="C219" s="187" t="s">
        <v>360</v>
      </c>
      <c r="D219" s="174" t="s">
        <v>158</v>
      </c>
      <c r="E219" s="175">
        <v>68.6785</v>
      </c>
      <c r="F219" s="176"/>
      <c r="G219" s="177">
        <f>ROUND(E219*F219,2)</f>
        <v>0</v>
      </c>
      <c r="H219" s="176"/>
      <c r="I219" s="177">
        <f>ROUND(E219*H219,2)</f>
        <v>0</v>
      </c>
      <c r="J219" s="176"/>
      <c r="K219" s="177">
        <f>ROUND(E219*J219,2)</f>
        <v>0</v>
      </c>
      <c r="L219" s="177">
        <v>21</v>
      </c>
      <c r="M219" s="177">
        <f>G219*(1+L219/100)</f>
        <v>0</v>
      </c>
      <c r="N219" s="177">
        <v>0</v>
      </c>
      <c r="O219" s="177">
        <f>ROUND(E219*N219,2)</f>
        <v>0</v>
      </c>
      <c r="P219" s="177">
        <v>0</v>
      </c>
      <c r="Q219" s="177">
        <f>ROUND(E219*P219,2)</f>
        <v>0</v>
      </c>
      <c r="R219" s="162">
        <v>0</v>
      </c>
      <c r="S219" s="162">
        <f>ROUND(E219*R219,2)</f>
        <v>0</v>
      </c>
      <c r="T219" s="162"/>
      <c r="U219" s="152"/>
      <c r="V219" s="152"/>
      <c r="W219" s="152"/>
      <c r="X219" s="152"/>
      <c r="Y219" s="152"/>
      <c r="Z219" s="152"/>
      <c r="AA219" s="152"/>
      <c r="AB219" s="152"/>
      <c r="AC219" s="152"/>
      <c r="AD219" s="152" t="s">
        <v>289</v>
      </c>
      <c r="AE219" s="152"/>
      <c r="AF219" s="152"/>
      <c r="AG219" s="152"/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</row>
    <row r="220" spans="1:57" outlineLevel="1" x14ac:dyDescent="0.2">
      <c r="A220" s="159"/>
      <c r="B220" s="160"/>
      <c r="C220" s="188" t="s">
        <v>361</v>
      </c>
      <c r="D220" s="164"/>
      <c r="E220" s="165">
        <v>10.85</v>
      </c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52"/>
      <c r="V220" s="152"/>
      <c r="W220" s="152"/>
      <c r="X220" s="152"/>
      <c r="Y220" s="152"/>
      <c r="Z220" s="152"/>
      <c r="AA220" s="152"/>
      <c r="AB220" s="152"/>
      <c r="AC220" s="152"/>
      <c r="AD220" s="152" t="s">
        <v>136</v>
      </c>
      <c r="AE220" s="152">
        <v>0</v>
      </c>
      <c r="AF220" s="152"/>
      <c r="AG220" s="152"/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</row>
    <row r="221" spans="1:57" outlineLevel="1" x14ac:dyDescent="0.2">
      <c r="A221" s="159"/>
      <c r="B221" s="160"/>
      <c r="C221" s="188" t="s">
        <v>362</v>
      </c>
      <c r="D221" s="164"/>
      <c r="E221" s="165">
        <v>14.99</v>
      </c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52"/>
      <c r="V221" s="152"/>
      <c r="W221" s="152"/>
      <c r="X221" s="152"/>
      <c r="Y221" s="152"/>
      <c r="Z221" s="152"/>
      <c r="AA221" s="152"/>
      <c r="AB221" s="152"/>
      <c r="AC221" s="152"/>
      <c r="AD221" s="152" t="s">
        <v>136</v>
      </c>
      <c r="AE221" s="152">
        <v>0</v>
      </c>
      <c r="AF221" s="152"/>
      <c r="AG221" s="152"/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</row>
    <row r="222" spans="1:57" outlineLevel="1" x14ac:dyDescent="0.2">
      <c r="A222" s="159"/>
      <c r="B222" s="160"/>
      <c r="C222" s="188" t="s">
        <v>363</v>
      </c>
      <c r="D222" s="164"/>
      <c r="E222" s="165">
        <v>11.36</v>
      </c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52"/>
      <c r="V222" s="152"/>
      <c r="W222" s="152"/>
      <c r="X222" s="152"/>
      <c r="Y222" s="152"/>
      <c r="Z222" s="152"/>
      <c r="AA222" s="152"/>
      <c r="AB222" s="152"/>
      <c r="AC222" s="152"/>
      <c r="AD222" s="152" t="s">
        <v>136</v>
      </c>
      <c r="AE222" s="152">
        <v>0</v>
      </c>
      <c r="AF222" s="152"/>
      <c r="AG222" s="152"/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</row>
    <row r="223" spans="1:57" outlineLevel="1" x14ac:dyDescent="0.2">
      <c r="A223" s="159"/>
      <c r="B223" s="160"/>
      <c r="C223" s="188" t="s">
        <v>364</v>
      </c>
      <c r="D223" s="164"/>
      <c r="E223" s="165">
        <v>24.01</v>
      </c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52"/>
      <c r="V223" s="152"/>
      <c r="W223" s="152"/>
      <c r="X223" s="152"/>
      <c r="Y223" s="152"/>
      <c r="Z223" s="152"/>
      <c r="AA223" s="152"/>
      <c r="AB223" s="152"/>
      <c r="AC223" s="152"/>
      <c r="AD223" s="152" t="s">
        <v>136</v>
      </c>
      <c r="AE223" s="152">
        <v>0</v>
      </c>
      <c r="AF223" s="152"/>
      <c r="AG223" s="152"/>
      <c r="AH223" s="152"/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</row>
    <row r="224" spans="1:57" outlineLevel="1" x14ac:dyDescent="0.2">
      <c r="A224" s="159"/>
      <c r="B224" s="160"/>
      <c r="C224" s="188" t="s">
        <v>365</v>
      </c>
      <c r="D224" s="164"/>
      <c r="E224" s="165">
        <v>7.47</v>
      </c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52"/>
      <c r="V224" s="152"/>
      <c r="W224" s="152"/>
      <c r="X224" s="152"/>
      <c r="Y224" s="152"/>
      <c r="Z224" s="152"/>
      <c r="AA224" s="152"/>
      <c r="AB224" s="152"/>
      <c r="AC224" s="152"/>
      <c r="AD224" s="152" t="s">
        <v>136</v>
      </c>
      <c r="AE224" s="152">
        <v>0</v>
      </c>
      <c r="AF224" s="152"/>
      <c r="AG224" s="152"/>
      <c r="AH224" s="152"/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</row>
    <row r="225" spans="1:57" outlineLevel="1" x14ac:dyDescent="0.2">
      <c r="A225" s="172">
        <v>65</v>
      </c>
      <c r="B225" s="173" t="s">
        <v>366</v>
      </c>
      <c r="C225" s="187" t="s">
        <v>367</v>
      </c>
      <c r="D225" s="174" t="s">
        <v>133</v>
      </c>
      <c r="E225" s="175">
        <v>25</v>
      </c>
      <c r="F225" s="176">
        <v>250</v>
      </c>
      <c r="G225" s="177">
        <f>ROUND(E225*F225,2)</f>
        <v>6250</v>
      </c>
      <c r="H225" s="176"/>
      <c r="I225" s="177">
        <f>ROUND(E225*H225,2)</f>
        <v>0</v>
      </c>
      <c r="J225" s="176"/>
      <c r="K225" s="177">
        <f>ROUND(E225*J225,2)</f>
        <v>0</v>
      </c>
      <c r="L225" s="177">
        <v>21</v>
      </c>
      <c r="M225" s="177">
        <f>G225*(1+L225/100)</f>
        <v>7562.5</v>
      </c>
      <c r="N225" s="177">
        <v>0</v>
      </c>
      <c r="O225" s="177">
        <f>ROUND(E225*N225,2)</f>
        <v>0</v>
      </c>
      <c r="P225" s="177">
        <v>0</v>
      </c>
      <c r="Q225" s="177">
        <f>ROUND(E225*P225,2)</f>
        <v>0</v>
      </c>
      <c r="R225" s="162">
        <v>0</v>
      </c>
      <c r="S225" s="162">
        <f>ROUND(E225*R225,2)</f>
        <v>0</v>
      </c>
      <c r="T225" s="162"/>
      <c r="U225" s="152"/>
      <c r="V225" s="152"/>
      <c r="W225" s="152"/>
      <c r="X225" s="152"/>
      <c r="Y225" s="152"/>
      <c r="Z225" s="152"/>
      <c r="AA225" s="152"/>
      <c r="AB225" s="152"/>
      <c r="AC225" s="152"/>
      <c r="AD225" s="152" t="s">
        <v>268</v>
      </c>
      <c r="AE225" s="152"/>
      <c r="AF225" s="152"/>
      <c r="AG225" s="152"/>
      <c r="AH225" s="152"/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</row>
    <row r="226" spans="1:57" outlineLevel="1" x14ac:dyDescent="0.2">
      <c r="A226" s="159"/>
      <c r="B226" s="160"/>
      <c r="C226" s="188" t="s">
        <v>368</v>
      </c>
      <c r="D226" s="164"/>
      <c r="E226" s="165">
        <v>25</v>
      </c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52"/>
      <c r="V226" s="152"/>
      <c r="W226" s="152"/>
      <c r="X226" s="152"/>
      <c r="Y226" s="152"/>
      <c r="Z226" s="152"/>
      <c r="AA226" s="152"/>
      <c r="AB226" s="152"/>
      <c r="AC226" s="152"/>
      <c r="AD226" s="152" t="s">
        <v>136</v>
      </c>
      <c r="AE226" s="152">
        <v>0</v>
      </c>
      <c r="AF226" s="152"/>
      <c r="AG226" s="152"/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</row>
    <row r="227" spans="1:57" outlineLevel="1" x14ac:dyDescent="0.2">
      <c r="A227" s="172">
        <v>66</v>
      </c>
      <c r="B227" s="173" t="s">
        <v>369</v>
      </c>
      <c r="C227" s="187" t="s">
        <v>370</v>
      </c>
      <c r="D227" s="174" t="s">
        <v>133</v>
      </c>
      <c r="E227" s="175">
        <v>95</v>
      </c>
      <c r="F227" s="176">
        <v>250</v>
      </c>
      <c r="G227" s="177">
        <f>ROUND(E227*F227,2)</f>
        <v>23750</v>
      </c>
      <c r="H227" s="176"/>
      <c r="I227" s="177">
        <f>ROUND(E227*H227,2)</f>
        <v>0</v>
      </c>
      <c r="J227" s="176"/>
      <c r="K227" s="177">
        <f>ROUND(E227*J227,2)</f>
        <v>0</v>
      </c>
      <c r="L227" s="177">
        <v>21</v>
      </c>
      <c r="M227" s="177">
        <f>G227*(1+L227/100)</f>
        <v>28737.5</v>
      </c>
      <c r="N227" s="177">
        <v>0</v>
      </c>
      <c r="O227" s="177">
        <f>ROUND(E227*N227,2)</f>
        <v>0</v>
      </c>
      <c r="P227" s="177">
        <v>0</v>
      </c>
      <c r="Q227" s="177">
        <f>ROUND(E227*P227,2)</f>
        <v>0</v>
      </c>
      <c r="R227" s="162">
        <v>0</v>
      </c>
      <c r="S227" s="162">
        <f>ROUND(E227*R227,2)</f>
        <v>0</v>
      </c>
      <c r="T227" s="162"/>
      <c r="U227" s="152"/>
      <c r="V227" s="152"/>
      <c r="W227" s="152"/>
      <c r="X227" s="152"/>
      <c r="Y227" s="152"/>
      <c r="Z227" s="152"/>
      <c r="AA227" s="152"/>
      <c r="AB227" s="152"/>
      <c r="AC227" s="152"/>
      <c r="AD227" s="152" t="s">
        <v>268</v>
      </c>
      <c r="AE227" s="152"/>
      <c r="AF227" s="152"/>
      <c r="AG227" s="152"/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</row>
    <row r="228" spans="1:57" outlineLevel="1" x14ac:dyDescent="0.2">
      <c r="A228" s="159"/>
      <c r="B228" s="160"/>
      <c r="C228" s="188" t="s">
        <v>371</v>
      </c>
      <c r="D228" s="164"/>
      <c r="E228" s="165">
        <v>95</v>
      </c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52"/>
      <c r="V228" s="152"/>
      <c r="W228" s="152"/>
      <c r="X228" s="152"/>
      <c r="Y228" s="152"/>
      <c r="Z228" s="152"/>
      <c r="AA228" s="152"/>
      <c r="AB228" s="152"/>
      <c r="AC228" s="152"/>
      <c r="AD228" s="152" t="s">
        <v>136</v>
      </c>
      <c r="AE228" s="152">
        <v>0</v>
      </c>
      <c r="AF228" s="152"/>
      <c r="AG228" s="152"/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</row>
    <row r="229" spans="1:57" outlineLevel="1" x14ac:dyDescent="0.2">
      <c r="A229" s="172">
        <v>67</v>
      </c>
      <c r="B229" s="173" t="s">
        <v>372</v>
      </c>
      <c r="C229" s="187" t="s">
        <v>439</v>
      </c>
      <c r="D229" s="174" t="s">
        <v>326</v>
      </c>
      <c r="E229" s="175">
        <v>51</v>
      </c>
      <c r="F229" s="176">
        <v>206</v>
      </c>
      <c r="G229" s="177">
        <f>ROUND(E229*F229,2)</f>
        <v>10506</v>
      </c>
      <c r="H229" s="176"/>
      <c r="I229" s="177">
        <f>ROUND(E229*H229,2)</f>
        <v>0</v>
      </c>
      <c r="J229" s="176"/>
      <c r="K229" s="177">
        <f>ROUND(E229*J229,2)</f>
        <v>0</v>
      </c>
      <c r="L229" s="177">
        <v>21</v>
      </c>
      <c r="M229" s="177">
        <f>G229*(1+L229/100)</f>
        <v>12712.26</v>
      </c>
      <c r="N229" s="177">
        <v>1.3599999999999999E-2</v>
      </c>
      <c r="O229" s="177">
        <f>ROUND(E229*N229,2)</f>
        <v>0.69</v>
      </c>
      <c r="P229" s="177">
        <v>0</v>
      </c>
      <c r="Q229" s="177">
        <f>ROUND(E229*P229,2)</f>
        <v>0</v>
      </c>
      <c r="R229" s="162">
        <v>0</v>
      </c>
      <c r="S229" s="162">
        <f>ROUND(E229*R229,2)</f>
        <v>0</v>
      </c>
      <c r="T229" s="162"/>
      <c r="U229" s="152"/>
      <c r="V229" s="152"/>
      <c r="W229" s="152"/>
      <c r="X229" s="152"/>
      <c r="Y229" s="152"/>
      <c r="Z229" s="152"/>
      <c r="AA229" s="152"/>
      <c r="AB229" s="152"/>
      <c r="AC229" s="152"/>
      <c r="AD229" s="152" t="s">
        <v>294</v>
      </c>
      <c r="AE229" s="152"/>
      <c r="AF229" s="152"/>
      <c r="AG229" s="152"/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</row>
    <row r="230" spans="1:57" outlineLevel="1" x14ac:dyDescent="0.2">
      <c r="A230" s="159"/>
      <c r="B230" s="160"/>
      <c r="C230" s="188" t="s">
        <v>373</v>
      </c>
      <c r="D230" s="164"/>
      <c r="E230" s="165">
        <v>51</v>
      </c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  <c r="Q230" s="162"/>
      <c r="R230" s="162"/>
      <c r="S230" s="162"/>
      <c r="T230" s="162"/>
      <c r="U230" s="152"/>
      <c r="V230" s="152"/>
      <c r="W230" s="152"/>
      <c r="X230" s="152"/>
      <c r="Y230" s="152"/>
      <c r="Z230" s="152"/>
      <c r="AA230" s="152"/>
      <c r="AB230" s="152"/>
      <c r="AC230" s="152"/>
      <c r="AD230" s="152" t="s">
        <v>136</v>
      </c>
      <c r="AE230" s="152">
        <v>0</v>
      </c>
      <c r="AF230" s="152"/>
      <c r="AG230" s="152"/>
      <c r="AH230" s="152"/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</row>
    <row r="231" spans="1:57" outlineLevel="1" x14ac:dyDescent="0.2">
      <c r="A231" s="159">
        <v>68</v>
      </c>
      <c r="B231" s="160" t="s">
        <v>374</v>
      </c>
      <c r="C231" s="190" t="s">
        <v>318</v>
      </c>
      <c r="D231" s="161" t="s">
        <v>0</v>
      </c>
      <c r="E231" s="184"/>
      <c r="F231" s="163"/>
      <c r="G231" s="162">
        <f>ROUND(E231*F231,2)</f>
        <v>0</v>
      </c>
      <c r="H231" s="163"/>
      <c r="I231" s="162">
        <f>ROUND(E231*H231,2)</f>
        <v>0</v>
      </c>
      <c r="J231" s="163"/>
      <c r="K231" s="162">
        <f>ROUND(E231*J231,2)</f>
        <v>0</v>
      </c>
      <c r="L231" s="162">
        <v>21</v>
      </c>
      <c r="M231" s="162">
        <f>G231*(1+L231/100)</f>
        <v>0</v>
      </c>
      <c r="N231" s="162">
        <v>0</v>
      </c>
      <c r="O231" s="162">
        <f>ROUND(E231*N231,2)</f>
        <v>0</v>
      </c>
      <c r="P231" s="162">
        <v>0</v>
      </c>
      <c r="Q231" s="162">
        <f>ROUND(E231*P231,2)</f>
        <v>0</v>
      </c>
      <c r="R231" s="162">
        <v>0</v>
      </c>
      <c r="S231" s="162">
        <f>ROUND(E231*R231,2)</f>
        <v>0</v>
      </c>
      <c r="T231" s="162"/>
      <c r="U231" s="152"/>
      <c r="V231" s="152"/>
      <c r="W231" s="152"/>
      <c r="X231" s="152"/>
      <c r="Y231" s="152"/>
      <c r="Z231" s="152"/>
      <c r="AA231" s="152"/>
      <c r="AB231" s="152"/>
      <c r="AC231" s="152"/>
      <c r="AD231" s="152" t="s">
        <v>285</v>
      </c>
      <c r="AE231" s="152"/>
      <c r="AF231" s="152"/>
      <c r="AG231" s="152"/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</row>
    <row r="232" spans="1:57" x14ac:dyDescent="0.2">
      <c r="A232" s="167" t="s">
        <v>129</v>
      </c>
      <c r="B232" s="168" t="s">
        <v>94</v>
      </c>
      <c r="C232" s="186" t="s">
        <v>95</v>
      </c>
      <c r="D232" s="169"/>
      <c r="E232" s="170"/>
      <c r="F232" s="171"/>
      <c r="G232" s="171">
        <f>SUMIF(AD233:AD235,"&lt;&gt;NOR",G233:G235)</f>
        <v>0</v>
      </c>
      <c r="H232" s="171"/>
      <c r="I232" s="171">
        <f>SUM(I233:I235)</f>
        <v>0</v>
      </c>
      <c r="J232" s="171"/>
      <c r="K232" s="171">
        <f>SUM(K233:K235)</f>
        <v>0</v>
      </c>
      <c r="L232" s="171"/>
      <c r="M232" s="171">
        <f>SUM(M233:M235)</f>
        <v>0</v>
      </c>
      <c r="N232" s="171"/>
      <c r="O232" s="171">
        <f>SUM(O233:O235)</f>
        <v>0</v>
      </c>
      <c r="P232" s="171"/>
      <c r="Q232" s="171">
        <f>SUM(Q233:Q235)</f>
        <v>0</v>
      </c>
      <c r="R232" s="166"/>
      <c r="S232" s="166">
        <f>SUM(S233:S235)</f>
        <v>0</v>
      </c>
      <c r="T232" s="166"/>
      <c r="AD232" t="s">
        <v>130</v>
      </c>
    </row>
    <row r="233" spans="1:57" outlineLevel="1" x14ac:dyDescent="0.2">
      <c r="A233" s="172">
        <v>69</v>
      </c>
      <c r="B233" s="173" t="s">
        <v>375</v>
      </c>
      <c r="C233" s="187" t="s">
        <v>376</v>
      </c>
      <c r="D233" s="174" t="s">
        <v>133</v>
      </c>
      <c r="E233" s="175">
        <v>6.96</v>
      </c>
      <c r="F233" s="176"/>
      <c r="G233" s="177">
        <f>ROUND(E233*F233,2)</f>
        <v>0</v>
      </c>
      <c r="H233" s="176"/>
      <c r="I233" s="177">
        <f>ROUND(E233*H233,2)</f>
        <v>0</v>
      </c>
      <c r="J233" s="176"/>
      <c r="K233" s="177">
        <f>ROUND(E233*J233,2)</f>
        <v>0</v>
      </c>
      <c r="L233" s="177">
        <v>21</v>
      </c>
      <c r="M233" s="177">
        <f>G233*(1+L233/100)</f>
        <v>0</v>
      </c>
      <c r="N233" s="177">
        <v>0</v>
      </c>
      <c r="O233" s="177">
        <f>ROUND(E233*N233,2)</f>
        <v>0</v>
      </c>
      <c r="P233" s="177">
        <v>0</v>
      </c>
      <c r="Q233" s="177">
        <f>ROUND(E233*P233,2)</f>
        <v>0</v>
      </c>
      <c r="R233" s="162">
        <v>0</v>
      </c>
      <c r="S233" s="162">
        <f>ROUND(E233*R233,2)</f>
        <v>0</v>
      </c>
      <c r="T233" s="162"/>
      <c r="U233" s="152"/>
      <c r="V233" s="152"/>
      <c r="W233" s="152"/>
      <c r="X233" s="152"/>
      <c r="Y233" s="152"/>
      <c r="Z233" s="152"/>
      <c r="AA233" s="152"/>
      <c r="AB233" s="152"/>
      <c r="AC233" s="152"/>
      <c r="AD233" s="152" t="s">
        <v>268</v>
      </c>
      <c r="AE233" s="152"/>
      <c r="AF233" s="152"/>
      <c r="AG233" s="152"/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</row>
    <row r="234" spans="1:57" outlineLevel="1" x14ac:dyDescent="0.2">
      <c r="A234" s="159"/>
      <c r="B234" s="160"/>
      <c r="C234" s="188" t="s">
        <v>377</v>
      </c>
      <c r="D234" s="164"/>
      <c r="E234" s="165">
        <v>1.92</v>
      </c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52"/>
      <c r="V234" s="152"/>
      <c r="W234" s="152"/>
      <c r="X234" s="152"/>
      <c r="Y234" s="152"/>
      <c r="Z234" s="152"/>
      <c r="AA234" s="152"/>
      <c r="AB234" s="152"/>
      <c r="AC234" s="152"/>
      <c r="AD234" s="152" t="s">
        <v>136</v>
      </c>
      <c r="AE234" s="152">
        <v>0</v>
      </c>
      <c r="AF234" s="152"/>
      <c r="AG234" s="152"/>
      <c r="AH234" s="152"/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</row>
    <row r="235" spans="1:57" outlineLevel="1" x14ac:dyDescent="0.2">
      <c r="A235" s="159"/>
      <c r="B235" s="160"/>
      <c r="C235" s="188" t="s">
        <v>378</v>
      </c>
      <c r="D235" s="164"/>
      <c r="E235" s="165">
        <v>5.04</v>
      </c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62"/>
      <c r="U235" s="152"/>
      <c r="V235" s="152"/>
      <c r="W235" s="152"/>
      <c r="X235" s="152"/>
      <c r="Y235" s="152"/>
      <c r="Z235" s="152"/>
      <c r="AA235" s="152"/>
      <c r="AB235" s="152"/>
      <c r="AC235" s="152"/>
      <c r="AD235" s="152" t="s">
        <v>136</v>
      </c>
      <c r="AE235" s="152">
        <v>0</v>
      </c>
      <c r="AF235" s="152"/>
      <c r="AG235" s="152"/>
      <c r="AH235" s="152"/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</row>
    <row r="236" spans="1:57" x14ac:dyDescent="0.2">
      <c r="A236" s="167" t="s">
        <v>129</v>
      </c>
      <c r="B236" s="168" t="s">
        <v>96</v>
      </c>
      <c r="C236" s="186" t="s">
        <v>97</v>
      </c>
      <c r="D236" s="169"/>
      <c r="E236" s="170"/>
      <c r="F236" s="171"/>
      <c r="G236" s="171">
        <f>SUMIF(AD237:AD262,"&lt;&gt;NOR",G237:G262)</f>
        <v>0</v>
      </c>
      <c r="H236" s="171"/>
      <c r="I236" s="171">
        <f>SUM(I237:I262)</f>
        <v>0</v>
      </c>
      <c r="J236" s="171"/>
      <c r="K236" s="171">
        <f>SUM(K237:K262)</f>
        <v>0</v>
      </c>
      <c r="L236" s="171"/>
      <c r="M236" s="171">
        <f>SUM(M237:M262)</f>
        <v>0</v>
      </c>
      <c r="N236" s="171"/>
      <c r="O236" s="171">
        <f>SUM(O237:O262)</f>
        <v>0</v>
      </c>
      <c r="P236" s="171"/>
      <c r="Q236" s="171">
        <f>SUM(Q237:Q262)</f>
        <v>0</v>
      </c>
      <c r="R236" s="166"/>
      <c r="S236" s="166">
        <f>SUM(S237:S262)</f>
        <v>0</v>
      </c>
      <c r="T236" s="166"/>
      <c r="AD236" t="s">
        <v>130</v>
      </c>
    </row>
    <row r="237" spans="1:57" outlineLevel="1" x14ac:dyDescent="0.2">
      <c r="A237" s="172">
        <v>70</v>
      </c>
      <c r="B237" s="173" t="s">
        <v>379</v>
      </c>
      <c r="C237" s="187" t="s">
        <v>380</v>
      </c>
      <c r="D237" s="174" t="s">
        <v>133</v>
      </c>
      <c r="E237" s="175">
        <v>84.505499999999998</v>
      </c>
      <c r="F237" s="176"/>
      <c r="G237" s="177">
        <f>ROUND(E237*F237,2)</f>
        <v>0</v>
      </c>
      <c r="H237" s="176"/>
      <c r="I237" s="177">
        <f>ROUND(E237*H237,2)</f>
        <v>0</v>
      </c>
      <c r="J237" s="176"/>
      <c r="K237" s="177">
        <f>ROUND(E237*J237,2)</f>
        <v>0</v>
      </c>
      <c r="L237" s="177">
        <v>21</v>
      </c>
      <c r="M237" s="177">
        <f>G237*(1+L237/100)</f>
        <v>0</v>
      </c>
      <c r="N237" s="177">
        <v>0</v>
      </c>
      <c r="O237" s="177">
        <f>ROUND(E237*N237,2)</f>
        <v>0</v>
      </c>
      <c r="P237" s="177">
        <v>0</v>
      </c>
      <c r="Q237" s="177">
        <f>ROUND(E237*P237,2)</f>
        <v>0</v>
      </c>
      <c r="R237" s="162">
        <v>0</v>
      </c>
      <c r="S237" s="162">
        <f>ROUND(E237*R237,2)</f>
        <v>0</v>
      </c>
      <c r="T237" s="162"/>
      <c r="U237" s="152"/>
      <c r="V237" s="152"/>
      <c r="W237" s="152"/>
      <c r="X237" s="152"/>
      <c r="Y237" s="152"/>
      <c r="Z237" s="152"/>
      <c r="AA237" s="152"/>
      <c r="AB237" s="152"/>
      <c r="AC237" s="152"/>
      <c r="AD237" s="152" t="s">
        <v>268</v>
      </c>
      <c r="AE237" s="152"/>
      <c r="AF237" s="152"/>
      <c r="AG237" s="152"/>
      <c r="AH237" s="152"/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</row>
    <row r="238" spans="1:57" outlineLevel="1" x14ac:dyDescent="0.2">
      <c r="A238" s="159"/>
      <c r="B238" s="160"/>
      <c r="C238" s="188" t="s">
        <v>381</v>
      </c>
      <c r="D238" s="164"/>
      <c r="E238" s="165"/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  <c r="Q238" s="162"/>
      <c r="R238" s="162"/>
      <c r="S238" s="162"/>
      <c r="T238" s="162"/>
      <c r="U238" s="152"/>
      <c r="V238" s="152"/>
      <c r="W238" s="152"/>
      <c r="X238" s="152"/>
      <c r="Y238" s="152"/>
      <c r="Z238" s="152"/>
      <c r="AA238" s="152"/>
      <c r="AB238" s="152"/>
      <c r="AC238" s="152"/>
      <c r="AD238" s="152" t="s">
        <v>136</v>
      </c>
      <c r="AE238" s="152">
        <v>0</v>
      </c>
      <c r="AF238" s="152"/>
      <c r="AG238" s="152"/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</row>
    <row r="239" spans="1:57" outlineLevel="1" x14ac:dyDescent="0.2">
      <c r="A239" s="159"/>
      <c r="B239" s="160"/>
      <c r="C239" s="188" t="s">
        <v>382</v>
      </c>
      <c r="D239" s="164"/>
      <c r="E239" s="165">
        <v>3.67</v>
      </c>
      <c r="F239" s="162"/>
      <c r="G239" s="162"/>
      <c r="H239" s="162"/>
      <c r="I239" s="162"/>
      <c r="J239" s="162"/>
      <c r="K239" s="162"/>
      <c r="L239" s="162"/>
      <c r="M239" s="162"/>
      <c r="N239" s="162"/>
      <c r="O239" s="162"/>
      <c r="P239" s="162"/>
      <c r="Q239" s="162"/>
      <c r="R239" s="162"/>
      <c r="S239" s="162"/>
      <c r="T239" s="162"/>
      <c r="U239" s="152"/>
      <c r="V239" s="152"/>
      <c r="W239" s="152"/>
      <c r="X239" s="152"/>
      <c r="Y239" s="152"/>
      <c r="Z239" s="152"/>
      <c r="AA239" s="152"/>
      <c r="AB239" s="152"/>
      <c r="AC239" s="152"/>
      <c r="AD239" s="152" t="s">
        <v>136</v>
      </c>
      <c r="AE239" s="152">
        <v>0</v>
      </c>
      <c r="AF239" s="152"/>
      <c r="AG239" s="152"/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</row>
    <row r="240" spans="1:57" outlineLevel="1" x14ac:dyDescent="0.2">
      <c r="A240" s="159"/>
      <c r="B240" s="160"/>
      <c r="C240" s="188" t="s">
        <v>383</v>
      </c>
      <c r="D240" s="164"/>
      <c r="E240" s="165">
        <v>7.25</v>
      </c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162"/>
      <c r="U240" s="152"/>
      <c r="V240" s="152"/>
      <c r="W240" s="152"/>
      <c r="X240" s="152"/>
      <c r="Y240" s="152"/>
      <c r="Z240" s="152"/>
      <c r="AA240" s="152"/>
      <c r="AB240" s="152"/>
      <c r="AC240" s="152"/>
      <c r="AD240" s="152" t="s">
        <v>136</v>
      </c>
      <c r="AE240" s="152">
        <v>0</v>
      </c>
      <c r="AF240" s="152"/>
      <c r="AG240" s="152"/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</row>
    <row r="241" spans="1:57" outlineLevel="1" x14ac:dyDescent="0.2">
      <c r="A241" s="159"/>
      <c r="B241" s="160"/>
      <c r="C241" s="188" t="s">
        <v>384</v>
      </c>
      <c r="D241" s="164"/>
      <c r="E241" s="165">
        <v>5.95</v>
      </c>
      <c r="F241" s="162"/>
      <c r="G241" s="162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52"/>
      <c r="V241" s="152"/>
      <c r="W241" s="152"/>
      <c r="X241" s="152"/>
      <c r="Y241" s="152"/>
      <c r="Z241" s="152"/>
      <c r="AA241" s="152"/>
      <c r="AB241" s="152"/>
      <c r="AC241" s="152"/>
      <c r="AD241" s="152" t="s">
        <v>136</v>
      </c>
      <c r="AE241" s="152">
        <v>0</v>
      </c>
      <c r="AF241" s="152"/>
      <c r="AG241" s="152"/>
      <c r="AH241" s="152"/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</row>
    <row r="242" spans="1:57" outlineLevel="1" x14ac:dyDescent="0.2">
      <c r="A242" s="159"/>
      <c r="B242" s="160"/>
      <c r="C242" s="188" t="s">
        <v>385</v>
      </c>
      <c r="D242" s="164"/>
      <c r="E242" s="165">
        <v>13.88</v>
      </c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52"/>
      <c r="V242" s="152"/>
      <c r="W242" s="152"/>
      <c r="X242" s="152"/>
      <c r="Y242" s="152"/>
      <c r="Z242" s="152"/>
      <c r="AA242" s="152"/>
      <c r="AB242" s="152"/>
      <c r="AC242" s="152"/>
      <c r="AD242" s="152" t="s">
        <v>136</v>
      </c>
      <c r="AE242" s="152">
        <v>0</v>
      </c>
      <c r="AF242" s="152"/>
      <c r="AG242" s="152"/>
      <c r="AH242" s="152"/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</row>
    <row r="243" spans="1:57" outlineLevel="1" x14ac:dyDescent="0.2">
      <c r="A243" s="159"/>
      <c r="B243" s="160"/>
      <c r="C243" s="188" t="s">
        <v>386</v>
      </c>
      <c r="D243" s="164"/>
      <c r="E243" s="165">
        <v>2.88</v>
      </c>
      <c r="F243" s="162"/>
      <c r="G243" s="162"/>
      <c r="H243" s="162"/>
      <c r="I243" s="162"/>
      <c r="J243" s="162"/>
      <c r="K243" s="162"/>
      <c r="L243" s="162"/>
      <c r="M243" s="162"/>
      <c r="N243" s="162"/>
      <c r="O243" s="162"/>
      <c r="P243" s="162"/>
      <c r="Q243" s="162"/>
      <c r="R243" s="162"/>
      <c r="S243" s="162"/>
      <c r="T243" s="162"/>
      <c r="U243" s="152"/>
      <c r="V243" s="152"/>
      <c r="W243" s="152"/>
      <c r="X243" s="152"/>
      <c r="Y243" s="152"/>
      <c r="Z243" s="152"/>
      <c r="AA243" s="152"/>
      <c r="AB243" s="152"/>
      <c r="AC243" s="152"/>
      <c r="AD243" s="152" t="s">
        <v>136</v>
      </c>
      <c r="AE243" s="152">
        <v>0</v>
      </c>
      <c r="AF243" s="152"/>
      <c r="AG243" s="152"/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</row>
    <row r="244" spans="1:57" outlineLevel="1" x14ac:dyDescent="0.2">
      <c r="A244" s="159"/>
      <c r="B244" s="160"/>
      <c r="C244" s="188" t="s">
        <v>387</v>
      </c>
      <c r="D244" s="164"/>
      <c r="E244" s="165"/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  <c r="Q244" s="162"/>
      <c r="R244" s="162"/>
      <c r="S244" s="162"/>
      <c r="T244" s="162"/>
      <c r="U244" s="152"/>
      <c r="V244" s="152"/>
      <c r="W244" s="152"/>
      <c r="X244" s="152"/>
      <c r="Y244" s="152"/>
      <c r="Z244" s="152"/>
      <c r="AA244" s="152"/>
      <c r="AB244" s="152"/>
      <c r="AC244" s="152"/>
      <c r="AD244" s="152" t="s">
        <v>136</v>
      </c>
      <c r="AE244" s="152">
        <v>0</v>
      </c>
      <c r="AF244" s="152"/>
      <c r="AG244" s="152"/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</row>
    <row r="245" spans="1:57" outlineLevel="1" x14ac:dyDescent="0.2">
      <c r="A245" s="159"/>
      <c r="B245" s="160"/>
      <c r="C245" s="188" t="s">
        <v>388</v>
      </c>
      <c r="D245" s="164"/>
      <c r="E245" s="165">
        <v>7.37</v>
      </c>
      <c r="F245" s="162"/>
      <c r="G245" s="162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2"/>
      <c r="U245" s="152"/>
      <c r="V245" s="152"/>
      <c r="W245" s="152"/>
      <c r="X245" s="152"/>
      <c r="Y245" s="152"/>
      <c r="Z245" s="152"/>
      <c r="AA245" s="152"/>
      <c r="AB245" s="152"/>
      <c r="AC245" s="152"/>
      <c r="AD245" s="152" t="s">
        <v>136</v>
      </c>
      <c r="AE245" s="152">
        <v>0</v>
      </c>
      <c r="AF245" s="152"/>
      <c r="AG245" s="152"/>
      <c r="AH245" s="152"/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</row>
    <row r="246" spans="1:57" outlineLevel="1" x14ac:dyDescent="0.2">
      <c r="A246" s="159"/>
      <c r="B246" s="160"/>
      <c r="C246" s="188" t="s">
        <v>389</v>
      </c>
      <c r="D246" s="164"/>
      <c r="E246" s="165">
        <v>11.33</v>
      </c>
      <c r="F246" s="162"/>
      <c r="G246" s="162"/>
      <c r="H246" s="162"/>
      <c r="I246" s="162"/>
      <c r="J246" s="162"/>
      <c r="K246" s="162"/>
      <c r="L246" s="162"/>
      <c r="M246" s="162"/>
      <c r="N246" s="162"/>
      <c r="O246" s="162"/>
      <c r="P246" s="162"/>
      <c r="Q246" s="162"/>
      <c r="R246" s="162"/>
      <c r="S246" s="162"/>
      <c r="T246" s="162"/>
      <c r="U246" s="152"/>
      <c r="V246" s="152"/>
      <c r="W246" s="152"/>
      <c r="X246" s="152"/>
      <c r="Y246" s="152"/>
      <c r="Z246" s="152"/>
      <c r="AA246" s="152"/>
      <c r="AB246" s="152"/>
      <c r="AC246" s="152"/>
      <c r="AD246" s="152" t="s">
        <v>136</v>
      </c>
      <c r="AE246" s="152">
        <v>0</v>
      </c>
      <c r="AF246" s="152"/>
      <c r="AG246" s="152"/>
      <c r="AH246" s="152"/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</row>
    <row r="247" spans="1:57" outlineLevel="1" x14ac:dyDescent="0.2">
      <c r="A247" s="159"/>
      <c r="B247" s="160"/>
      <c r="C247" s="188" t="s">
        <v>390</v>
      </c>
      <c r="D247" s="164"/>
      <c r="E247" s="165">
        <v>9.81</v>
      </c>
      <c r="F247" s="162"/>
      <c r="G247" s="162"/>
      <c r="H247" s="162"/>
      <c r="I247" s="162"/>
      <c r="J247" s="162"/>
      <c r="K247" s="162"/>
      <c r="L247" s="162"/>
      <c r="M247" s="162"/>
      <c r="N247" s="162"/>
      <c r="O247" s="162"/>
      <c r="P247" s="162"/>
      <c r="Q247" s="162"/>
      <c r="R247" s="162"/>
      <c r="S247" s="162"/>
      <c r="T247" s="162"/>
      <c r="U247" s="152"/>
      <c r="V247" s="152"/>
      <c r="W247" s="152"/>
      <c r="X247" s="152"/>
      <c r="Y247" s="152"/>
      <c r="Z247" s="152"/>
      <c r="AA247" s="152"/>
      <c r="AB247" s="152"/>
      <c r="AC247" s="152"/>
      <c r="AD247" s="152" t="s">
        <v>136</v>
      </c>
      <c r="AE247" s="152">
        <v>0</v>
      </c>
      <c r="AF247" s="152"/>
      <c r="AG247" s="152"/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</row>
    <row r="248" spans="1:57" outlineLevel="1" x14ac:dyDescent="0.2">
      <c r="A248" s="159"/>
      <c r="B248" s="160"/>
      <c r="C248" s="188" t="s">
        <v>391</v>
      </c>
      <c r="D248" s="164"/>
      <c r="E248" s="165">
        <v>15.91</v>
      </c>
      <c r="F248" s="162"/>
      <c r="G248" s="162"/>
      <c r="H248" s="162"/>
      <c r="I248" s="162"/>
      <c r="J248" s="162"/>
      <c r="K248" s="162"/>
      <c r="L248" s="162"/>
      <c r="M248" s="162"/>
      <c r="N248" s="162"/>
      <c r="O248" s="162"/>
      <c r="P248" s="162"/>
      <c r="Q248" s="162"/>
      <c r="R248" s="162"/>
      <c r="S248" s="162"/>
      <c r="T248" s="162"/>
      <c r="U248" s="152"/>
      <c r="V248" s="152"/>
      <c r="W248" s="152"/>
      <c r="X248" s="152"/>
      <c r="Y248" s="152"/>
      <c r="Z248" s="152"/>
      <c r="AA248" s="152"/>
      <c r="AB248" s="152"/>
      <c r="AC248" s="152"/>
      <c r="AD248" s="152" t="s">
        <v>136</v>
      </c>
      <c r="AE248" s="152">
        <v>0</v>
      </c>
      <c r="AF248" s="152"/>
      <c r="AG248" s="152"/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</row>
    <row r="249" spans="1:57" outlineLevel="1" x14ac:dyDescent="0.2">
      <c r="A249" s="159"/>
      <c r="B249" s="160"/>
      <c r="C249" s="188" t="s">
        <v>195</v>
      </c>
      <c r="D249" s="164"/>
      <c r="E249" s="165">
        <v>6.45</v>
      </c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  <c r="P249" s="162"/>
      <c r="Q249" s="162"/>
      <c r="R249" s="162"/>
      <c r="S249" s="162"/>
      <c r="T249" s="162"/>
      <c r="U249" s="152"/>
      <c r="V249" s="152"/>
      <c r="W249" s="152"/>
      <c r="X249" s="152"/>
      <c r="Y249" s="152"/>
      <c r="Z249" s="152"/>
      <c r="AA249" s="152"/>
      <c r="AB249" s="152"/>
      <c r="AC249" s="152"/>
      <c r="AD249" s="152" t="s">
        <v>136</v>
      </c>
      <c r="AE249" s="152">
        <v>0</v>
      </c>
      <c r="AF249" s="152"/>
      <c r="AG249" s="152"/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</row>
    <row r="250" spans="1:57" outlineLevel="1" x14ac:dyDescent="0.2">
      <c r="A250" s="172">
        <v>71</v>
      </c>
      <c r="B250" s="173" t="s">
        <v>392</v>
      </c>
      <c r="C250" s="187" t="s">
        <v>393</v>
      </c>
      <c r="D250" s="174" t="s">
        <v>133</v>
      </c>
      <c r="E250" s="175">
        <v>84.505499999999998</v>
      </c>
      <c r="F250" s="176"/>
      <c r="G250" s="177">
        <f>ROUND(E250*F250,2)</f>
        <v>0</v>
      </c>
      <c r="H250" s="176"/>
      <c r="I250" s="177">
        <f>ROUND(E250*H250,2)</f>
        <v>0</v>
      </c>
      <c r="J250" s="176"/>
      <c r="K250" s="177">
        <f>ROUND(E250*J250,2)</f>
        <v>0</v>
      </c>
      <c r="L250" s="177">
        <v>21</v>
      </c>
      <c r="M250" s="177">
        <f>G250*(1+L250/100)</f>
        <v>0</v>
      </c>
      <c r="N250" s="177">
        <v>0</v>
      </c>
      <c r="O250" s="177">
        <f>ROUND(E250*N250,2)</f>
        <v>0</v>
      </c>
      <c r="P250" s="177">
        <v>0</v>
      </c>
      <c r="Q250" s="177">
        <f>ROUND(E250*P250,2)</f>
        <v>0</v>
      </c>
      <c r="R250" s="162">
        <v>0</v>
      </c>
      <c r="S250" s="162">
        <f>ROUND(E250*R250,2)</f>
        <v>0</v>
      </c>
      <c r="T250" s="162"/>
      <c r="U250" s="152"/>
      <c r="V250" s="152"/>
      <c r="W250" s="152"/>
      <c r="X250" s="152"/>
      <c r="Y250" s="152"/>
      <c r="Z250" s="152"/>
      <c r="AA250" s="152"/>
      <c r="AB250" s="152"/>
      <c r="AC250" s="152"/>
      <c r="AD250" s="152" t="s">
        <v>268</v>
      </c>
      <c r="AE250" s="152"/>
      <c r="AF250" s="152"/>
      <c r="AG250" s="152"/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</row>
    <row r="251" spans="1:57" outlineLevel="1" x14ac:dyDescent="0.2">
      <c r="A251" s="159"/>
      <c r="B251" s="160"/>
      <c r="C251" s="188" t="s">
        <v>381</v>
      </c>
      <c r="D251" s="164"/>
      <c r="E251" s="165"/>
      <c r="F251" s="162"/>
      <c r="G251" s="162"/>
      <c r="H251" s="162"/>
      <c r="I251" s="162"/>
      <c r="J251" s="162"/>
      <c r="K251" s="162"/>
      <c r="L251" s="162"/>
      <c r="M251" s="162"/>
      <c r="N251" s="162"/>
      <c r="O251" s="162"/>
      <c r="P251" s="162"/>
      <c r="Q251" s="162"/>
      <c r="R251" s="162"/>
      <c r="S251" s="162"/>
      <c r="T251" s="162"/>
      <c r="U251" s="152"/>
      <c r="V251" s="152"/>
      <c r="W251" s="152"/>
      <c r="X251" s="152"/>
      <c r="Y251" s="152"/>
      <c r="Z251" s="152"/>
      <c r="AA251" s="152"/>
      <c r="AB251" s="152"/>
      <c r="AC251" s="152"/>
      <c r="AD251" s="152" t="s">
        <v>136</v>
      </c>
      <c r="AE251" s="152">
        <v>0</v>
      </c>
      <c r="AF251" s="152"/>
      <c r="AG251" s="152"/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</row>
    <row r="252" spans="1:57" outlineLevel="1" x14ac:dyDescent="0.2">
      <c r="A252" s="159"/>
      <c r="B252" s="160"/>
      <c r="C252" s="188" t="s">
        <v>382</v>
      </c>
      <c r="D252" s="164"/>
      <c r="E252" s="165">
        <v>3.67</v>
      </c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  <c r="Q252" s="162"/>
      <c r="R252" s="162"/>
      <c r="S252" s="162"/>
      <c r="T252" s="162"/>
      <c r="U252" s="152"/>
      <c r="V252" s="152"/>
      <c r="W252" s="152"/>
      <c r="X252" s="152"/>
      <c r="Y252" s="152"/>
      <c r="Z252" s="152"/>
      <c r="AA252" s="152"/>
      <c r="AB252" s="152"/>
      <c r="AC252" s="152"/>
      <c r="AD252" s="152" t="s">
        <v>136</v>
      </c>
      <c r="AE252" s="152">
        <v>0</v>
      </c>
      <c r="AF252" s="152"/>
      <c r="AG252" s="152"/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</row>
    <row r="253" spans="1:57" outlineLevel="1" x14ac:dyDescent="0.2">
      <c r="A253" s="159"/>
      <c r="B253" s="160"/>
      <c r="C253" s="188" t="s">
        <v>383</v>
      </c>
      <c r="D253" s="164"/>
      <c r="E253" s="165">
        <v>7.25</v>
      </c>
      <c r="F253" s="162"/>
      <c r="G253" s="162"/>
      <c r="H253" s="162"/>
      <c r="I253" s="162"/>
      <c r="J253" s="162"/>
      <c r="K253" s="162"/>
      <c r="L253" s="162"/>
      <c r="M253" s="162"/>
      <c r="N253" s="162"/>
      <c r="O253" s="162"/>
      <c r="P253" s="162"/>
      <c r="Q253" s="162"/>
      <c r="R253" s="162"/>
      <c r="S253" s="162"/>
      <c r="T253" s="162"/>
      <c r="U253" s="152"/>
      <c r="V253" s="152"/>
      <c r="W253" s="152"/>
      <c r="X253" s="152"/>
      <c r="Y253" s="152"/>
      <c r="Z253" s="152"/>
      <c r="AA253" s="152"/>
      <c r="AB253" s="152"/>
      <c r="AC253" s="152"/>
      <c r="AD253" s="152" t="s">
        <v>136</v>
      </c>
      <c r="AE253" s="152">
        <v>0</v>
      </c>
      <c r="AF253" s="152"/>
      <c r="AG253" s="152"/>
      <c r="AH253" s="152"/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</row>
    <row r="254" spans="1:57" outlineLevel="1" x14ac:dyDescent="0.2">
      <c r="A254" s="159"/>
      <c r="B254" s="160"/>
      <c r="C254" s="188" t="s">
        <v>384</v>
      </c>
      <c r="D254" s="164"/>
      <c r="E254" s="165">
        <v>5.95</v>
      </c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  <c r="Q254" s="162"/>
      <c r="R254" s="162"/>
      <c r="S254" s="162"/>
      <c r="T254" s="162"/>
      <c r="U254" s="152"/>
      <c r="V254" s="152"/>
      <c r="W254" s="152"/>
      <c r="X254" s="152"/>
      <c r="Y254" s="152"/>
      <c r="Z254" s="152"/>
      <c r="AA254" s="152"/>
      <c r="AB254" s="152"/>
      <c r="AC254" s="152"/>
      <c r="AD254" s="152" t="s">
        <v>136</v>
      </c>
      <c r="AE254" s="152">
        <v>0</v>
      </c>
      <c r="AF254" s="152"/>
      <c r="AG254" s="152"/>
      <c r="AH254" s="152"/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</row>
    <row r="255" spans="1:57" outlineLevel="1" x14ac:dyDescent="0.2">
      <c r="A255" s="159"/>
      <c r="B255" s="160"/>
      <c r="C255" s="188" t="s">
        <v>385</v>
      </c>
      <c r="D255" s="164"/>
      <c r="E255" s="165">
        <v>13.88</v>
      </c>
      <c r="F255" s="162"/>
      <c r="G255" s="162"/>
      <c r="H255" s="162"/>
      <c r="I255" s="162"/>
      <c r="J255" s="162"/>
      <c r="K255" s="162"/>
      <c r="L255" s="162"/>
      <c r="M255" s="162"/>
      <c r="N255" s="162"/>
      <c r="O255" s="162"/>
      <c r="P255" s="162"/>
      <c r="Q255" s="162"/>
      <c r="R255" s="162"/>
      <c r="S255" s="162"/>
      <c r="T255" s="162"/>
      <c r="U255" s="152"/>
      <c r="V255" s="152"/>
      <c r="W255" s="152"/>
      <c r="X255" s="152"/>
      <c r="Y255" s="152"/>
      <c r="Z255" s="152"/>
      <c r="AA255" s="152"/>
      <c r="AB255" s="152"/>
      <c r="AC255" s="152"/>
      <c r="AD255" s="152" t="s">
        <v>136</v>
      </c>
      <c r="AE255" s="152">
        <v>0</v>
      </c>
      <c r="AF255" s="152"/>
      <c r="AG255" s="152"/>
      <c r="AH255" s="152"/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</row>
    <row r="256" spans="1:57" outlineLevel="1" x14ac:dyDescent="0.2">
      <c r="A256" s="159"/>
      <c r="B256" s="160"/>
      <c r="C256" s="188" t="s">
        <v>386</v>
      </c>
      <c r="D256" s="164"/>
      <c r="E256" s="165">
        <v>2.88</v>
      </c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  <c r="Q256" s="162"/>
      <c r="R256" s="162"/>
      <c r="S256" s="162"/>
      <c r="T256" s="162"/>
      <c r="U256" s="152"/>
      <c r="V256" s="152"/>
      <c r="W256" s="152"/>
      <c r="X256" s="152"/>
      <c r="Y256" s="152"/>
      <c r="Z256" s="152"/>
      <c r="AA256" s="152"/>
      <c r="AB256" s="152"/>
      <c r="AC256" s="152"/>
      <c r="AD256" s="152" t="s">
        <v>136</v>
      </c>
      <c r="AE256" s="152">
        <v>0</v>
      </c>
      <c r="AF256" s="152"/>
      <c r="AG256" s="152"/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</row>
    <row r="257" spans="1:57" outlineLevel="1" x14ac:dyDescent="0.2">
      <c r="A257" s="159"/>
      <c r="B257" s="160"/>
      <c r="C257" s="188" t="s">
        <v>387</v>
      </c>
      <c r="D257" s="164"/>
      <c r="E257" s="165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2"/>
      <c r="U257" s="152"/>
      <c r="V257" s="152"/>
      <c r="W257" s="152"/>
      <c r="X257" s="152"/>
      <c r="Y257" s="152"/>
      <c r="Z257" s="152"/>
      <c r="AA257" s="152"/>
      <c r="AB257" s="152"/>
      <c r="AC257" s="152"/>
      <c r="AD257" s="152" t="s">
        <v>136</v>
      </c>
      <c r="AE257" s="152">
        <v>0</v>
      </c>
      <c r="AF257" s="152"/>
      <c r="AG257" s="152"/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</row>
    <row r="258" spans="1:57" outlineLevel="1" x14ac:dyDescent="0.2">
      <c r="A258" s="159"/>
      <c r="B258" s="160"/>
      <c r="C258" s="188" t="s">
        <v>388</v>
      </c>
      <c r="D258" s="164"/>
      <c r="E258" s="165">
        <v>7.37</v>
      </c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  <c r="Q258" s="162"/>
      <c r="R258" s="162"/>
      <c r="S258" s="162"/>
      <c r="T258" s="162"/>
      <c r="U258" s="152"/>
      <c r="V258" s="152"/>
      <c r="W258" s="152"/>
      <c r="X258" s="152"/>
      <c r="Y258" s="152"/>
      <c r="Z258" s="152"/>
      <c r="AA258" s="152"/>
      <c r="AB258" s="152"/>
      <c r="AC258" s="152"/>
      <c r="AD258" s="152" t="s">
        <v>136</v>
      </c>
      <c r="AE258" s="152">
        <v>0</v>
      </c>
      <c r="AF258" s="152"/>
      <c r="AG258" s="152"/>
      <c r="AH258" s="152"/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</row>
    <row r="259" spans="1:57" outlineLevel="1" x14ac:dyDescent="0.2">
      <c r="A259" s="159"/>
      <c r="B259" s="160"/>
      <c r="C259" s="188" t="s">
        <v>389</v>
      </c>
      <c r="D259" s="164"/>
      <c r="E259" s="165">
        <v>11.33</v>
      </c>
      <c r="F259" s="162"/>
      <c r="G259" s="162"/>
      <c r="H259" s="162"/>
      <c r="I259" s="162"/>
      <c r="J259" s="162"/>
      <c r="K259" s="162"/>
      <c r="L259" s="162"/>
      <c r="M259" s="162"/>
      <c r="N259" s="162"/>
      <c r="O259" s="162"/>
      <c r="P259" s="162"/>
      <c r="Q259" s="162"/>
      <c r="R259" s="162"/>
      <c r="S259" s="162"/>
      <c r="T259" s="162"/>
      <c r="U259" s="152"/>
      <c r="V259" s="152"/>
      <c r="W259" s="152"/>
      <c r="X259" s="152"/>
      <c r="Y259" s="152"/>
      <c r="Z259" s="152"/>
      <c r="AA259" s="152"/>
      <c r="AB259" s="152"/>
      <c r="AC259" s="152"/>
      <c r="AD259" s="152" t="s">
        <v>136</v>
      </c>
      <c r="AE259" s="152">
        <v>0</v>
      </c>
      <c r="AF259" s="152"/>
      <c r="AG259" s="152"/>
      <c r="AH259" s="152"/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</row>
    <row r="260" spans="1:57" outlineLevel="1" x14ac:dyDescent="0.2">
      <c r="A260" s="159"/>
      <c r="B260" s="160"/>
      <c r="C260" s="188" t="s">
        <v>390</v>
      </c>
      <c r="D260" s="164"/>
      <c r="E260" s="165">
        <v>9.81</v>
      </c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  <c r="Q260" s="162"/>
      <c r="R260" s="162"/>
      <c r="S260" s="162"/>
      <c r="T260" s="162"/>
      <c r="U260" s="152"/>
      <c r="V260" s="152"/>
      <c r="W260" s="152"/>
      <c r="X260" s="152"/>
      <c r="Y260" s="152"/>
      <c r="Z260" s="152"/>
      <c r="AA260" s="152"/>
      <c r="AB260" s="152"/>
      <c r="AC260" s="152"/>
      <c r="AD260" s="152" t="s">
        <v>136</v>
      </c>
      <c r="AE260" s="152">
        <v>0</v>
      </c>
      <c r="AF260" s="152"/>
      <c r="AG260" s="152"/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</row>
    <row r="261" spans="1:57" outlineLevel="1" x14ac:dyDescent="0.2">
      <c r="A261" s="159"/>
      <c r="B261" s="160"/>
      <c r="C261" s="188" t="s">
        <v>391</v>
      </c>
      <c r="D261" s="164"/>
      <c r="E261" s="165">
        <v>15.91</v>
      </c>
      <c r="F261" s="16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52"/>
      <c r="V261" s="152"/>
      <c r="W261" s="152"/>
      <c r="X261" s="152"/>
      <c r="Y261" s="152"/>
      <c r="Z261" s="152"/>
      <c r="AA261" s="152"/>
      <c r="AB261" s="152"/>
      <c r="AC261" s="152"/>
      <c r="AD261" s="152" t="s">
        <v>136</v>
      </c>
      <c r="AE261" s="152">
        <v>0</v>
      </c>
      <c r="AF261" s="152"/>
      <c r="AG261" s="152"/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</row>
    <row r="262" spans="1:57" outlineLevel="1" x14ac:dyDescent="0.2">
      <c r="A262" s="159"/>
      <c r="B262" s="160"/>
      <c r="C262" s="188" t="s">
        <v>195</v>
      </c>
      <c r="D262" s="164"/>
      <c r="E262" s="165">
        <v>6.45</v>
      </c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  <c r="Q262" s="162"/>
      <c r="R262" s="162"/>
      <c r="S262" s="162"/>
      <c r="T262" s="162"/>
      <c r="U262" s="152"/>
      <c r="V262" s="152"/>
      <c r="W262" s="152"/>
      <c r="X262" s="152"/>
      <c r="Y262" s="152"/>
      <c r="Z262" s="152"/>
      <c r="AA262" s="152"/>
      <c r="AB262" s="152"/>
      <c r="AC262" s="152"/>
      <c r="AD262" s="152" t="s">
        <v>136</v>
      </c>
      <c r="AE262" s="152">
        <v>0</v>
      </c>
      <c r="AF262" s="152"/>
      <c r="AG262" s="152"/>
      <c r="AH262" s="152"/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</row>
    <row r="263" spans="1:57" x14ac:dyDescent="0.2">
      <c r="A263" s="167" t="s">
        <v>129</v>
      </c>
      <c r="B263" s="168" t="s">
        <v>98</v>
      </c>
      <c r="C263" s="186" t="s">
        <v>99</v>
      </c>
      <c r="D263" s="169"/>
      <c r="E263" s="170"/>
      <c r="F263" s="171"/>
      <c r="G263" s="171">
        <f>SUMIF(AD264:AD264,"&lt;&gt;NOR",G264:G264)</f>
        <v>0</v>
      </c>
      <c r="H263" s="171"/>
      <c r="I263" s="171">
        <f>SUM(I264:I264)</f>
        <v>0</v>
      </c>
      <c r="J263" s="171"/>
      <c r="K263" s="171">
        <f>SUM(K264:K264)</f>
        <v>0</v>
      </c>
      <c r="L263" s="171"/>
      <c r="M263" s="171">
        <f>SUM(M264:M264)</f>
        <v>0</v>
      </c>
      <c r="N263" s="171"/>
      <c r="O263" s="171">
        <f>SUM(O264:O264)</f>
        <v>0</v>
      </c>
      <c r="P263" s="171"/>
      <c r="Q263" s="171">
        <f>SUM(Q264:Q264)</f>
        <v>0</v>
      </c>
      <c r="R263" s="166"/>
      <c r="S263" s="166">
        <f>SUM(S264:S264)</f>
        <v>0</v>
      </c>
      <c r="T263" s="166"/>
      <c r="AD263" t="s">
        <v>130</v>
      </c>
    </row>
    <row r="264" spans="1:57" outlineLevel="1" x14ac:dyDescent="0.2">
      <c r="A264" s="178">
        <v>72</v>
      </c>
      <c r="B264" s="179" t="s">
        <v>394</v>
      </c>
      <c r="C264" s="189" t="s">
        <v>395</v>
      </c>
      <c r="D264" s="180" t="s">
        <v>288</v>
      </c>
      <c r="E264" s="181">
        <v>1</v>
      </c>
      <c r="F264" s="182"/>
      <c r="G264" s="183">
        <f>ROUND(E264*F264,2)</f>
        <v>0</v>
      </c>
      <c r="H264" s="182"/>
      <c r="I264" s="183">
        <f>ROUND(E264*H264,2)</f>
        <v>0</v>
      </c>
      <c r="J264" s="182"/>
      <c r="K264" s="183">
        <f>ROUND(E264*J264,2)</f>
        <v>0</v>
      </c>
      <c r="L264" s="183">
        <v>21</v>
      </c>
      <c r="M264" s="183">
        <f>G264*(1+L264/100)</f>
        <v>0</v>
      </c>
      <c r="N264" s="183">
        <v>0</v>
      </c>
      <c r="O264" s="183">
        <f>ROUND(E264*N264,2)</f>
        <v>0</v>
      </c>
      <c r="P264" s="183">
        <v>0</v>
      </c>
      <c r="Q264" s="183">
        <f>ROUND(E264*P264,2)</f>
        <v>0</v>
      </c>
      <c r="R264" s="162">
        <v>0</v>
      </c>
      <c r="S264" s="162">
        <f>ROUND(E264*R264,2)</f>
        <v>0</v>
      </c>
      <c r="T264" s="162"/>
      <c r="U264" s="152"/>
      <c r="V264" s="152"/>
      <c r="W264" s="152"/>
      <c r="X264" s="152"/>
      <c r="Y264" s="152"/>
      <c r="Z264" s="152"/>
      <c r="AA264" s="152"/>
      <c r="AB264" s="152"/>
      <c r="AC264" s="152"/>
      <c r="AD264" s="152" t="s">
        <v>289</v>
      </c>
      <c r="AE264" s="152"/>
      <c r="AF264" s="152"/>
      <c r="AG264" s="152"/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</row>
    <row r="265" spans="1:57" x14ac:dyDescent="0.2">
      <c r="A265" s="167" t="s">
        <v>129</v>
      </c>
      <c r="B265" s="168" t="s">
        <v>100</v>
      </c>
      <c r="C265" s="186" t="s">
        <v>101</v>
      </c>
      <c r="D265" s="169"/>
      <c r="E265" s="170"/>
      <c r="F265" s="171"/>
      <c r="G265" s="171">
        <f>SUMIF(AD266:AD266,"&lt;&gt;NOR",G266:G266)</f>
        <v>0</v>
      </c>
      <c r="H265" s="171"/>
      <c r="I265" s="171">
        <f>SUM(I266:I266)</f>
        <v>0</v>
      </c>
      <c r="J265" s="171"/>
      <c r="K265" s="171">
        <f>SUM(K266:K266)</f>
        <v>0</v>
      </c>
      <c r="L265" s="171"/>
      <c r="M265" s="171">
        <f>SUM(M266:M266)</f>
        <v>0</v>
      </c>
      <c r="N265" s="171"/>
      <c r="O265" s="171">
        <f>SUM(O266:O266)</f>
        <v>0</v>
      </c>
      <c r="P265" s="171"/>
      <c r="Q265" s="171">
        <f>SUM(Q266:Q266)</f>
        <v>0</v>
      </c>
      <c r="R265" s="166"/>
      <c r="S265" s="166">
        <f>SUM(S266:S266)</f>
        <v>0</v>
      </c>
      <c r="T265" s="166"/>
      <c r="AD265" t="s">
        <v>130</v>
      </c>
    </row>
    <row r="266" spans="1:57" outlineLevel="1" x14ac:dyDescent="0.2">
      <c r="A266" s="178">
        <v>73</v>
      </c>
      <c r="B266" s="179" t="s">
        <v>396</v>
      </c>
      <c r="C266" s="189" t="s">
        <v>397</v>
      </c>
      <c r="D266" s="180" t="s">
        <v>288</v>
      </c>
      <c r="E266" s="181">
        <v>1</v>
      </c>
      <c r="F266" s="182"/>
      <c r="G266" s="183">
        <f>ROUND(E266*F266,2)</f>
        <v>0</v>
      </c>
      <c r="H266" s="182"/>
      <c r="I266" s="183">
        <f>ROUND(E266*H266,2)</f>
        <v>0</v>
      </c>
      <c r="J266" s="182"/>
      <c r="K266" s="183">
        <f>ROUND(E266*J266,2)</f>
        <v>0</v>
      </c>
      <c r="L266" s="183">
        <v>21</v>
      </c>
      <c r="M266" s="183">
        <f>G266*(1+L266/100)</f>
        <v>0</v>
      </c>
      <c r="N266" s="183">
        <v>0</v>
      </c>
      <c r="O266" s="183">
        <f>ROUND(E266*N266,2)</f>
        <v>0</v>
      </c>
      <c r="P266" s="183">
        <v>0</v>
      </c>
      <c r="Q266" s="183">
        <f>ROUND(E266*P266,2)</f>
        <v>0</v>
      </c>
      <c r="R266" s="162">
        <v>0</v>
      </c>
      <c r="S266" s="162">
        <f>ROUND(E266*R266,2)</f>
        <v>0</v>
      </c>
      <c r="T266" s="162"/>
      <c r="U266" s="152"/>
      <c r="V266" s="152"/>
      <c r="W266" s="152"/>
      <c r="X266" s="152"/>
      <c r="Y266" s="152"/>
      <c r="Z266" s="152"/>
      <c r="AA266" s="152"/>
      <c r="AB266" s="152"/>
      <c r="AC266" s="152"/>
      <c r="AD266" s="152" t="s">
        <v>289</v>
      </c>
      <c r="AE266" s="152"/>
      <c r="AF266" s="152"/>
      <c r="AG266" s="152"/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</row>
    <row r="267" spans="1:57" x14ac:dyDescent="0.2">
      <c r="A267" s="167" t="s">
        <v>129</v>
      </c>
      <c r="B267" s="168" t="s">
        <v>102</v>
      </c>
      <c r="C267" s="186" t="s">
        <v>103</v>
      </c>
      <c r="D267" s="169"/>
      <c r="E267" s="170"/>
      <c r="F267" s="171"/>
      <c r="G267" s="171">
        <f>SUMIF(AD268:AD273,"&lt;&gt;NOR",G268:G273)</f>
        <v>0</v>
      </c>
      <c r="H267" s="171"/>
      <c r="I267" s="171">
        <f>SUM(I268:I273)</f>
        <v>0</v>
      </c>
      <c r="J267" s="171"/>
      <c r="K267" s="171">
        <f>SUM(K268:K273)</f>
        <v>0</v>
      </c>
      <c r="L267" s="171"/>
      <c r="M267" s="171">
        <f>SUM(M268:M273)</f>
        <v>0</v>
      </c>
      <c r="N267" s="171"/>
      <c r="O267" s="171">
        <f>SUM(O268:O273)</f>
        <v>0</v>
      </c>
      <c r="P267" s="171"/>
      <c r="Q267" s="171">
        <f>SUM(Q268:Q273)</f>
        <v>0</v>
      </c>
      <c r="R267" s="166"/>
      <c r="S267" s="166">
        <f>SUM(S268:S273)</f>
        <v>0</v>
      </c>
      <c r="T267" s="166"/>
      <c r="AD267" t="s">
        <v>130</v>
      </c>
    </row>
    <row r="268" spans="1:57" outlineLevel="1" x14ac:dyDescent="0.2">
      <c r="A268" s="178">
        <v>74</v>
      </c>
      <c r="B268" s="179" t="s">
        <v>398</v>
      </c>
      <c r="C268" s="189" t="s">
        <v>399</v>
      </c>
      <c r="D268" s="180" t="s">
        <v>144</v>
      </c>
      <c r="E268" s="181">
        <v>20.12452</v>
      </c>
      <c r="F268" s="182"/>
      <c r="G268" s="183">
        <f t="shared" ref="G268:G273" si="0">ROUND(E268*F268,2)</f>
        <v>0</v>
      </c>
      <c r="H268" s="182"/>
      <c r="I268" s="183">
        <f t="shared" ref="I268:I273" si="1">ROUND(E268*H268,2)</f>
        <v>0</v>
      </c>
      <c r="J268" s="182"/>
      <c r="K268" s="183">
        <f t="shared" ref="K268:K273" si="2">ROUND(E268*J268,2)</f>
        <v>0</v>
      </c>
      <c r="L268" s="183">
        <v>21</v>
      </c>
      <c r="M268" s="183">
        <f t="shared" ref="M268:M273" si="3">G268*(1+L268/100)</f>
        <v>0</v>
      </c>
      <c r="N268" s="183">
        <v>0</v>
      </c>
      <c r="O268" s="183">
        <f t="shared" ref="O268:O273" si="4">ROUND(E268*N268,2)</f>
        <v>0</v>
      </c>
      <c r="P268" s="183">
        <v>0</v>
      </c>
      <c r="Q268" s="183">
        <f t="shared" ref="Q268:Q273" si="5">ROUND(E268*P268,2)</f>
        <v>0</v>
      </c>
      <c r="R268" s="162">
        <v>0</v>
      </c>
      <c r="S268" s="162">
        <f t="shared" ref="S268:S273" si="6">ROUND(E268*R268,2)</f>
        <v>0</v>
      </c>
      <c r="T268" s="162"/>
      <c r="U268" s="152"/>
      <c r="V268" s="152"/>
      <c r="W268" s="152"/>
      <c r="X268" s="152"/>
      <c r="Y268" s="152"/>
      <c r="Z268" s="152"/>
      <c r="AA268" s="152"/>
      <c r="AB268" s="152"/>
      <c r="AC268" s="152"/>
      <c r="AD268" s="152" t="s">
        <v>400</v>
      </c>
      <c r="AE268" s="152"/>
      <c r="AF268" s="152"/>
      <c r="AG268" s="152"/>
      <c r="AH268" s="152"/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</row>
    <row r="269" spans="1:57" outlineLevel="1" x14ac:dyDescent="0.2">
      <c r="A269" s="178">
        <v>75</v>
      </c>
      <c r="B269" s="179" t="s">
        <v>401</v>
      </c>
      <c r="C269" s="189" t="s">
        <v>402</v>
      </c>
      <c r="D269" s="180" t="s">
        <v>144</v>
      </c>
      <c r="E269" s="181">
        <v>221.36972</v>
      </c>
      <c r="F269" s="182"/>
      <c r="G269" s="183">
        <f t="shared" si="0"/>
        <v>0</v>
      </c>
      <c r="H269" s="182"/>
      <c r="I269" s="183">
        <f t="shared" si="1"/>
        <v>0</v>
      </c>
      <c r="J269" s="182"/>
      <c r="K269" s="183">
        <f t="shared" si="2"/>
        <v>0</v>
      </c>
      <c r="L269" s="183">
        <v>21</v>
      </c>
      <c r="M269" s="183">
        <f t="shared" si="3"/>
        <v>0</v>
      </c>
      <c r="N269" s="183">
        <v>0</v>
      </c>
      <c r="O269" s="183">
        <f t="shared" si="4"/>
        <v>0</v>
      </c>
      <c r="P269" s="183">
        <v>0</v>
      </c>
      <c r="Q269" s="183">
        <f t="shared" si="5"/>
        <v>0</v>
      </c>
      <c r="R269" s="162">
        <v>0</v>
      </c>
      <c r="S269" s="162">
        <f t="shared" si="6"/>
        <v>0</v>
      </c>
      <c r="T269" s="162"/>
      <c r="U269" s="152"/>
      <c r="V269" s="152"/>
      <c r="W269" s="152"/>
      <c r="X269" s="152"/>
      <c r="Y269" s="152"/>
      <c r="Z269" s="152"/>
      <c r="AA269" s="152"/>
      <c r="AB269" s="152"/>
      <c r="AC269" s="152"/>
      <c r="AD269" s="152" t="s">
        <v>400</v>
      </c>
      <c r="AE269" s="152"/>
      <c r="AF269" s="152"/>
      <c r="AG269" s="152"/>
      <c r="AH269" s="152"/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</row>
    <row r="270" spans="1:57" outlineLevel="1" x14ac:dyDescent="0.2">
      <c r="A270" s="178">
        <v>76</v>
      </c>
      <c r="B270" s="179" t="s">
        <v>403</v>
      </c>
      <c r="C270" s="189" t="s">
        <v>404</v>
      </c>
      <c r="D270" s="180" t="s">
        <v>144</v>
      </c>
      <c r="E270" s="181">
        <v>20.12452</v>
      </c>
      <c r="F270" s="182"/>
      <c r="G270" s="183">
        <f t="shared" si="0"/>
        <v>0</v>
      </c>
      <c r="H270" s="182"/>
      <c r="I270" s="183">
        <f t="shared" si="1"/>
        <v>0</v>
      </c>
      <c r="J270" s="182"/>
      <c r="K270" s="183">
        <f t="shared" si="2"/>
        <v>0</v>
      </c>
      <c r="L270" s="183">
        <v>21</v>
      </c>
      <c r="M270" s="183">
        <f t="shared" si="3"/>
        <v>0</v>
      </c>
      <c r="N270" s="183">
        <v>0</v>
      </c>
      <c r="O270" s="183">
        <f t="shared" si="4"/>
        <v>0</v>
      </c>
      <c r="P270" s="183">
        <v>0</v>
      </c>
      <c r="Q270" s="183">
        <f t="shared" si="5"/>
        <v>0</v>
      </c>
      <c r="R270" s="162">
        <v>0</v>
      </c>
      <c r="S270" s="162">
        <f t="shared" si="6"/>
        <v>0</v>
      </c>
      <c r="T270" s="162"/>
      <c r="U270" s="152"/>
      <c r="V270" s="152"/>
      <c r="W270" s="152"/>
      <c r="X270" s="152"/>
      <c r="Y270" s="152"/>
      <c r="Z270" s="152"/>
      <c r="AA270" s="152"/>
      <c r="AB270" s="152"/>
      <c r="AC270" s="152"/>
      <c r="AD270" s="152" t="s">
        <v>400</v>
      </c>
      <c r="AE270" s="152"/>
      <c r="AF270" s="152"/>
      <c r="AG270" s="152"/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</row>
    <row r="271" spans="1:57" outlineLevel="1" x14ac:dyDescent="0.2">
      <c r="A271" s="178">
        <v>77</v>
      </c>
      <c r="B271" s="179" t="s">
        <v>405</v>
      </c>
      <c r="C271" s="189" t="s">
        <v>406</v>
      </c>
      <c r="D271" s="180" t="s">
        <v>144</v>
      </c>
      <c r="E271" s="181">
        <v>80.498080000000002</v>
      </c>
      <c r="F271" s="182"/>
      <c r="G271" s="183">
        <f t="shared" si="0"/>
        <v>0</v>
      </c>
      <c r="H271" s="182"/>
      <c r="I271" s="183">
        <f t="shared" si="1"/>
        <v>0</v>
      </c>
      <c r="J271" s="182"/>
      <c r="K271" s="183">
        <f t="shared" si="2"/>
        <v>0</v>
      </c>
      <c r="L271" s="183">
        <v>21</v>
      </c>
      <c r="M271" s="183">
        <f t="shared" si="3"/>
        <v>0</v>
      </c>
      <c r="N271" s="183">
        <v>0</v>
      </c>
      <c r="O271" s="183">
        <f t="shared" si="4"/>
        <v>0</v>
      </c>
      <c r="P271" s="183">
        <v>0</v>
      </c>
      <c r="Q271" s="183">
        <f t="shared" si="5"/>
        <v>0</v>
      </c>
      <c r="R271" s="162">
        <v>0</v>
      </c>
      <c r="S271" s="162">
        <f t="shared" si="6"/>
        <v>0</v>
      </c>
      <c r="T271" s="162"/>
      <c r="U271" s="152"/>
      <c r="V271" s="152"/>
      <c r="W271" s="152"/>
      <c r="X271" s="152"/>
      <c r="Y271" s="152"/>
      <c r="Z271" s="152"/>
      <c r="AA271" s="152"/>
      <c r="AB271" s="152"/>
      <c r="AC271" s="152"/>
      <c r="AD271" s="152" t="s">
        <v>400</v>
      </c>
      <c r="AE271" s="152"/>
      <c r="AF271" s="152"/>
      <c r="AG271" s="152"/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</row>
    <row r="272" spans="1:57" outlineLevel="1" x14ac:dyDescent="0.2">
      <c r="A272" s="178">
        <v>78</v>
      </c>
      <c r="B272" s="179" t="s">
        <v>407</v>
      </c>
      <c r="C272" s="189" t="s">
        <v>408</v>
      </c>
      <c r="D272" s="180" t="s">
        <v>144</v>
      </c>
      <c r="E272" s="181">
        <v>20.12452</v>
      </c>
      <c r="F272" s="182"/>
      <c r="G272" s="183">
        <f t="shared" si="0"/>
        <v>0</v>
      </c>
      <c r="H272" s="182"/>
      <c r="I272" s="183">
        <f t="shared" si="1"/>
        <v>0</v>
      </c>
      <c r="J272" s="182"/>
      <c r="K272" s="183">
        <f t="shared" si="2"/>
        <v>0</v>
      </c>
      <c r="L272" s="183">
        <v>21</v>
      </c>
      <c r="M272" s="183">
        <f t="shared" si="3"/>
        <v>0</v>
      </c>
      <c r="N272" s="183">
        <v>0</v>
      </c>
      <c r="O272" s="183">
        <f t="shared" si="4"/>
        <v>0</v>
      </c>
      <c r="P272" s="183">
        <v>0</v>
      </c>
      <c r="Q272" s="183">
        <f t="shared" si="5"/>
        <v>0</v>
      </c>
      <c r="R272" s="162">
        <v>0</v>
      </c>
      <c r="S272" s="162">
        <f t="shared" si="6"/>
        <v>0</v>
      </c>
      <c r="T272" s="162"/>
      <c r="U272" s="152"/>
      <c r="V272" s="152"/>
      <c r="W272" s="152"/>
      <c r="X272" s="152"/>
      <c r="Y272" s="152"/>
      <c r="Z272" s="152"/>
      <c r="AA272" s="152"/>
      <c r="AB272" s="152"/>
      <c r="AC272" s="152"/>
      <c r="AD272" s="152" t="s">
        <v>400</v>
      </c>
      <c r="AE272" s="152"/>
      <c r="AF272" s="152"/>
      <c r="AG272" s="152"/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</row>
    <row r="273" spans="1:57" outlineLevel="1" x14ac:dyDescent="0.2">
      <c r="A273" s="178">
        <v>79</v>
      </c>
      <c r="B273" s="179" t="s">
        <v>409</v>
      </c>
      <c r="C273" s="189" t="s">
        <v>410</v>
      </c>
      <c r="D273" s="180" t="s">
        <v>144</v>
      </c>
      <c r="E273" s="181">
        <v>20.12452</v>
      </c>
      <c r="F273" s="182"/>
      <c r="G273" s="183">
        <f t="shared" si="0"/>
        <v>0</v>
      </c>
      <c r="H273" s="182"/>
      <c r="I273" s="183">
        <f t="shared" si="1"/>
        <v>0</v>
      </c>
      <c r="J273" s="182"/>
      <c r="K273" s="183">
        <f t="shared" si="2"/>
        <v>0</v>
      </c>
      <c r="L273" s="183">
        <v>21</v>
      </c>
      <c r="M273" s="183">
        <f t="shared" si="3"/>
        <v>0</v>
      </c>
      <c r="N273" s="183">
        <v>0</v>
      </c>
      <c r="O273" s="183">
        <f t="shared" si="4"/>
        <v>0</v>
      </c>
      <c r="P273" s="183">
        <v>0</v>
      </c>
      <c r="Q273" s="183">
        <f t="shared" si="5"/>
        <v>0</v>
      </c>
      <c r="R273" s="162">
        <v>0</v>
      </c>
      <c r="S273" s="162">
        <f t="shared" si="6"/>
        <v>0</v>
      </c>
      <c r="T273" s="162"/>
      <c r="U273" s="152"/>
      <c r="V273" s="152"/>
      <c r="W273" s="152"/>
      <c r="X273" s="152"/>
      <c r="Y273" s="152"/>
      <c r="Z273" s="152"/>
      <c r="AA273" s="152"/>
      <c r="AB273" s="152"/>
      <c r="AC273" s="152"/>
      <c r="AD273" s="152" t="s">
        <v>400</v>
      </c>
      <c r="AE273" s="152"/>
      <c r="AF273" s="152"/>
      <c r="AG273" s="152"/>
      <c r="AH273" s="152"/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</row>
    <row r="274" spans="1:57" x14ac:dyDescent="0.2">
      <c r="A274" s="167" t="s">
        <v>129</v>
      </c>
      <c r="B274" s="168" t="s">
        <v>105</v>
      </c>
      <c r="C274" s="186" t="s">
        <v>27</v>
      </c>
      <c r="D274" s="169"/>
      <c r="E274" s="170"/>
      <c r="F274" s="171"/>
      <c r="G274" s="171">
        <f>SUMIF(AD275:AD282,"&lt;&gt;NOR",G275:G282)</f>
        <v>0</v>
      </c>
      <c r="H274" s="171"/>
      <c r="I274" s="171">
        <f>SUM(I275:I282)</f>
        <v>0</v>
      </c>
      <c r="J274" s="171"/>
      <c r="K274" s="171">
        <f>SUM(K275:K282)</f>
        <v>0</v>
      </c>
      <c r="L274" s="171"/>
      <c r="M274" s="171">
        <f>SUM(M275:M282)</f>
        <v>0</v>
      </c>
      <c r="N274" s="171"/>
      <c r="O274" s="171">
        <f>SUM(O275:O282)</f>
        <v>0</v>
      </c>
      <c r="P274" s="171"/>
      <c r="Q274" s="171">
        <f>SUM(Q275:Q282)</f>
        <v>0</v>
      </c>
      <c r="R274" s="166"/>
      <c r="S274" s="166">
        <f>SUM(S275:S282)</f>
        <v>0</v>
      </c>
      <c r="T274" s="166"/>
      <c r="AD274" t="s">
        <v>130</v>
      </c>
    </row>
    <row r="275" spans="1:57" outlineLevel="1" x14ac:dyDescent="0.2">
      <c r="A275" s="178">
        <v>80</v>
      </c>
      <c r="B275" s="179" t="s">
        <v>411</v>
      </c>
      <c r="C275" s="189" t="s">
        <v>412</v>
      </c>
      <c r="D275" s="180" t="s">
        <v>413</v>
      </c>
      <c r="E275" s="181">
        <v>1</v>
      </c>
      <c r="F275" s="182"/>
      <c r="G275" s="183">
        <f t="shared" ref="G275:G282" si="7">ROUND(E275*F275,2)</f>
        <v>0</v>
      </c>
      <c r="H275" s="182"/>
      <c r="I275" s="183">
        <f t="shared" ref="I275:I282" si="8">ROUND(E275*H275,2)</f>
        <v>0</v>
      </c>
      <c r="J275" s="182"/>
      <c r="K275" s="183">
        <f t="shared" ref="K275:K282" si="9">ROUND(E275*J275,2)</f>
        <v>0</v>
      </c>
      <c r="L275" s="183">
        <v>21</v>
      </c>
      <c r="M275" s="183">
        <f t="shared" ref="M275:M282" si="10">G275*(1+L275/100)</f>
        <v>0</v>
      </c>
      <c r="N275" s="183">
        <v>0</v>
      </c>
      <c r="O275" s="183">
        <f t="shared" ref="O275:O282" si="11">ROUND(E275*N275,2)</f>
        <v>0</v>
      </c>
      <c r="P275" s="183">
        <v>0</v>
      </c>
      <c r="Q275" s="183">
        <f t="shared" ref="Q275:Q282" si="12">ROUND(E275*P275,2)</f>
        <v>0</v>
      </c>
      <c r="R275" s="162">
        <v>0</v>
      </c>
      <c r="S275" s="162">
        <f t="shared" ref="S275:S282" si="13">ROUND(E275*R275,2)</f>
        <v>0</v>
      </c>
      <c r="T275" s="162"/>
      <c r="U275" s="152"/>
      <c r="V275" s="152"/>
      <c r="W275" s="152"/>
      <c r="X275" s="152"/>
      <c r="Y275" s="152"/>
      <c r="Z275" s="152"/>
      <c r="AA275" s="152"/>
      <c r="AB275" s="152"/>
      <c r="AC275" s="152"/>
      <c r="AD275" s="152" t="s">
        <v>414</v>
      </c>
      <c r="AE275" s="152"/>
      <c r="AF275" s="152"/>
      <c r="AG275" s="152"/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</row>
    <row r="276" spans="1:57" outlineLevel="1" x14ac:dyDescent="0.2">
      <c r="A276" s="178">
        <v>81</v>
      </c>
      <c r="B276" s="179" t="s">
        <v>415</v>
      </c>
      <c r="C276" s="189" t="s">
        <v>416</v>
      </c>
      <c r="D276" s="180" t="s">
        <v>413</v>
      </c>
      <c r="E276" s="181">
        <v>1</v>
      </c>
      <c r="F276" s="182"/>
      <c r="G276" s="183">
        <f t="shared" si="7"/>
        <v>0</v>
      </c>
      <c r="H276" s="182"/>
      <c r="I276" s="183">
        <f t="shared" si="8"/>
        <v>0</v>
      </c>
      <c r="J276" s="182"/>
      <c r="K276" s="183">
        <f t="shared" si="9"/>
        <v>0</v>
      </c>
      <c r="L276" s="183">
        <v>21</v>
      </c>
      <c r="M276" s="183">
        <f t="shared" si="10"/>
        <v>0</v>
      </c>
      <c r="N276" s="183">
        <v>0</v>
      </c>
      <c r="O276" s="183">
        <f t="shared" si="11"/>
        <v>0</v>
      </c>
      <c r="P276" s="183">
        <v>0</v>
      </c>
      <c r="Q276" s="183">
        <f t="shared" si="12"/>
        <v>0</v>
      </c>
      <c r="R276" s="162">
        <v>0</v>
      </c>
      <c r="S276" s="162">
        <f t="shared" si="13"/>
        <v>0</v>
      </c>
      <c r="T276" s="162"/>
      <c r="U276" s="152"/>
      <c r="V276" s="152"/>
      <c r="W276" s="152"/>
      <c r="X276" s="152"/>
      <c r="Y276" s="152"/>
      <c r="Z276" s="152"/>
      <c r="AA276" s="152"/>
      <c r="AB276" s="152"/>
      <c r="AC276" s="152"/>
      <c r="AD276" s="152" t="s">
        <v>414</v>
      </c>
      <c r="AE276" s="152"/>
      <c r="AF276" s="152"/>
      <c r="AG276" s="152"/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</row>
    <row r="277" spans="1:57" outlineLevel="1" x14ac:dyDescent="0.2">
      <c r="A277" s="178">
        <v>82</v>
      </c>
      <c r="B277" s="179" t="s">
        <v>417</v>
      </c>
      <c r="C277" s="189" t="s">
        <v>418</v>
      </c>
      <c r="D277" s="180" t="s">
        <v>413</v>
      </c>
      <c r="E277" s="181">
        <v>1</v>
      </c>
      <c r="F277" s="182"/>
      <c r="G277" s="183">
        <f t="shared" si="7"/>
        <v>0</v>
      </c>
      <c r="H277" s="182"/>
      <c r="I277" s="183">
        <f t="shared" si="8"/>
        <v>0</v>
      </c>
      <c r="J277" s="182"/>
      <c r="K277" s="183">
        <f t="shared" si="9"/>
        <v>0</v>
      </c>
      <c r="L277" s="183">
        <v>21</v>
      </c>
      <c r="M277" s="183">
        <f t="shared" si="10"/>
        <v>0</v>
      </c>
      <c r="N277" s="183">
        <v>0</v>
      </c>
      <c r="O277" s="183">
        <f t="shared" si="11"/>
        <v>0</v>
      </c>
      <c r="P277" s="183">
        <v>0</v>
      </c>
      <c r="Q277" s="183">
        <f t="shared" si="12"/>
        <v>0</v>
      </c>
      <c r="R277" s="162">
        <v>0</v>
      </c>
      <c r="S277" s="162">
        <f t="shared" si="13"/>
        <v>0</v>
      </c>
      <c r="T277" s="162"/>
      <c r="U277" s="152"/>
      <c r="V277" s="152"/>
      <c r="W277" s="152"/>
      <c r="X277" s="152"/>
      <c r="Y277" s="152"/>
      <c r="Z277" s="152"/>
      <c r="AA277" s="152"/>
      <c r="AB277" s="152"/>
      <c r="AC277" s="152"/>
      <c r="AD277" s="152" t="s">
        <v>414</v>
      </c>
      <c r="AE277" s="152"/>
      <c r="AF277" s="152"/>
      <c r="AG277" s="152"/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</row>
    <row r="278" spans="1:57" outlineLevel="1" x14ac:dyDescent="0.2">
      <c r="A278" s="178">
        <v>83</v>
      </c>
      <c r="B278" s="179" t="s">
        <v>419</v>
      </c>
      <c r="C278" s="189" t="s">
        <v>420</v>
      </c>
      <c r="D278" s="180" t="s">
        <v>413</v>
      </c>
      <c r="E278" s="181">
        <v>1</v>
      </c>
      <c r="F278" s="182"/>
      <c r="G278" s="183">
        <f t="shared" si="7"/>
        <v>0</v>
      </c>
      <c r="H278" s="182"/>
      <c r="I278" s="183">
        <f t="shared" si="8"/>
        <v>0</v>
      </c>
      <c r="J278" s="182"/>
      <c r="K278" s="183">
        <f t="shared" si="9"/>
        <v>0</v>
      </c>
      <c r="L278" s="183">
        <v>21</v>
      </c>
      <c r="M278" s="183">
        <f t="shared" si="10"/>
        <v>0</v>
      </c>
      <c r="N278" s="183">
        <v>0</v>
      </c>
      <c r="O278" s="183">
        <f t="shared" si="11"/>
        <v>0</v>
      </c>
      <c r="P278" s="183">
        <v>0</v>
      </c>
      <c r="Q278" s="183">
        <f t="shared" si="12"/>
        <v>0</v>
      </c>
      <c r="R278" s="162">
        <v>0</v>
      </c>
      <c r="S278" s="162">
        <f t="shared" si="13"/>
        <v>0</v>
      </c>
      <c r="T278" s="162"/>
      <c r="U278" s="152"/>
      <c r="V278" s="152"/>
      <c r="W278" s="152"/>
      <c r="X278" s="152"/>
      <c r="Y278" s="152"/>
      <c r="Z278" s="152"/>
      <c r="AA278" s="152"/>
      <c r="AB278" s="152"/>
      <c r="AC278" s="152"/>
      <c r="AD278" s="152" t="s">
        <v>414</v>
      </c>
      <c r="AE278" s="152"/>
      <c r="AF278" s="152"/>
      <c r="AG278" s="152"/>
      <c r="AH278" s="152"/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</row>
    <row r="279" spans="1:57" outlineLevel="1" x14ac:dyDescent="0.2">
      <c r="A279" s="178">
        <v>84</v>
      </c>
      <c r="B279" s="179" t="s">
        <v>421</v>
      </c>
      <c r="C279" s="189" t="s">
        <v>422</v>
      </c>
      <c r="D279" s="180" t="s">
        <v>413</v>
      </c>
      <c r="E279" s="181">
        <v>1</v>
      </c>
      <c r="F279" s="182"/>
      <c r="G279" s="183">
        <f t="shared" si="7"/>
        <v>0</v>
      </c>
      <c r="H279" s="182"/>
      <c r="I279" s="183">
        <f t="shared" si="8"/>
        <v>0</v>
      </c>
      <c r="J279" s="182"/>
      <c r="K279" s="183">
        <f t="shared" si="9"/>
        <v>0</v>
      </c>
      <c r="L279" s="183">
        <v>21</v>
      </c>
      <c r="M279" s="183">
        <f t="shared" si="10"/>
        <v>0</v>
      </c>
      <c r="N279" s="183">
        <v>0</v>
      </c>
      <c r="O279" s="183">
        <f t="shared" si="11"/>
        <v>0</v>
      </c>
      <c r="P279" s="183">
        <v>0</v>
      </c>
      <c r="Q279" s="183">
        <f t="shared" si="12"/>
        <v>0</v>
      </c>
      <c r="R279" s="162">
        <v>0</v>
      </c>
      <c r="S279" s="162">
        <f t="shared" si="13"/>
        <v>0</v>
      </c>
      <c r="T279" s="162"/>
      <c r="U279" s="152"/>
      <c r="V279" s="152"/>
      <c r="W279" s="152"/>
      <c r="X279" s="152"/>
      <c r="Y279" s="152"/>
      <c r="Z279" s="152"/>
      <c r="AA279" s="152"/>
      <c r="AB279" s="152"/>
      <c r="AC279" s="152"/>
      <c r="AD279" s="152" t="s">
        <v>423</v>
      </c>
      <c r="AE279" s="152"/>
      <c r="AF279" s="152"/>
      <c r="AG279" s="152"/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</row>
    <row r="280" spans="1:57" outlineLevel="1" x14ac:dyDescent="0.2">
      <c r="A280" s="178">
        <v>85</v>
      </c>
      <c r="B280" s="179" t="s">
        <v>424</v>
      </c>
      <c r="C280" s="189" t="s">
        <v>425</v>
      </c>
      <c r="D280" s="180" t="s">
        <v>413</v>
      </c>
      <c r="E280" s="181">
        <v>1</v>
      </c>
      <c r="F280" s="182"/>
      <c r="G280" s="183">
        <f t="shared" si="7"/>
        <v>0</v>
      </c>
      <c r="H280" s="182"/>
      <c r="I280" s="183">
        <f t="shared" si="8"/>
        <v>0</v>
      </c>
      <c r="J280" s="182"/>
      <c r="K280" s="183">
        <f t="shared" si="9"/>
        <v>0</v>
      </c>
      <c r="L280" s="183">
        <v>21</v>
      </c>
      <c r="M280" s="183">
        <f t="shared" si="10"/>
        <v>0</v>
      </c>
      <c r="N280" s="183">
        <v>0</v>
      </c>
      <c r="O280" s="183">
        <f t="shared" si="11"/>
        <v>0</v>
      </c>
      <c r="P280" s="183">
        <v>0</v>
      </c>
      <c r="Q280" s="183">
        <f t="shared" si="12"/>
        <v>0</v>
      </c>
      <c r="R280" s="162">
        <v>0</v>
      </c>
      <c r="S280" s="162">
        <f t="shared" si="13"/>
        <v>0</v>
      </c>
      <c r="T280" s="162"/>
      <c r="U280" s="152"/>
      <c r="V280" s="152"/>
      <c r="W280" s="152"/>
      <c r="X280" s="152"/>
      <c r="Y280" s="152"/>
      <c r="Z280" s="152"/>
      <c r="AA280" s="152"/>
      <c r="AB280" s="152"/>
      <c r="AC280" s="152"/>
      <c r="AD280" s="152" t="s">
        <v>414</v>
      </c>
      <c r="AE280" s="152"/>
      <c r="AF280" s="152"/>
      <c r="AG280" s="152"/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</row>
    <row r="281" spans="1:57" outlineLevel="1" x14ac:dyDescent="0.2">
      <c r="A281" s="178">
        <v>86</v>
      </c>
      <c r="B281" s="179" t="s">
        <v>426</v>
      </c>
      <c r="C281" s="189" t="s">
        <v>427</v>
      </c>
      <c r="D281" s="180" t="s">
        <v>413</v>
      </c>
      <c r="E281" s="181">
        <v>1</v>
      </c>
      <c r="F281" s="182"/>
      <c r="G281" s="183">
        <f t="shared" si="7"/>
        <v>0</v>
      </c>
      <c r="H281" s="182"/>
      <c r="I281" s="183">
        <f t="shared" si="8"/>
        <v>0</v>
      </c>
      <c r="J281" s="182"/>
      <c r="K281" s="183">
        <f t="shared" si="9"/>
        <v>0</v>
      </c>
      <c r="L281" s="183">
        <v>21</v>
      </c>
      <c r="M281" s="183">
        <f t="shared" si="10"/>
        <v>0</v>
      </c>
      <c r="N281" s="183">
        <v>0</v>
      </c>
      <c r="O281" s="183">
        <f t="shared" si="11"/>
        <v>0</v>
      </c>
      <c r="P281" s="183">
        <v>0</v>
      </c>
      <c r="Q281" s="183">
        <f t="shared" si="12"/>
        <v>0</v>
      </c>
      <c r="R281" s="162">
        <v>0</v>
      </c>
      <c r="S281" s="162">
        <f t="shared" si="13"/>
        <v>0</v>
      </c>
      <c r="T281" s="162"/>
      <c r="U281" s="152"/>
      <c r="V281" s="152"/>
      <c r="W281" s="152"/>
      <c r="X281" s="152"/>
      <c r="Y281" s="152"/>
      <c r="Z281" s="152"/>
      <c r="AA281" s="152"/>
      <c r="AB281" s="152"/>
      <c r="AC281" s="152"/>
      <c r="AD281" s="152" t="s">
        <v>423</v>
      </c>
      <c r="AE281" s="152"/>
      <c r="AF281" s="152"/>
      <c r="AG281" s="152"/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</row>
    <row r="282" spans="1:57" outlineLevel="1" x14ac:dyDescent="0.2">
      <c r="A282" s="172">
        <v>87</v>
      </c>
      <c r="B282" s="173" t="s">
        <v>428</v>
      </c>
      <c r="C282" s="187" t="s">
        <v>429</v>
      </c>
      <c r="D282" s="174" t="s">
        <v>413</v>
      </c>
      <c r="E282" s="175">
        <v>1</v>
      </c>
      <c r="F282" s="176"/>
      <c r="G282" s="177">
        <f t="shared" si="7"/>
        <v>0</v>
      </c>
      <c r="H282" s="176"/>
      <c r="I282" s="177">
        <f t="shared" si="8"/>
        <v>0</v>
      </c>
      <c r="J282" s="176"/>
      <c r="K282" s="177">
        <f t="shared" si="9"/>
        <v>0</v>
      </c>
      <c r="L282" s="177">
        <v>21</v>
      </c>
      <c r="M282" s="177">
        <f t="shared" si="10"/>
        <v>0</v>
      </c>
      <c r="N282" s="177">
        <v>0</v>
      </c>
      <c r="O282" s="177">
        <f t="shared" si="11"/>
        <v>0</v>
      </c>
      <c r="P282" s="177">
        <v>0</v>
      </c>
      <c r="Q282" s="177">
        <f t="shared" si="12"/>
        <v>0</v>
      </c>
      <c r="R282" s="162">
        <v>0</v>
      </c>
      <c r="S282" s="162">
        <f t="shared" si="13"/>
        <v>0</v>
      </c>
      <c r="T282" s="162"/>
      <c r="U282" s="152"/>
      <c r="V282" s="152"/>
      <c r="W282" s="152"/>
      <c r="X282" s="152"/>
      <c r="Y282" s="152"/>
      <c r="Z282" s="152"/>
      <c r="AA282" s="152"/>
      <c r="AB282" s="152"/>
      <c r="AC282" s="152"/>
      <c r="AD282" s="152" t="s">
        <v>414</v>
      </c>
      <c r="AE282" s="152"/>
      <c r="AF282" s="152"/>
      <c r="AG282" s="152"/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</row>
    <row r="283" spans="1:57" x14ac:dyDescent="0.2">
      <c r="A283" s="5"/>
      <c r="B283" s="6"/>
      <c r="C283" s="191"/>
      <c r="D283" s="8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AB283">
        <v>15</v>
      </c>
      <c r="AC283">
        <v>21</v>
      </c>
    </row>
    <row r="284" spans="1:57" x14ac:dyDescent="0.2">
      <c r="A284" s="155"/>
      <c r="B284" s="156" t="s">
        <v>29</v>
      </c>
      <c r="C284" s="192"/>
      <c r="D284" s="157"/>
      <c r="E284" s="158"/>
      <c r="F284" s="158"/>
      <c r="G284" s="185">
        <f>G8+G18+G30+G58+G65+G70+G73+G109+G111+G132+G138+G158+G165+G168+G193+G232+G236+G263+G265+G267+G274</f>
        <v>52096</v>
      </c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AB284">
        <f>SUMIF(L7:L282,AB283,G7:G282)</f>
        <v>0</v>
      </c>
      <c r="AC284">
        <f>SUMIF(L7:L282,AC283,G7:G282)</f>
        <v>52096</v>
      </c>
      <c r="AD284" t="s">
        <v>430</v>
      </c>
    </row>
    <row r="285" spans="1:57" x14ac:dyDescent="0.2">
      <c r="C285" s="193"/>
      <c r="D285" s="143"/>
      <c r="AD285" t="s">
        <v>431</v>
      </c>
    </row>
    <row r="286" spans="1:57" x14ac:dyDescent="0.2">
      <c r="D286" s="143"/>
    </row>
    <row r="287" spans="1:57" x14ac:dyDescent="0.2">
      <c r="D287" s="143"/>
    </row>
    <row r="288" spans="1:57" x14ac:dyDescent="0.2">
      <c r="D288" s="143"/>
    </row>
    <row r="289" spans="4:4" x14ac:dyDescent="0.2">
      <c r="D289" s="143"/>
    </row>
    <row r="290" spans="4:4" x14ac:dyDescent="0.2">
      <c r="D290" s="143"/>
    </row>
    <row r="291" spans="4:4" x14ac:dyDescent="0.2">
      <c r="D291" s="143"/>
    </row>
    <row r="292" spans="4:4" x14ac:dyDescent="0.2">
      <c r="D292" s="143"/>
    </row>
    <row r="293" spans="4:4" x14ac:dyDescent="0.2">
      <c r="D293" s="143"/>
    </row>
    <row r="294" spans="4:4" x14ac:dyDescent="0.2">
      <c r="D294" s="143"/>
    </row>
    <row r="295" spans="4:4" x14ac:dyDescent="0.2">
      <c r="D295" s="143"/>
    </row>
    <row r="296" spans="4:4" x14ac:dyDescent="0.2">
      <c r="D296" s="143"/>
    </row>
    <row r="297" spans="4:4" x14ac:dyDescent="0.2">
      <c r="D297" s="143"/>
    </row>
    <row r="298" spans="4:4" x14ac:dyDescent="0.2">
      <c r="D298" s="143"/>
    </row>
    <row r="299" spans="4:4" x14ac:dyDescent="0.2">
      <c r="D299" s="143"/>
    </row>
    <row r="300" spans="4:4" x14ac:dyDescent="0.2">
      <c r="D300" s="143"/>
    </row>
    <row r="301" spans="4:4" x14ac:dyDescent="0.2">
      <c r="D301" s="143"/>
    </row>
    <row r="302" spans="4:4" x14ac:dyDescent="0.2">
      <c r="D302" s="143"/>
    </row>
    <row r="303" spans="4:4" x14ac:dyDescent="0.2">
      <c r="D303" s="143"/>
    </row>
    <row r="304" spans="4:4" x14ac:dyDescent="0.2">
      <c r="D304" s="143"/>
    </row>
    <row r="305" spans="4:4" x14ac:dyDescent="0.2">
      <c r="D305" s="143"/>
    </row>
    <row r="306" spans="4:4" x14ac:dyDescent="0.2">
      <c r="D306" s="143"/>
    </row>
    <row r="307" spans="4:4" x14ac:dyDescent="0.2">
      <c r="D307" s="143"/>
    </row>
    <row r="308" spans="4:4" x14ac:dyDescent="0.2">
      <c r="D308" s="143"/>
    </row>
    <row r="309" spans="4:4" x14ac:dyDescent="0.2">
      <c r="D309" s="143"/>
    </row>
    <row r="310" spans="4:4" x14ac:dyDescent="0.2">
      <c r="D310" s="143"/>
    </row>
    <row r="311" spans="4:4" x14ac:dyDescent="0.2">
      <c r="D311" s="143"/>
    </row>
    <row r="312" spans="4:4" x14ac:dyDescent="0.2">
      <c r="D312" s="143"/>
    </row>
    <row r="313" spans="4:4" x14ac:dyDescent="0.2">
      <c r="D313" s="143"/>
    </row>
    <row r="314" spans="4:4" x14ac:dyDescent="0.2">
      <c r="D314" s="143"/>
    </row>
    <row r="315" spans="4:4" x14ac:dyDescent="0.2">
      <c r="D315" s="143"/>
    </row>
    <row r="316" spans="4:4" x14ac:dyDescent="0.2">
      <c r="D316" s="143"/>
    </row>
    <row r="317" spans="4:4" x14ac:dyDescent="0.2">
      <c r="D317" s="143"/>
    </row>
    <row r="318" spans="4:4" x14ac:dyDescent="0.2">
      <c r="D318" s="143"/>
    </row>
    <row r="319" spans="4:4" x14ac:dyDescent="0.2">
      <c r="D319" s="143"/>
    </row>
    <row r="320" spans="4:4" x14ac:dyDescent="0.2">
      <c r="D320" s="143"/>
    </row>
    <row r="321" spans="4:4" x14ac:dyDescent="0.2">
      <c r="D321" s="143"/>
    </row>
    <row r="322" spans="4:4" x14ac:dyDescent="0.2">
      <c r="D322" s="143"/>
    </row>
    <row r="323" spans="4:4" x14ac:dyDescent="0.2">
      <c r="D323" s="143"/>
    </row>
    <row r="324" spans="4:4" x14ac:dyDescent="0.2">
      <c r="D324" s="143"/>
    </row>
    <row r="325" spans="4:4" x14ac:dyDescent="0.2">
      <c r="D325" s="143"/>
    </row>
    <row r="326" spans="4:4" x14ac:dyDescent="0.2">
      <c r="D326" s="143"/>
    </row>
    <row r="327" spans="4:4" x14ac:dyDescent="0.2">
      <c r="D327" s="143"/>
    </row>
    <row r="328" spans="4:4" x14ac:dyDescent="0.2">
      <c r="D328" s="143"/>
    </row>
    <row r="329" spans="4:4" x14ac:dyDescent="0.2">
      <c r="D329" s="143"/>
    </row>
    <row r="330" spans="4:4" x14ac:dyDescent="0.2">
      <c r="D330" s="143"/>
    </row>
    <row r="331" spans="4:4" x14ac:dyDescent="0.2">
      <c r="D331" s="143"/>
    </row>
    <row r="332" spans="4:4" x14ac:dyDescent="0.2">
      <c r="D332" s="143"/>
    </row>
    <row r="333" spans="4:4" x14ac:dyDescent="0.2">
      <c r="D333" s="143"/>
    </row>
    <row r="334" spans="4:4" x14ac:dyDescent="0.2">
      <c r="D334" s="143"/>
    </row>
    <row r="335" spans="4:4" x14ac:dyDescent="0.2">
      <c r="D335" s="143"/>
    </row>
    <row r="336" spans="4:4" x14ac:dyDescent="0.2">
      <c r="D336" s="143"/>
    </row>
    <row r="337" spans="4:4" x14ac:dyDescent="0.2">
      <c r="D337" s="143"/>
    </row>
    <row r="338" spans="4:4" x14ac:dyDescent="0.2">
      <c r="D338" s="143"/>
    </row>
    <row r="339" spans="4:4" x14ac:dyDescent="0.2">
      <c r="D339" s="143"/>
    </row>
    <row r="340" spans="4:4" x14ac:dyDescent="0.2">
      <c r="D340" s="143"/>
    </row>
    <row r="341" spans="4:4" x14ac:dyDescent="0.2">
      <c r="D341" s="143"/>
    </row>
    <row r="342" spans="4:4" x14ac:dyDescent="0.2">
      <c r="D342" s="143"/>
    </row>
    <row r="343" spans="4:4" x14ac:dyDescent="0.2">
      <c r="D343" s="143"/>
    </row>
    <row r="344" spans="4:4" x14ac:dyDescent="0.2">
      <c r="D344" s="143"/>
    </row>
    <row r="345" spans="4:4" x14ac:dyDescent="0.2">
      <c r="D345" s="143"/>
    </row>
    <row r="346" spans="4:4" x14ac:dyDescent="0.2">
      <c r="D346" s="143"/>
    </row>
    <row r="347" spans="4:4" x14ac:dyDescent="0.2">
      <c r="D347" s="143"/>
    </row>
    <row r="348" spans="4:4" x14ac:dyDescent="0.2">
      <c r="D348" s="143"/>
    </row>
    <row r="349" spans="4:4" x14ac:dyDescent="0.2">
      <c r="D349" s="143"/>
    </row>
    <row r="350" spans="4:4" x14ac:dyDescent="0.2">
      <c r="D350" s="143"/>
    </row>
    <row r="351" spans="4:4" x14ac:dyDescent="0.2">
      <c r="D351" s="143"/>
    </row>
    <row r="352" spans="4:4" x14ac:dyDescent="0.2">
      <c r="D352" s="143"/>
    </row>
    <row r="353" spans="4:4" x14ac:dyDescent="0.2">
      <c r="D353" s="143"/>
    </row>
    <row r="354" spans="4:4" x14ac:dyDescent="0.2">
      <c r="D354" s="143"/>
    </row>
    <row r="355" spans="4:4" x14ac:dyDescent="0.2">
      <c r="D355" s="143"/>
    </row>
    <row r="356" spans="4:4" x14ac:dyDescent="0.2">
      <c r="D356" s="143"/>
    </row>
    <row r="357" spans="4:4" x14ac:dyDescent="0.2">
      <c r="D357" s="143"/>
    </row>
    <row r="358" spans="4:4" x14ac:dyDescent="0.2">
      <c r="D358" s="143"/>
    </row>
    <row r="359" spans="4:4" x14ac:dyDescent="0.2">
      <c r="D359" s="143"/>
    </row>
    <row r="360" spans="4:4" x14ac:dyDescent="0.2">
      <c r="D360" s="143"/>
    </row>
    <row r="361" spans="4:4" x14ac:dyDescent="0.2">
      <c r="D361" s="143"/>
    </row>
    <row r="362" spans="4:4" x14ac:dyDescent="0.2">
      <c r="D362" s="143"/>
    </row>
    <row r="363" spans="4:4" x14ac:dyDescent="0.2">
      <c r="D363" s="143"/>
    </row>
    <row r="364" spans="4:4" x14ac:dyDescent="0.2">
      <c r="D364" s="143"/>
    </row>
    <row r="365" spans="4:4" x14ac:dyDescent="0.2">
      <c r="D365" s="143"/>
    </row>
    <row r="366" spans="4:4" x14ac:dyDescent="0.2">
      <c r="D366" s="143"/>
    </row>
    <row r="367" spans="4:4" x14ac:dyDescent="0.2">
      <c r="D367" s="143"/>
    </row>
    <row r="368" spans="4:4" x14ac:dyDescent="0.2">
      <c r="D368" s="143"/>
    </row>
    <row r="369" spans="4:4" x14ac:dyDescent="0.2">
      <c r="D369" s="143"/>
    </row>
    <row r="370" spans="4:4" x14ac:dyDescent="0.2">
      <c r="D370" s="143"/>
    </row>
    <row r="371" spans="4:4" x14ac:dyDescent="0.2">
      <c r="D371" s="143"/>
    </row>
    <row r="372" spans="4:4" x14ac:dyDescent="0.2">
      <c r="D372" s="143"/>
    </row>
    <row r="373" spans="4:4" x14ac:dyDescent="0.2">
      <c r="D373" s="143"/>
    </row>
    <row r="374" spans="4:4" x14ac:dyDescent="0.2">
      <c r="D374" s="143"/>
    </row>
    <row r="375" spans="4:4" x14ac:dyDescent="0.2">
      <c r="D375" s="143"/>
    </row>
    <row r="376" spans="4:4" x14ac:dyDescent="0.2">
      <c r="D376" s="143"/>
    </row>
    <row r="377" spans="4:4" x14ac:dyDescent="0.2">
      <c r="D377" s="143"/>
    </row>
    <row r="378" spans="4:4" x14ac:dyDescent="0.2">
      <c r="D378" s="143"/>
    </row>
    <row r="379" spans="4:4" x14ac:dyDescent="0.2">
      <c r="D379" s="143"/>
    </row>
    <row r="380" spans="4:4" x14ac:dyDescent="0.2">
      <c r="D380" s="143"/>
    </row>
    <row r="381" spans="4:4" x14ac:dyDescent="0.2">
      <c r="D381" s="143"/>
    </row>
    <row r="382" spans="4:4" x14ac:dyDescent="0.2">
      <c r="D382" s="143"/>
    </row>
    <row r="383" spans="4:4" x14ac:dyDescent="0.2">
      <c r="D383" s="143"/>
    </row>
    <row r="384" spans="4:4" x14ac:dyDescent="0.2">
      <c r="D384" s="143"/>
    </row>
    <row r="385" spans="4:4" x14ac:dyDescent="0.2">
      <c r="D385" s="143"/>
    </row>
    <row r="386" spans="4:4" x14ac:dyDescent="0.2">
      <c r="D386" s="143"/>
    </row>
    <row r="387" spans="4:4" x14ac:dyDescent="0.2">
      <c r="D387" s="143"/>
    </row>
    <row r="388" spans="4:4" x14ac:dyDescent="0.2">
      <c r="D388" s="143"/>
    </row>
    <row r="389" spans="4:4" x14ac:dyDescent="0.2">
      <c r="D389" s="143"/>
    </row>
    <row r="390" spans="4:4" x14ac:dyDescent="0.2">
      <c r="D390" s="143"/>
    </row>
    <row r="391" spans="4:4" x14ac:dyDescent="0.2">
      <c r="D391" s="143"/>
    </row>
    <row r="392" spans="4:4" x14ac:dyDescent="0.2">
      <c r="D392" s="143"/>
    </row>
    <row r="393" spans="4:4" x14ac:dyDescent="0.2">
      <c r="D393" s="143"/>
    </row>
    <row r="394" spans="4:4" x14ac:dyDescent="0.2">
      <c r="D394" s="143"/>
    </row>
    <row r="395" spans="4:4" x14ac:dyDescent="0.2">
      <c r="D395" s="143"/>
    </row>
    <row r="396" spans="4:4" x14ac:dyDescent="0.2">
      <c r="D396" s="143"/>
    </row>
    <row r="397" spans="4:4" x14ac:dyDescent="0.2">
      <c r="D397" s="143"/>
    </row>
    <row r="398" spans="4:4" x14ac:dyDescent="0.2">
      <c r="D398" s="143"/>
    </row>
    <row r="399" spans="4:4" x14ac:dyDescent="0.2">
      <c r="D399" s="143"/>
    </row>
    <row r="400" spans="4:4" x14ac:dyDescent="0.2">
      <c r="D400" s="143"/>
    </row>
    <row r="401" spans="4:4" x14ac:dyDescent="0.2">
      <c r="D401" s="143"/>
    </row>
    <row r="402" spans="4:4" x14ac:dyDescent="0.2">
      <c r="D402" s="143"/>
    </row>
    <row r="403" spans="4:4" x14ac:dyDescent="0.2">
      <c r="D403" s="143"/>
    </row>
    <row r="404" spans="4:4" x14ac:dyDescent="0.2">
      <c r="D404" s="143"/>
    </row>
    <row r="405" spans="4:4" x14ac:dyDescent="0.2">
      <c r="D405" s="143"/>
    </row>
    <row r="406" spans="4:4" x14ac:dyDescent="0.2">
      <c r="D406" s="143"/>
    </row>
    <row r="407" spans="4:4" x14ac:dyDescent="0.2">
      <c r="D407" s="143"/>
    </row>
    <row r="408" spans="4:4" x14ac:dyDescent="0.2">
      <c r="D408" s="143"/>
    </row>
    <row r="409" spans="4:4" x14ac:dyDescent="0.2">
      <c r="D409" s="143"/>
    </row>
    <row r="410" spans="4:4" x14ac:dyDescent="0.2">
      <c r="D410" s="143"/>
    </row>
    <row r="411" spans="4:4" x14ac:dyDescent="0.2">
      <c r="D411" s="143"/>
    </row>
    <row r="412" spans="4:4" x14ac:dyDescent="0.2">
      <c r="D412" s="143"/>
    </row>
    <row r="413" spans="4:4" x14ac:dyDescent="0.2">
      <c r="D413" s="143"/>
    </row>
    <row r="414" spans="4:4" x14ac:dyDescent="0.2">
      <c r="D414" s="143"/>
    </row>
    <row r="415" spans="4:4" x14ac:dyDescent="0.2">
      <c r="D415" s="143"/>
    </row>
    <row r="416" spans="4:4" x14ac:dyDescent="0.2">
      <c r="D416" s="143"/>
    </row>
    <row r="417" spans="4:4" x14ac:dyDescent="0.2">
      <c r="D417" s="143"/>
    </row>
    <row r="418" spans="4:4" x14ac:dyDescent="0.2">
      <c r="D418" s="143"/>
    </row>
    <row r="419" spans="4:4" x14ac:dyDescent="0.2">
      <c r="D419" s="143"/>
    </row>
    <row r="420" spans="4:4" x14ac:dyDescent="0.2">
      <c r="D420" s="143"/>
    </row>
    <row r="421" spans="4:4" x14ac:dyDescent="0.2">
      <c r="D421" s="143"/>
    </row>
    <row r="422" spans="4:4" x14ac:dyDescent="0.2">
      <c r="D422" s="143"/>
    </row>
    <row r="423" spans="4:4" x14ac:dyDescent="0.2">
      <c r="D423" s="143"/>
    </row>
    <row r="424" spans="4:4" x14ac:dyDescent="0.2">
      <c r="D424" s="143"/>
    </row>
    <row r="425" spans="4:4" x14ac:dyDescent="0.2">
      <c r="D425" s="143"/>
    </row>
    <row r="426" spans="4:4" x14ac:dyDescent="0.2">
      <c r="D426" s="143"/>
    </row>
    <row r="427" spans="4:4" x14ac:dyDescent="0.2">
      <c r="D427" s="143"/>
    </row>
    <row r="428" spans="4:4" x14ac:dyDescent="0.2">
      <c r="D428" s="143"/>
    </row>
    <row r="429" spans="4:4" x14ac:dyDescent="0.2">
      <c r="D429" s="143"/>
    </row>
    <row r="430" spans="4:4" x14ac:dyDescent="0.2">
      <c r="D430" s="143"/>
    </row>
    <row r="431" spans="4:4" x14ac:dyDescent="0.2">
      <c r="D431" s="143"/>
    </row>
    <row r="432" spans="4:4" x14ac:dyDescent="0.2">
      <c r="D432" s="143"/>
    </row>
    <row r="433" spans="4:4" x14ac:dyDescent="0.2">
      <c r="D433" s="143"/>
    </row>
    <row r="434" spans="4:4" x14ac:dyDescent="0.2">
      <c r="D434" s="143"/>
    </row>
    <row r="435" spans="4:4" x14ac:dyDescent="0.2">
      <c r="D435" s="143"/>
    </row>
    <row r="436" spans="4:4" x14ac:dyDescent="0.2">
      <c r="D436" s="143"/>
    </row>
    <row r="437" spans="4:4" x14ac:dyDescent="0.2">
      <c r="D437" s="143"/>
    </row>
    <row r="438" spans="4:4" x14ac:dyDescent="0.2">
      <c r="D438" s="143"/>
    </row>
    <row r="439" spans="4:4" x14ac:dyDescent="0.2">
      <c r="D439" s="143"/>
    </row>
    <row r="440" spans="4:4" x14ac:dyDescent="0.2">
      <c r="D440" s="143"/>
    </row>
    <row r="441" spans="4:4" x14ac:dyDescent="0.2">
      <c r="D441" s="143"/>
    </row>
    <row r="442" spans="4:4" x14ac:dyDescent="0.2">
      <c r="D442" s="143"/>
    </row>
    <row r="443" spans="4:4" x14ac:dyDescent="0.2">
      <c r="D443" s="143"/>
    </row>
    <row r="444" spans="4:4" x14ac:dyDescent="0.2">
      <c r="D444" s="143"/>
    </row>
    <row r="445" spans="4:4" x14ac:dyDescent="0.2">
      <c r="D445" s="143"/>
    </row>
    <row r="446" spans="4:4" x14ac:dyDescent="0.2">
      <c r="D446" s="143"/>
    </row>
    <row r="447" spans="4:4" x14ac:dyDescent="0.2">
      <c r="D447" s="143"/>
    </row>
    <row r="448" spans="4:4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  <row r="4994" spans="4:4" x14ac:dyDescent="0.2">
      <c r="D4994" s="143"/>
    </row>
    <row r="4995" spans="4:4" x14ac:dyDescent="0.2">
      <c r="D4995" s="143"/>
    </row>
    <row r="4996" spans="4:4" x14ac:dyDescent="0.2">
      <c r="D4996" s="143"/>
    </row>
    <row r="4997" spans="4:4" x14ac:dyDescent="0.2">
      <c r="D4997" s="143"/>
    </row>
    <row r="4998" spans="4:4" x14ac:dyDescent="0.2">
      <c r="D4998" s="143"/>
    </row>
    <row r="4999" spans="4:4" x14ac:dyDescent="0.2">
      <c r="D4999" s="143"/>
    </row>
    <row r="5000" spans="4:4" x14ac:dyDescent="0.2">
      <c r="D5000" s="143"/>
    </row>
  </sheetData>
  <mergeCells count="6">
    <mergeCell ref="C137:G137"/>
    <mergeCell ref="A1:G1"/>
    <mergeCell ref="C2:G2"/>
    <mergeCell ref="C3:G3"/>
    <mergeCell ref="C4:G4"/>
    <mergeCell ref="C36:G3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03 Pol'!Názvy_tisku</vt:lpstr>
      <vt:lpstr>oadresa</vt:lpstr>
      <vt:lpstr>Stavba!Objednatel</vt:lpstr>
      <vt:lpstr>Stavba!Objekt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JPajgr</cp:lastModifiedBy>
  <cp:lastPrinted>2014-02-28T09:52:57Z</cp:lastPrinted>
  <dcterms:created xsi:type="dcterms:W3CDTF">2009-04-08T07:15:50Z</dcterms:created>
  <dcterms:modified xsi:type="dcterms:W3CDTF">2018-02-01T06:59:50Z</dcterms:modified>
</cp:coreProperties>
</file>