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6 - Budova 6 parc.č.st.1..." sheetId="2" r:id="rId2"/>
    <sheet name="08 - Budova 8 parc.č.st.1..." sheetId="3" r:id="rId3"/>
    <sheet name="09 - Vedlejší rozpočtové ..." sheetId="4" r:id="rId4"/>
  </sheets>
  <definedNames>
    <definedName name="_xlnm.Print_Area" localSheetId="0">'Rekapitulace stavby'!$D$4:$AO$76,'Rekapitulace stavby'!$C$82:$AQ$98</definedName>
    <definedName name="_xlnm._FilterDatabase" localSheetId="1" hidden="1">'06 - Budova 6 parc.č.st.1...'!$C$122:$K$143</definedName>
    <definedName name="_xlnm.Print_Area" localSheetId="1">'06 - Budova 6 parc.č.st.1...'!$C$4:$J$76,'06 - Budova 6 parc.č.st.1...'!$C$82:$J$104,'06 - Budova 6 parc.č.st.1...'!$C$110:$K$143</definedName>
    <definedName name="_xlnm._FilterDatabase" localSheetId="2" hidden="1">'08 - Budova 8 parc.č.st.1...'!$C$122:$K$143</definedName>
    <definedName name="_xlnm.Print_Area" localSheetId="2">'08 - Budova 8 parc.č.st.1...'!$C$4:$J$76,'08 - Budova 8 parc.č.st.1...'!$C$82:$J$104,'08 - Budova 8 parc.č.st.1...'!$C$110:$K$143</definedName>
    <definedName name="_xlnm._FilterDatabase" localSheetId="3" hidden="1">'09 - Vedlejší rozpočtové ...'!$C$118:$K$129</definedName>
    <definedName name="_xlnm.Print_Area" localSheetId="3">'09 - Vedlejší rozpočtové ...'!$C$4:$J$76,'09 - Vedlejší rozpočtové ...'!$C$82:$J$100,'09 - Vedlejší rozpočtové ...'!$C$106:$K$129</definedName>
    <definedName name="_xlnm.Print_Titles" localSheetId="0">'Rekapitulace stavby'!$92:$92</definedName>
    <definedName name="_xlnm.Print_Titles" localSheetId="1">'06 - Budova 6 parc.č.st.1...'!$122:$122</definedName>
    <definedName name="_xlnm.Print_Titles" localSheetId="2">'08 - Budova 8 parc.č.st.1...'!$122:$122</definedName>
    <definedName name="_xlnm.Print_Titles" localSheetId="3">'09 - Vedlejší rozpočtové ...'!$118:$118</definedName>
  </definedNames>
  <calcPr fullCalcOnLoad="1"/>
</workbook>
</file>

<file path=xl/sharedStrings.xml><?xml version="1.0" encoding="utf-8"?>
<sst xmlns="http://schemas.openxmlformats.org/spreadsheetml/2006/main" count="1039" uniqueCount="221">
  <si>
    <t>Export Komplet</t>
  </si>
  <si>
    <t/>
  </si>
  <si>
    <t>2.0</t>
  </si>
  <si>
    <t>ZAMOK</t>
  </si>
  <si>
    <t>False</t>
  </si>
  <si>
    <t>{da5c94b7-ec1a-4553-88a9-41238432e0ec}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</si>
  <si>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</si>
  <si>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</si>
  <si>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</si>
  <si>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</si>
  <si>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</si>
  <si>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</si>
  <si>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</si>
  <si>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</si>
  <si>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01-2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</si>
  <si>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</si>
  <si>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</si>
  <si>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Odstranění objektů a hospodářských budov v lokalitě Kroměříž, Dolní zahrady, ul. U Zámečku v k.ú. Kroměříž</t>
  </si>
  <si>
    <t>KSO:</t>
  </si>
  <si>
    <t>CC-CZ:</t>
  </si>
  <si>
    <t>Místo:</t>
  </si>
  <si>
    <t>Kroměříž</t>
  </si>
  <si>
    <t>Datum:</t>
  </si>
  <si>
    <t>30. 5. 2018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</si>
  <si>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</si>
  <si>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</si>
  <si>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</si>
  <si>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</si>
  <si>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</si>
  <si>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</si>
  <si>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</si>
  <si>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60766859</t>
  </si>
  <si>
    <t>Ing.arch.Martin Janda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</si>
  <si>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</si>
  <si>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</si>
  <si>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</si>
  <si>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</si>
  <si>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</si>
  <si>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</si>
  <si>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</si>
  <si>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</si>
  <si>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</si>
  <si>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</si>
  <si>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</si>
  <si>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</si>
  <si>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</si>
  <si>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</si>
  <si>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</si>
  <si>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</si>
  <si>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</si>
  <si>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</si>
  <si>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</si>
  <si>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</si>
  <si>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</si>
  <si>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</si>
  <si>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</si>
  <si>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</si>
  <si>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</si>
  <si>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</si>
  <si>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</si>
  <si>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</si>
  <si>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</si>
  <si>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</si>
  <si>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</si>
  <si>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</si>
  <si>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</si>
  <si>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</si>
  <si>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</si>
  <si>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</si>
  <si>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</si>
  <si>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</si>
  <si>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</si>
  <si>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</si>
  <si>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</si>
  <si>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</si>
  <si>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</si>
  <si>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</si>
  <si>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</si>
  <si>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</si>
  <si>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</si>
  <si>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</si>
  <si>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06</t>
  </si>
  <si>
    <t>Budova 6 parc.č.st.1848/3</t>
  </si>
  <si>
    <t>STA</t>
  </si>
  <si>
    <t>1</t>
  </si>
  <si>
    <t>{3acbc44a-1bec-4d5f-862f-fb81966f9196}</t>
  </si>
  <si>
    <t>2</t>
  </si>
  <si>
    <t>08</t>
  </si>
  <si>
    <t>Budova 8 parc.č.st.1848/2</t>
  </si>
  <si>
    <t>{7c467df2-cc9f-48e9-91e8-c17576844a57}</t>
  </si>
  <si>
    <t>09</t>
  </si>
  <si>
    <t>Vedlejší rozpočtové náklady</t>
  </si>
  <si>
    <t>{a436c0bb-555a-47ee-832b-d1b736432afa}</t>
  </si>
  <si>
    <t>KRYCÍ LIST SOUPISU PRACÍ</t>
  </si>
  <si>
    <t>Objekt:</t>
  </si>
  <si>
    <t>06 - Budova 6 parc.č.st.1848/3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</si>
  <si>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</si>
  <si>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</si>
  <si>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</si>
  <si>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</si>
  <si>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</si>
  <si>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</si>
  <si>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</si>
  <si>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</si>
  <si>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</si>
  <si>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</si>
  <si>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>PSV - Práce a dodávky PSV</t>
  </si>
  <si>
    <t xml:space="preserve">    749 - Elektromontáže - ostatní práce a konstrukce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</si>
  <si>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</si>
  <si>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</si>
  <si>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</si>
  <si>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</si>
  <si>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</si>
  <si>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</si>
  <si>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</si>
  <si>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</si>
  <si>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</si>
  <si>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</si>
  <si>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</si>
  <si>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</si>
  <si>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</si>
  <si>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</si>
  <si>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</si>
  <si>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</si>
  <si>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</si>
  <si>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</si>
  <si>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181951102</t>
  </si>
  <si>
    <t>Úprava pláně v hornině tř. 1 až 4 se zhutněním</t>
  </si>
  <si>
    <t>m2</t>
  </si>
  <si>
    <t>CS ÚRS 2018 01</t>
  </si>
  <si>
    <t>4</t>
  </si>
  <si>
    <t>-1298122747</t>
  </si>
  <si>
    <t>VV</t>
  </si>
  <si>
    <t>"srovnání terénu"   12,4*3,8+25,5*5</t>
  </si>
  <si>
    <t>8</t>
  </si>
  <si>
    <t>Trubní vedení</t>
  </si>
  <si>
    <t>89901.R</t>
  </si>
  <si>
    <t xml:space="preserve">Odpojení a zaslepení vodovodní přípojky </t>
  </si>
  <si>
    <t>kus</t>
  </si>
  <si>
    <t>1633036040</t>
  </si>
  <si>
    <t>3</t>
  </si>
  <si>
    <t>89902.R</t>
  </si>
  <si>
    <t>Odpojení a zaslepení kanalizační přípojky</t>
  </si>
  <si>
    <t>-323856518</t>
  </si>
  <si>
    <t>9</t>
  </si>
  <si>
    <t>Ostatní konstrukce a práce, bourání</t>
  </si>
  <si>
    <t>981013315</t>
  </si>
  <si>
    <t>Demolice budov zděných na MVC podíl konstrukcí do 30 % těžkou mechanizací</t>
  </si>
  <si>
    <t>m3</t>
  </si>
  <si>
    <t>-385620376</t>
  </si>
  <si>
    <t>2,9*12,4*3,8+2,9*25,5*5,0</t>
  </si>
  <si>
    <t>5</t>
  </si>
  <si>
    <t>981513116</t>
  </si>
  <si>
    <t>Demolice konstrukcí objektů z betonu prostého těžkou mechanizací</t>
  </si>
  <si>
    <t>-1427157505</t>
  </si>
  <si>
    <t>"základové pásy"     0,4*0,3*(37,9*2+4,5*2)+0,4*0,3*2*4,5</t>
  </si>
  <si>
    <t>997</t>
  </si>
  <si>
    <t>Přesun sutě</t>
  </si>
  <si>
    <t>6</t>
  </si>
  <si>
    <t>997006511</t>
  </si>
  <si>
    <t>Vodorovná doprava suti s naložením a složením na skládku do 100 m</t>
  </si>
  <si>
    <t>t</t>
  </si>
  <si>
    <t>609674628</t>
  </si>
  <si>
    <t>7</t>
  </si>
  <si>
    <t>997006519</t>
  </si>
  <si>
    <t>Příplatek k vodorovnému přemístění suti na skládku ZKD 1 km přes 1 km</t>
  </si>
  <si>
    <t>-888208133</t>
  </si>
  <si>
    <t>303,282*10 'Přepočtené koeficientem množství</t>
  </si>
  <si>
    <t>997013831</t>
  </si>
  <si>
    <t>Poplatek za uložení na skládce (skládkovné) stavebního odpadu směsného kód odpadu 170 904</t>
  </si>
  <si>
    <t>-111810695</t>
  </si>
  <si>
    <t>PSV</t>
  </si>
  <si>
    <t>Práce a dodávky PSV</t>
  </si>
  <si>
    <t>749</t>
  </si>
  <si>
    <t>Elektromontáže - ostatní práce a konstrukce</t>
  </si>
  <si>
    <t>74901.R</t>
  </si>
  <si>
    <t>Odpojení a zaslepení elektropřípojky</t>
  </si>
  <si>
    <t>16</t>
  </si>
  <si>
    <t>1592737319</t>
  </si>
  <si>
    <t>08 - Budova 8 parc.č.st.1848/2</t>
  </si>
  <si>
    <t>-315946965</t>
  </si>
  <si>
    <t>"srovnání terénu"   19,0*5,0</t>
  </si>
  <si>
    <t>981011316</t>
  </si>
  <si>
    <t>Demolice budov zděných na MVC podíl konstrukcí do 35 % postupným rozebíráním</t>
  </si>
  <si>
    <t>344160564</t>
  </si>
  <si>
    <t>2,9*29,0*5,0</t>
  </si>
  <si>
    <t>"základové pásy"     0,4*0,3*(29,0*2+4,5*2)+0,4*0,5*4,5</t>
  </si>
  <si>
    <t>292,993*10 'Přepočtené koeficientem množství</t>
  </si>
  <si>
    <t>09 - Vedlejší rozpočtové náklady</t>
  </si>
  <si>
    <t>VRN - Vedlejší rozpočtové náklady</t>
  </si>
  <si>
    <t xml:space="preserve">    VRN3 - Zařízení staveniště</t>
  </si>
  <si>
    <t xml:space="preserve">    VRN9 - Ostatní náklady</t>
  </si>
  <si>
    <t>VRN</t>
  </si>
  <si>
    <t>VRN3</t>
  </si>
  <si>
    <t>Zařízení staveniště</t>
  </si>
  <si>
    <t>032103000</t>
  </si>
  <si>
    <t>Náklady na stavební buňky - 2 kusy stavební buňky a 1 kus mobilní toalety</t>
  </si>
  <si>
    <t>Kč</t>
  </si>
  <si>
    <t>CS ÚRS 2016 02</t>
  </si>
  <si>
    <t>1024</t>
  </si>
  <si>
    <t>-2107371688</t>
  </si>
  <si>
    <t>032903000</t>
  </si>
  <si>
    <t>Náklady na provoz a údržbu vybavení staveniště</t>
  </si>
  <si>
    <t>-384219004</t>
  </si>
  <si>
    <t>034203000</t>
  </si>
  <si>
    <t>Oplocení staveniště</t>
  </si>
  <si>
    <t>-332712533</t>
  </si>
  <si>
    <t>034503000</t>
  </si>
  <si>
    <t>Informační tabule na staveništi</t>
  </si>
  <si>
    <t>560543696</t>
  </si>
  <si>
    <t>039103000</t>
  </si>
  <si>
    <t>Rozebrání, bourání a odvoz zařízení staveniště</t>
  </si>
  <si>
    <t>258975334</t>
  </si>
  <si>
    <t>039203000</t>
  </si>
  <si>
    <t>Úprava terénu po zrušení zařízení staveniště</t>
  </si>
  <si>
    <t>705934240</t>
  </si>
  <si>
    <t>VRN9</t>
  </si>
  <si>
    <t>Ostatní náklady</t>
  </si>
  <si>
    <t>091003000</t>
  </si>
  <si>
    <t>Ostatní náklady - dopravní značení</t>
  </si>
  <si>
    <t>2014256017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</si>
</sst>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left"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1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 locked="0"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166" fontId="22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5" t="s">
        <v>14</v>
      </c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18"/>
      <c r="BE5" s="26" t="s">
        <v>15</v>
      </c>
      <c r="BS5" s="15" t="s">
        <v>6</v>
      </c>
    </row>
    <row r="6" spans="2:71" s="1" customFormat="1" ht="36.95" customHeight="1">
      <c r="B6" s="19"/>
      <c r="C6" s="20"/>
      <c r="D6" s="27" t="s">
        <v>16</v>
      </c>
      <c r="E6" s="20"/>
      <c r="F6" s="20"/>
      <c r="G6" s="20"/>
      <c r="H6" s="20"/>
      <c r="I6" s="20"/>
      <c r="J6" s="20"/>
      <c r="K6" s="28" t="s">
        <v>17</v>
      </c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18"/>
      <c r="BE6" s="29"/>
      <c r="BS6" s="15" t="s">
        <v>6</v>
      </c>
    </row>
    <row r="7" spans="2:71" s="1" customFormat="1" ht="12" customHeight="1">
      <c r="B7" s="19"/>
      <c r="C7" s="20"/>
      <c r="D7" s="30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30" t="s">
        <v>19</v>
      </c>
      <c r="AL7" s="20"/>
      <c r="AM7" s="20"/>
      <c r="AN7" s="25" t="s">
        <v>1</v>
      </c>
      <c r="AO7" s="20"/>
      <c r="AP7" s="20"/>
      <c r="AQ7" s="20"/>
      <c r="AR7" s="18"/>
      <c r="BE7" s="29"/>
      <c r="BS7" s="15" t="s">
        <v>6</v>
      </c>
    </row>
    <row r="8" spans="2:71" s="1" customFormat="1" ht="12" customHeight="1">
      <c r="B8" s="19"/>
      <c r="C8" s="20"/>
      <c r="D8" s="30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30" t="s">
        <v>22</v>
      </c>
      <c r="AL8" s="20"/>
      <c r="AM8" s="20"/>
      <c r="AN8" s="31" t="s">
        <v>23</v>
      </c>
      <c r="AO8" s="20"/>
      <c r="AP8" s="20"/>
      <c r="AQ8" s="20"/>
      <c r="AR8" s="18"/>
      <c r="BE8" s="29"/>
      <c r="BS8" s="15" t="s">
        <v>6</v>
      </c>
    </row>
    <row r="9" spans="2:71" s="1" customFormat="1" ht="14.4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9"/>
      <c r="BS9" s="15" t="s">
        <v>6</v>
      </c>
    </row>
    <row r="10" spans="2:71" s="1" customFormat="1" ht="12" customHeight="1">
      <c r="B10" s="19"/>
      <c r="C10" s="20"/>
      <c r="D10" s="30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30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9"/>
      <c r="BS10" s="15" t="s">
        <v>6</v>
      </c>
    </row>
    <row r="11" spans="2:71" s="1" customFormat="1" ht="18.45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30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9"/>
      <c r="BS12" s="15" t="s">
        <v>6</v>
      </c>
    </row>
    <row r="13" spans="2:71" s="1" customFormat="1" ht="12" customHeight="1">
      <c r="B13" s="19"/>
      <c r="C13" s="20"/>
      <c r="D13" s="30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30" t="s">
        <v>25</v>
      </c>
      <c r="AL13" s="20"/>
      <c r="AM13" s="20"/>
      <c r="AN13" s="32" t="s">
        <v>29</v>
      </c>
      <c r="AO13" s="20"/>
      <c r="AP13" s="20"/>
      <c r="AQ13" s="20"/>
      <c r="AR13" s="18"/>
      <c r="BE13" s="29"/>
      <c r="BS13" s="15" t="s">
        <v>6</v>
      </c>
    </row>
    <row r="14" spans="2:71" ht="12">
      <c r="B14" s="19"/>
      <c r="C14" s="20"/>
      <c r="D14" s="20"/>
      <c r="E14" s="32" t="s">
        <v>29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27</v>
      </c>
      <c r="AL14" s="20"/>
      <c r="AM14" s="20"/>
      <c r="AN14" s="32" t="s">
        <v>29</v>
      </c>
      <c r="AO14" s="20"/>
      <c r="AP14" s="20"/>
      <c r="AQ14" s="20"/>
      <c r="AR14" s="18"/>
      <c r="BE14" s="2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9"/>
      <c r="BS15" s="15" t="s">
        <v>4</v>
      </c>
    </row>
    <row r="16" spans="2:71" s="1" customFormat="1" ht="12" customHeight="1">
      <c r="B16" s="19"/>
      <c r="C16" s="20"/>
      <c r="D16" s="30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30" t="s">
        <v>25</v>
      </c>
      <c r="AL16" s="20"/>
      <c r="AM16" s="20"/>
      <c r="AN16" s="25" t="s">
        <v>31</v>
      </c>
      <c r="AO16" s="20"/>
      <c r="AP16" s="20"/>
      <c r="AQ16" s="20"/>
      <c r="AR16" s="18"/>
      <c r="BE16" s="29"/>
      <c r="BS16" s="15" t="s">
        <v>4</v>
      </c>
    </row>
    <row r="17" spans="2:71" s="1" customFormat="1" ht="18.45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30" t="s">
        <v>27</v>
      </c>
      <c r="AL17" s="20"/>
      <c r="AM17" s="20"/>
      <c r="AN17" s="25" t="s">
        <v>1</v>
      </c>
      <c r="AO17" s="20"/>
      <c r="AP17" s="20"/>
      <c r="AQ17" s="20"/>
      <c r="AR17" s="18"/>
      <c r="BE17" s="29"/>
      <c r="BS17" s="15" t="s">
        <v>33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9"/>
      <c r="BS18" s="15" t="s">
        <v>6</v>
      </c>
    </row>
    <row r="19" spans="2:71" s="1" customFormat="1" ht="12" customHeight="1">
      <c r="B19" s="19"/>
      <c r="C19" s="20"/>
      <c r="D19" s="30" t="s">
        <v>34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30" t="s">
        <v>25</v>
      </c>
      <c r="AL19" s="20"/>
      <c r="AM19" s="20"/>
      <c r="AN19" s="25" t="s">
        <v>1</v>
      </c>
      <c r="AO19" s="20"/>
      <c r="AP19" s="20"/>
      <c r="AQ19" s="20"/>
      <c r="AR19" s="18"/>
      <c r="BE19" s="29"/>
      <c r="BS19" s="15" t="s">
        <v>6</v>
      </c>
    </row>
    <row r="20" spans="2:71" s="1" customFormat="1" ht="18.45" customHeight="1">
      <c r="B20" s="19"/>
      <c r="C20" s="20"/>
      <c r="D20" s="20"/>
      <c r="E20" s="25" t="s">
        <v>26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30" t="s">
        <v>27</v>
      </c>
      <c r="AL20" s="20"/>
      <c r="AM20" s="20"/>
      <c r="AN20" s="25" t="s">
        <v>1</v>
      </c>
      <c r="AO20" s="20"/>
      <c r="AP20" s="20"/>
      <c r="AQ20" s="20"/>
      <c r="AR20" s="18"/>
      <c r="BE20" s="29"/>
      <c r="BS20" s="15" t="s">
        <v>33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9"/>
    </row>
    <row r="22" spans="2:57" s="1" customFormat="1" ht="12" customHeight="1">
      <c r="B22" s="19"/>
      <c r="C22" s="20"/>
      <c r="D22" s="30" t="s">
        <v>35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9"/>
    </row>
    <row r="23" spans="2:57" s="1" customFormat="1" ht="16.5" customHeight="1">
      <c r="B23" s="19"/>
      <c r="C23" s="20"/>
      <c r="D23" s="20"/>
      <c r="E23" s="34" t="s">
        <v>1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20"/>
      <c r="AP23" s="20"/>
      <c r="AQ23" s="20"/>
      <c r="AR23" s="18"/>
      <c r="BE23" s="2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9"/>
    </row>
    <row r="25" spans="2:57" s="1" customFormat="1" ht="6.95" customHeight="1">
      <c r="B25" s="19"/>
      <c r="C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0"/>
      <c r="AQ25" s="20"/>
      <c r="AR25" s="18"/>
      <c r="BE25" s="29"/>
    </row>
    <row r="26" spans="1:57" s="2" customFormat="1" ht="25.9" customHeight="1">
      <c r="A26" s="36"/>
      <c r="B26" s="37"/>
      <c r="C26" s="38"/>
      <c r="D26" s="39" t="s">
        <v>36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29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29"/>
    </row>
    <row r="28" spans="1:57" s="2" customFormat="1" ht="12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37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38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39</v>
      </c>
      <c r="AL28" s="43"/>
      <c r="AM28" s="43"/>
      <c r="AN28" s="43"/>
      <c r="AO28" s="43"/>
      <c r="AP28" s="38"/>
      <c r="AQ28" s="38"/>
      <c r="AR28" s="42"/>
      <c r="BE28" s="29"/>
    </row>
    <row r="29" spans="1:57" s="3" customFormat="1" ht="14.4" customHeight="1">
      <c r="A29" s="3"/>
      <c r="B29" s="44"/>
      <c r="C29" s="45"/>
      <c r="D29" s="30" t="s">
        <v>40</v>
      </c>
      <c r="E29" s="45"/>
      <c r="F29" s="30" t="s">
        <v>41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1:57" s="3" customFormat="1" ht="14.4" customHeight="1">
      <c r="A30" s="3"/>
      <c r="B30" s="44"/>
      <c r="C30" s="45"/>
      <c r="D30" s="45"/>
      <c r="E30" s="45"/>
      <c r="F30" s="30" t="s">
        <v>42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1:57" s="3" customFormat="1" ht="14.4" customHeight="1" hidden="1">
      <c r="A31" s="3"/>
      <c r="B31" s="44"/>
      <c r="C31" s="45"/>
      <c r="D31" s="45"/>
      <c r="E31" s="45"/>
      <c r="F31" s="30" t="s">
        <v>43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1:57" s="3" customFormat="1" ht="14.4" customHeight="1" hidden="1">
      <c r="A32" s="3"/>
      <c r="B32" s="44"/>
      <c r="C32" s="45"/>
      <c r="D32" s="45"/>
      <c r="E32" s="45"/>
      <c r="F32" s="30" t="s">
        <v>44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1:57" s="3" customFormat="1" ht="14.4" customHeight="1" hidden="1">
      <c r="A33" s="3"/>
      <c r="B33" s="44"/>
      <c r="C33" s="45"/>
      <c r="D33" s="45"/>
      <c r="E33" s="45"/>
      <c r="F33" s="30" t="s">
        <v>45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29"/>
    </row>
    <row r="35" spans="1:57" s="2" customFormat="1" ht="25.9" customHeight="1">
      <c r="A35" s="36"/>
      <c r="B35" s="37"/>
      <c r="C35" s="50"/>
      <c r="D35" s="51" t="s">
        <v>46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47</v>
      </c>
      <c r="U35" s="52"/>
      <c r="V35" s="52"/>
      <c r="W35" s="52"/>
      <c r="X35" s="54" t="s">
        <v>48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  <c r="BE36" s="36"/>
    </row>
    <row r="37" spans="1:57" s="2" customFormat="1" ht="14.4" customHeight="1">
      <c r="A37" s="36"/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  <c r="BE37" s="36"/>
    </row>
    <row r="38" spans="2:44" s="1" customFormat="1" ht="14.4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" customHeight="1">
      <c r="B49" s="57"/>
      <c r="C49" s="58"/>
      <c r="D49" s="59" t="s">
        <v>49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59" t="s">
        <v>50</v>
      </c>
      <c r="AI49" s="60"/>
      <c r="AJ49" s="60"/>
      <c r="AK49" s="60"/>
      <c r="AL49" s="60"/>
      <c r="AM49" s="60"/>
      <c r="AN49" s="60"/>
      <c r="AO49" s="60"/>
      <c r="AP49" s="58"/>
      <c r="AQ49" s="58"/>
      <c r="AR49" s="61"/>
    </row>
    <row r="50" spans="2:44" ht="12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2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2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2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2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2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2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2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2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2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">
      <c r="A60" s="36"/>
      <c r="B60" s="37"/>
      <c r="C60" s="38"/>
      <c r="D60" s="62" t="s">
        <v>51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62" t="s">
        <v>52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62" t="s">
        <v>51</v>
      </c>
      <c r="AI60" s="40"/>
      <c r="AJ60" s="40"/>
      <c r="AK60" s="40"/>
      <c r="AL60" s="40"/>
      <c r="AM60" s="62" t="s">
        <v>52</v>
      </c>
      <c r="AN60" s="40"/>
      <c r="AO60" s="40"/>
      <c r="AP60" s="38"/>
      <c r="AQ60" s="38"/>
      <c r="AR60" s="42"/>
      <c r="BE60" s="36"/>
    </row>
    <row r="61" spans="2:44" ht="12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2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2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">
      <c r="A64" s="36"/>
      <c r="B64" s="37"/>
      <c r="C64" s="38"/>
      <c r="D64" s="59" t="s">
        <v>53</v>
      </c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59" t="s">
        <v>54</v>
      </c>
      <c r="AI64" s="63"/>
      <c r="AJ64" s="63"/>
      <c r="AK64" s="63"/>
      <c r="AL64" s="63"/>
      <c r="AM64" s="63"/>
      <c r="AN64" s="63"/>
      <c r="AO64" s="63"/>
      <c r="AP64" s="38"/>
      <c r="AQ64" s="38"/>
      <c r="AR64" s="42"/>
      <c r="BE64" s="36"/>
    </row>
    <row r="65" spans="2:44" ht="12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2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2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2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2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2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2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2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2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2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">
      <c r="A75" s="36"/>
      <c r="B75" s="37"/>
      <c r="C75" s="38"/>
      <c r="D75" s="62" t="s">
        <v>51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62" t="s">
        <v>52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62" t="s">
        <v>51</v>
      </c>
      <c r="AI75" s="40"/>
      <c r="AJ75" s="40"/>
      <c r="AK75" s="40"/>
      <c r="AL75" s="40"/>
      <c r="AM75" s="62" t="s">
        <v>52</v>
      </c>
      <c r="AN75" s="40"/>
      <c r="AO75" s="40"/>
      <c r="AP75" s="38"/>
      <c r="AQ75" s="38"/>
      <c r="AR75" s="42"/>
      <c r="BE75" s="36"/>
    </row>
    <row r="76" spans="1:57" s="2" customFormat="1" ht="12">
      <c r="A76" s="36"/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  <c r="BE76" s="36"/>
    </row>
    <row r="77" spans="1:57" s="2" customFormat="1" ht="6.95" customHeight="1">
      <c r="A77" s="36"/>
      <c r="B77" s="64"/>
      <c r="C77" s="65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65"/>
      <c r="AF77" s="65"/>
      <c r="AG77" s="65"/>
      <c r="AH77" s="65"/>
      <c r="AI77" s="65"/>
      <c r="AJ77" s="65"/>
      <c r="AK77" s="65"/>
      <c r="AL77" s="65"/>
      <c r="AM77" s="65"/>
      <c r="AN77" s="65"/>
      <c r="AO77" s="65"/>
      <c r="AP77" s="65"/>
      <c r="AQ77" s="65"/>
      <c r="AR77" s="42"/>
      <c r="BE77" s="36"/>
    </row>
    <row r="81" spans="1:57" s="2" customFormat="1" ht="6.95" customHeight="1">
      <c r="A81" s="36"/>
      <c r="B81" s="66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42"/>
      <c r="BE81" s="36"/>
    </row>
    <row r="82" spans="1:57" s="2" customFormat="1" ht="24.95" customHeight="1">
      <c r="A82" s="36"/>
      <c r="B82" s="37"/>
      <c r="C82" s="21" t="s">
        <v>55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  <c r="BE82" s="36"/>
    </row>
    <row r="83" spans="1:57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  <c r="BE83" s="36"/>
    </row>
    <row r="84" spans="1:57" s="4" customFormat="1" ht="12" customHeight="1">
      <c r="A84" s="4"/>
      <c r="B84" s="68"/>
      <c r="C84" s="30" t="s">
        <v>13</v>
      </c>
      <c r="D84" s="69"/>
      <c r="E84" s="69"/>
      <c r="F84" s="69"/>
      <c r="G84" s="69"/>
      <c r="H84" s="69"/>
      <c r="I84" s="69"/>
      <c r="J84" s="69"/>
      <c r="K84" s="69"/>
      <c r="L84" s="69" t="str">
        <f>K5</f>
        <v>01-2</v>
      </c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70"/>
      <c r="BE84" s="4"/>
    </row>
    <row r="85" spans="1:57" s="5" customFormat="1" ht="36.95" customHeight="1">
      <c r="A85" s="5"/>
      <c r="B85" s="71"/>
      <c r="C85" s="72" t="s">
        <v>16</v>
      </c>
      <c r="D85" s="73"/>
      <c r="E85" s="73"/>
      <c r="F85" s="73"/>
      <c r="G85" s="73"/>
      <c r="H85" s="73"/>
      <c r="I85" s="73"/>
      <c r="J85" s="73"/>
      <c r="K85" s="73"/>
      <c r="L85" s="74" t="str">
        <f>K6</f>
        <v>Odstranění objektů a hospodářských budov v lokalitě Kroměříž, Dolní zahrady, ul. U Zámečku v k.ú. Kroměříž</v>
      </c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5"/>
      <c r="BE85" s="5"/>
    </row>
    <row r="86" spans="1:57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  <c r="BE86" s="36"/>
    </row>
    <row r="87" spans="1:57" s="2" customFormat="1" ht="12" customHeight="1">
      <c r="A87" s="36"/>
      <c r="B87" s="37"/>
      <c r="C87" s="30" t="s">
        <v>20</v>
      </c>
      <c r="D87" s="38"/>
      <c r="E87" s="38"/>
      <c r="F87" s="38"/>
      <c r="G87" s="38"/>
      <c r="H87" s="38"/>
      <c r="I87" s="38"/>
      <c r="J87" s="38"/>
      <c r="K87" s="38"/>
      <c r="L87" s="76" t="str">
        <f>IF(K8="","",K8)</f>
        <v>Kroměříž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0" t="s">
        <v>22</v>
      </c>
      <c r="AJ87" s="38"/>
      <c r="AK87" s="38"/>
      <c r="AL87" s="38"/>
      <c r="AM87" s="77" t="str">
        <f>IF(AN8="","",AN8)</f>
        <v>30. 5. 2018</v>
      </c>
      <c r="AN87" s="77"/>
      <c r="AO87" s="38"/>
      <c r="AP87" s="38"/>
      <c r="AQ87" s="38"/>
      <c r="AR87" s="42"/>
      <c r="BE87" s="36"/>
    </row>
    <row r="88" spans="1:57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  <c r="BE88" s="36"/>
    </row>
    <row r="89" spans="1:57" s="2" customFormat="1" ht="15.15" customHeight="1">
      <c r="A89" s="36"/>
      <c r="B89" s="37"/>
      <c r="C89" s="30" t="s">
        <v>24</v>
      </c>
      <c r="D89" s="38"/>
      <c r="E89" s="38"/>
      <c r="F89" s="38"/>
      <c r="G89" s="38"/>
      <c r="H89" s="38"/>
      <c r="I89" s="38"/>
      <c r="J89" s="38"/>
      <c r="K89" s="38"/>
      <c r="L89" s="69" t="str">
        <f>IF(E11="","",E11)</f>
        <v xml:space="preserve"> 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0" t="s">
        <v>30</v>
      </c>
      <c r="AJ89" s="38"/>
      <c r="AK89" s="38"/>
      <c r="AL89" s="38"/>
      <c r="AM89" s="78" t="str">
        <f>IF(E17="","",E17)</f>
        <v>Ing.arch.Martin Janda</v>
      </c>
      <c r="AN89" s="69"/>
      <c r="AO89" s="69"/>
      <c r="AP89" s="69"/>
      <c r="AQ89" s="38"/>
      <c r="AR89" s="42"/>
      <c r="AS89" s="79" t="s">
        <v>56</v>
      </c>
      <c r="AT89" s="80"/>
      <c r="AU89" s="81"/>
      <c r="AV89" s="81"/>
      <c r="AW89" s="81"/>
      <c r="AX89" s="81"/>
      <c r="AY89" s="81"/>
      <c r="AZ89" s="81"/>
      <c r="BA89" s="81"/>
      <c r="BB89" s="81"/>
      <c r="BC89" s="81"/>
      <c r="BD89" s="82"/>
      <c r="BE89" s="36"/>
    </row>
    <row r="90" spans="1:57" s="2" customFormat="1" ht="15.15" customHeight="1">
      <c r="A90" s="36"/>
      <c r="B90" s="37"/>
      <c r="C90" s="30" t="s">
        <v>28</v>
      </c>
      <c r="D90" s="38"/>
      <c r="E90" s="38"/>
      <c r="F90" s="38"/>
      <c r="G90" s="38"/>
      <c r="H90" s="38"/>
      <c r="I90" s="38"/>
      <c r="J90" s="38"/>
      <c r="K90" s="38"/>
      <c r="L90" s="69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0" t="s">
        <v>34</v>
      </c>
      <c r="AJ90" s="38"/>
      <c r="AK90" s="38"/>
      <c r="AL90" s="38"/>
      <c r="AM90" s="78" t="str">
        <f>IF(E20="","",E20)</f>
        <v xml:space="preserve"> </v>
      </c>
      <c r="AN90" s="69"/>
      <c r="AO90" s="69"/>
      <c r="AP90" s="69"/>
      <c r="AQ90" s="38"/>
      <c r="AR90" s="42"/>
      <c r="AS90" s="83"/>
      <c r="AT90" s="84"/>
      <c r="AU90" s="85"/>
      <c r="AV90" s="85"/>
      <c r="AW90" s="85"/>
      <c r="AX90" s="85"/>
      <c r="AY90" s="85"/>
      <c r="AZ90" s="85"/>
      <c r="BA90" s="85"/>
      <c r="BB90" s="85"/>
      <c r="BC90" s="85"/>
      <c r="BD90" s="86"/>
      <c r="BE90" s="36"/>
    </row>
    <row r="91" spans="1:57" s="2" customFormat="1" ht="10.8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7"/>
      <c r="AT91" s="88"/>
      <c r="AU91" s="89"/>
      <c r="AV91" s="89"/>
      <c r="AW91" s="89"/>
      <c r="AX91" s="89"/>
      <c r="AY91" s="89"/>
      <c r="AZ91" s="89"/>
      <c r="BA91" s="89"/>
      <c r="BB91" s="89"/>
      <c r="BC91" s="89"/>
      <c r="BD91" s="90"/>
      <c r="BE91" s="36"/>
    </row>
    <row r="92" spans="1:57" s="2" customFormat="1" ht="29.25" customHeight="1">
      <c r="A92" s="36"/>
      <c r="B92" s="37"/>
      <c r="C92" s="91" t="s">
        <v>57</v>
      </c>
      <c r="D92" s="92"/>
      <c r="E92" s="92"/>
      <c r="F92" s="92"/>
      <c r="G92" s="92"/>
      <c r="H92" s="93"/>
      <c r="I92" s="94" t="s">
        <v>58</v>
      </c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2"/>
      <c r="X92" s="92"/>
      <c r="Y92" s="92"/>
      <c r="Z92" s="92"/>
      <c r="AA92" s="92"/>
      <c r="AB92" s="92"/>
      <c r="AC92" s="92"/>
      <c r="AD92" s="92"/>
      <c r="AE92" s="92"/>
      <c r="AF92" s="92"/>
      <c r="AG92" s="95" t="s">
        <v>59</v>
      </c>
      <c r="AH92" s="92"/>
      <c r="AI92" s="92"/>
      <c r="AJ92" s="92"/>
      <c r="AK92" s="92"/>
      <c r="AL92" s="92"/>
      <c r="AM92" s="92"/>
      <c r="AN92" s="94" t="s">
        <v>60</v>
      </c>
      <c r="AO92" s="92"/>
      <c r="AP92" s="96"/>
      <c r="AQ92" s="97" t="s">
        <v>61</v>
      </c>
      <c r="AR92" s="42"/>
      <c r="AS92" s="98" t="s">
        <v>62</v>
      </c>
      <c r="AT92" s="99" t="s">
        <v>63</v>
      </c>
      <c r="AU92" s="99" t="s">
        <v>64</v>
      </c>
      <c r="AV92" s="99" t="s">
        <v>65</v>
      </c>
      <c r="AW92" s="99" t="s">
        <v>66</v>
      </c>
      <c r="AX92" s="99" t="s">
        <v>67</v>
      </c>
      <c r="AY92" s="99" t="s">
        <v>68</v>
      </c>
      <c r="AZ92" s="99" t="s">
        <v>69</v>
      </c>
      <c r="BA92" s="99" t="s">
        <v>70</v>
      </c>
      <c r="BB92" s="99" t="s">
        <v>71</v>
      </c>
      <c r="BC92" s="99" t="s">
        <v>72</v>
      </c>
      <c r="BD92" s="100" t="s">
        <v>73</v>
      </c>
      <c r="BE92" s="36"/>
    </row>
    <row r="93" spans="1:57" s="2" customFormat="1" ht="10.8" customHeight="1">
      <c r="A93" s="36"/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101"/>
      <c r="AT93" s="102"/>
      <c r="AU93" s="102"/>
      <c r="AV93" s="102"/>
      <c r="AW93" s="102"/>
      <c r="AX93" s="102"/>
      <c r="AY93" s="102"/>
      <c r="AZ93" s="102"/>
      <c r="BA93" s="102"/>
      <c r="BB93" s="102"/>
      <c r="BC93" s="102"/>
      <c r="BD93" s="103"/>
      <c r="BE93" s="36"/>
    </row>
    <row r="94" spans="1:90" s="6" customFormat="1" ht="32.4" customHeight="1">
      <c r="A94" s="6"/>
      <c r="B94" s="104"/>
      <c r="C94" s="105" t="s">
        <v>74</v>
      </c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7">
        <f>ROUND(SUM(AG95:AG97),2)</f>
        <v>0</v>
      </c>
      <c r="AH94" s="107"/>
      <c r="AI94" s="107"/>
      <c r="AJ94" s="107"/>
      <c r="AK94" s="107"/>
      <c r="AL94" s="107"/>
      <c r="AM94" s="107"/>
      <c r="AN94" s="108">
        <f>SUM(AG94,AT94)</f>
        <v>0</v>
      </c>
      <c r="AO94" s="108"/>
      <c r="AP94" s="108"/>
      <c r="AQ94" s="109" t="s">
        <v>1</v>
      </c>
      <c r="AR94" s="110"/>
      <c r="AS94" s="111">
        <f>ROUND(SUM(AS95:AS97),2)</f>
        <v>0</v>
      </c>
      <c r="AT94" s="112">
        <f>ROUND(SUM(AV94:AW94),2)</f>
        <v>0</v>
      </c>
      <c r="AU94" s="113">
        <f>ROUND(SUM(AU95:AU97),5)</f>
        <v>0</v>
      </c>
      <c r="AV94" s="112">
        <f>ROUND(AZ94*L29,2)</f>
        <v>0</v>
      </c>
      <c r="AW94" s="112">
        <f>ROUND(BA94*L30,2)</f>
        <v>0</v>
      </c>
      <c r="AX94" s="112">
        <f>ROUND(BB94*L29,2)</f>
        <v>0</v>
      </c>
      <c r="AY94" s="112">
        <f>ROUND(BC94*L30,2)</f>
        <v>0</v>
      </c>
      <c r="AZ94" s="112">
        <f>ROUND(SUM(AZ95:AZ97),2)</f>
        <v>0</v>
      </c>
      <c r="BA94" s="112">
        <f>ROUND(SUM(BA95:BA97),2)</f>
        <v>0</v>
      </c>
      <c r="BB94" s="112">
        <f>ROUND(SUM(BB95:BB97),2)</f>
        <v>0</v>
      </c>
      <c r="BC94" s="112">
        <f>ROUND(SUM(BC95:BC97),2)</f>
        <v>0</v>
      </c>
      <c r="BD94" s="114">
        <f>ROUND(SUM(BD95:BD97),2)</f>
        <v>0</v>
      </c>
      <c r="BE94" s="6"/>
      <c r="BS94" s="115" t="s">
        <v>75</v>
      </c>
      <c r="BT94" s="115" t="s">
        <v>76</v>
      </c>
      <c r="BU94" s="116" t="s">
        <v>77</v>
      </c>
      <c r="BV94" s="115" t="s">
        <v>78</v>
      </c>
      <c r="BW94" s="115" t="s">
        <v>5</v>
      </c>
      <c r="BX94" s="115" t="s">
        <v>79</v>
      </c>
      <c r="CL94" s="115" t="s">
        <v>1</v>
      </c>
    </row>
    <row r="95" spans="1:91" s="7" customFormat="1" ht="16.5" customHeight="1">
      <c r="A95" s="117" t="s">
        <v>80</v>
      </c>
      <c r="B95" s="118"/>
      <c r="C95" s="119"/>
      <c r="D95" s="120" t="s">
        <v>81</v>
      </c>
      <c r="E95" s="120"/>
      <c r="F95" s="120"/>
      <c r="G95" s="120"/>
      <c r="H95" s="120"/>
      <c r="I95" s="121"/>
      <c r="J95" s="120" t="s">
        <v>82</v>
      </c>
      <c r="K95" s="120"/>
      <c r="L95" s="120"/>
      <c r="M95" s="120"/>
      <c r="N95" s="120"/>
      <c r="O95" s="120"/>
      <c r="P95" s="120"/>
      <c r="Q95" s="120"/>
      <c r="R95" s="120"/>
      <c r="S95" s="120"/>
      <c r="T95" s="120"/>
      <c r="U95" s="120"/>
      <c r="V95" s="120"/>
      <c r="W95" s="120"/>
      <c r="X95" s="120"/>
      <c r="Y95" s="120"/>
      <c r="Z95" s="120"/>
      <c r="AA95" s="120"/>
      <c r="AB95" s="120"/>
      <c r="AC95" s="120"/>
      <c r="AD95" s="120"/>
      <c r="AE95" s="120"/>
      <c r="AF95" s="120"/>
      <c r="AG95" s="122">
        <f>'06 - Budova 6 parc.č.st.1...'!J30</f>
        <v>0</v>
      </c>
      <c r="AH95" s="121"/>
      <c r="AI95" s="121"/>
      <c r="AJ95" s="121"/>
      <c r="AK95" s="121"/>
      <c r="AL95" s="121"/>
      <c r="AM95" s="121"/>
      <c r="AN95" s="122">
        <f>SUM(AG95,AT95)</f>
        <v>0</v>
      </c>
      <c r="AO95" s="121"/>
      <c r="AP95" s="121"/>
      <c r="AQ95" s="123" t="s">
        <v>83</v>
      </c>
      <c r="AR95" s="124"/>
      <c r="AS95" s="125">
        <v>0</v>
      </c>
      <c r="AT95" s="126">
        <f>ROUND(SUM(AV95:AW95),2)</f>
        <v>0</v>
      </c>
      <c r="AU95" s="127">
        <f>'06 - Budova 6 parc.č.st.1...'!P123</f>
        <v>0</v>
      </c>
      <c r="AV95" s="126">
        <f>'06 - Budova 6 parc.č.st.1...'!J33</f>
        <v>0</v>
      </c>
      <c r="AW95" s="126">
        <f>'06 - Budova 6 parc.č.st.1...'!J34</f>
        <v>0</v>
      </c>
      <c r="AX95" s="126">
        <f>'06 - Budova 6 parc.č.st.1...'!J35</f>
        <v>0</v>
      </c>
      <c r="AY95" s="126">
        <f>'06 - Budova 6 parc.č.st.1...'!J36</f>
        <v>0</v>
      </c>
      <c r="AZ95" s="126">
        <f>'06 - Budova 6 parc.č.st.1...'!F33</f>
        <v>0</v>
      </c>
      <c r="BA95" s="126">
        <f>'06 - Budova 6 parc.č.st.1...'!F34</f>
        <v>0</v>
      </c>
      <c r="BB95" s="126">
        <f>'06 - Budova 6 parc.č.st.1...'!F35</f>
        <v>0</v>
      </c>
      <c r="BC95" s="126">
        <f>'06 - Budova 6 parc.č.st.1...'!F36</f>
        <v>0</v>
      </c>
      <c r="BD95" s="128">
        <f>'06 - Budova 6 parc.č.st.1...'!F37</f>
        <v>0</v>
      </c>
      <c r="BE95" s="7"/>
      <c r="BT95" s="129" t="s">
        <v>84</v>
      </c>
      <c r="BV95" s="129" t="s">
        <v>78</v>
      </c>
      <c r="BW95" s="129" t="s">
        <v>85</v>
      </c>
      <c r="BX95" s="129" t="s">
        <v>5</v>
      </c>
      <c r="CL95" s="129" t="s">
        <v>1</v>
      </c>
      <c r="CM95" s="129" t="s">
        <v>86</v>
      </c>
    </row>
    <row r="96" spans="1:91" s="7" customFormat="1" ht="16.5" customHeight="1">
      <c r="A96" s="117" t="s">
        <v>80</v>
      </c>
      <c r="B96" s="118"/>
      <c r="C96" s="119"/>
      <c r="D96" s="120" t="s">
        <v>87</v>
      </c>
      <c r="E96" s="120"/>
      <c r="F96" s="120"/>
      <c r="G96" s="120"/>
      <c r="H96" s="120"/>
      <c r="I96" s="121"/>
      <c r="J96" s="120" t="s">
        <v>88</v>
      </c>
      <c r="K96" s="120"/>
      <c r="L96" s="120"/>
      <c r="M96" s="120"/>
      <c r="N96" s="120"/>
      <c r="O96" s="120"/>
      <c r="P96" s="120"/>
      <c r="Q96" s="120"/>
      <c r="R96" s="120"/>
      <c r="S96" s="120"/>
      <c r="T96" s="120"/>
      <c r="U96" s="120"/>
      <c r="V96" s="120"/>
      <c r="W96" s="120"/>
      <c r="X96" s="120"/>
      <c r="Y96" s="120"/>
      <c r="Z96" s="120"/>
      <c r="AA96" s="120"/>
      <c r="AB96" s="120"/>
      <c r="AC96" s="120"/>
      <c r="AD96" s="120"/>
      <c r="AE96" s="120"/>
      <c r="AF96" s="120"/>
      <c r="AG96" s="122">
        <f>'08 - Budova 8 parc.č.st.1...'!J30</f>
        <v>0</v>
      </c>
      <c r="AH96" s="121"/>
      <c r="AI96" s="121"/>
      <c r="AJ96" s="121"/>
      <c r="AK96" s="121"/>
      <c r="AL96" s="121"/>
      <c r="AM96" s="121"/>
      <c r="AN96" s="122">
        <f>SUM(AG96,AT96)</f>
        <v>0</v>
      </c>
      <c r="AO96" s="121"/>
      <c r="AP96" s="121"/>
      <c r="AQ96" s="123" t="s">
        <v>83</v>
      </c>
      <c r="AR96" s="124"/>
      <c r="AS96" s="125">
        <v>0</v>
      </c>
      <c r="AT96" s="126">
        <f>ROUND(SUM(AV96:AW96),2)</f>
        <v>0</v>
      </c>
      <c r="AU96" s="127">
        <f>'08 - Budova 8 parc.č.st.1...'!P123</f>
        <v>0</v>
      </c>
      <c r="AV96" s="126">
        <f>'08 - Budova 8 parc.č.st.1...'!J33</f>
        <v>0</v>
      </c>
      <c r="AW96" s="126">
        <f>'08 - Budova 8 parc.č.st.1...'!J34</f>
        <v>0</v>
      </c>
      <c r="AX96" s="126">
        <f>'08 - Budova 8 parc.č.st.1...'!J35</f>
        <v>0</v>
      </c>
      <c r="AY96" s="126">
        <f>'08 - Budova 8 parc.č.st.1...'!J36</f>
        <v>0</v>
      </c>
      <c r="AZ96" s="126">
        <f>'08 - Budova 8 parc.č.st.1...'!F33</f>
        <v>0</v>
      </c>
      <c r="BA96" s="126">
        <f>'08 - Budova 8 parc.č.st.1...'!F34</f>
        <v>0</v>
      </c>
      <c r="BB96" s="126">
        <f>'08 - Budova 8 parc.č.st.1...'!F35</f>
        <v>0</v>
      </c>
      <c r="BC96" s="126">
        <f>'08 - Budova 8 parc.č.st.1...'!F36</f>
        <v>0</v>
      </c>
      <c r="BD96" s="128">
        <f>'08 - Budova 8 parc.č.st.1...'!F37</f>
        <v>0</v>
      </c>
      <c r="BE96" s="7"/>
      <c r="BT96" s="129" t="s">
        <v>84</v>
      </c>
      <c r="BV96" s="129" t="s">
        <v>78</v>
      </c>
      <c r="BW96" s="129" t="s">
        <v>89</v>
      </c>
      <c r="BX96" s="129" t="s">
        <v>5</v>
      </c>
      <c r="CL96" s="129" t="s">
        <v>1</v>
      </c>
      <c r="CM96" s="129" t="s">
        <v>86</v>
      </c>
    </row>
    <row r="97" spans="1:91" s="7" customFormat="1" ht="16.5" customHeight="1">
      <c r="A97" s="117" t="s">
        <v>80</v>
      </c>
      <c r="B97" s="118"/>
      <c r="C97" s="119"/>
      <c r="D97" s="120" t="s">
        <v>90</v>
      </c>
      <c r="E97" s="120"/>
      <c r="F97" s="120"/>
      <c r="G97" s="120"/>
      <c r="H97" s="120"/>
      <c r="I97" s="121"/>
      <c r="J97" s="120" t="s">
        <v>91</v>
      </c>
      <c r="K97" s="120"/>
      <c r="L97" s="120"/>
      <c r="M97" s="120"/>
      <c r="N97" s="120"/>
      <c r="O97" s="120"/>
      <c r="P97" s="120"/>
      <c r="Q97" s="120"/>
      <c r="R97" s="120"/>
      <c r="S97" s="120"/>
      <c r="T97" s="120"/>
      <c r="U97" s="120"/>
      <c r="V97" s="120"/>
      <c r="W97" s="120"/>
      <c r="X97" s="120"/>
      <c r="Y97" s="120"/>
      <c r="Z97" s="120"/>
      <c r="AA97" s="120"/>
      <c r="AB97" s="120"/>
      <c r="AC97" s="120"/>
      <c r="AD97" s="120"/>
      <c r="AE97" s="120"/>
      <c r="AF97" s="120"/>
      <c r="AG97" s="122">
        <f>'09 - Vedlejší rozpočtové ...'!J30</f>
        <v>0</v>
      </c>
      <c r="AH97" s="121"/>
      <c r="AI97" s="121"/>
      <c r="AJ97" s="121"/>
      <c r="AK97" s="121"/>
      <c r="AL97" s="121"/>
      <c r="AM97" s="121"/>
      <c r="AN97" s="122">
        <f>SUM(AG97,AT97)</f>
        <v>0</v>
      </c>
      <c r="AO97" s="121"/>
      <c r="AP97" s="121"/>
      <c r="AQ97" s="123" t="s">
        <v>83</v>
      </c>
      <c r="AR97" s="124"/>
      <c r="AS97" s="130">
        <v>0</v>
      </c>
      <c r="AT97" s="131">
        <f>ROUND(SUM(AV97:AW97),2)</f>
        <v>0</v>
      </c>
      <c r="AU97" s="132">
        <f>'09 - Vedlejší rozpočtové ...'!P119</f>
        <v>0</v>
      </c>
      <c r="AV97" s="131">
        <f>'09 - Vedlejší rozpočtové ...'!J33</f>
        <v>0</v>
      </c>
      <c r="AW97" s="131">
        <f>'09 - Vedlejší rozpočtové ...'!J34</f>
        <v>0</v>
      </c>
      <c r="AX97" s="131">
        <f>'09 - Vedlejší rozpočtové ...'!J35</f>
        <v>0</v>
      </c>
      <c r="AY97" s="131">
        <f>'09 - Vedlejší rozpočtové ...'!J36</f>
        <v>0</v>
      </c>
      <c r="AZ97" s="131">
        <f>'09 - Vedlejší rozpočtové ...'!F33</f>
        <v>0</v>
      </c>
      <c r="BA97" s="131">
        <f>'09 - Vedlejší rozpočtové ...'!F34</f>
        <v>0</v>
      </c>
      <c r="BB97" s="131">
        <f>'09 - Vedlejší rozpočtové ...'!F35</f>
        <v>0</v>
      </c>
      <c r="BC97" s="131">
        <f>'09 - Vedlejší rozpočtové ...'!F36</f>
        <v>0</v>
      </c>
      <c r="BD97" s="133">
        <f>'09 - Vedlejší rozpočtové ...'!F37</f>
        <v>0</v>
      </c>
      <c r="BE97" s="7"/>
      <c r="BT97" s="129" t="s">
        <v>84</v>
      </c>
      <c r="BV97" s="129" t="s">
        <v>78</v>
      </c>
      <c r="BW97" s="129" t="s">
        <v>92</v>
      </c>
      <c r="BX97" s="129" t="s">
        <v>5</v>
      </c>
      <c r="CL97" s="129" t="s">
        <v>1</v>
      </c>
      <c r="CM97" s="129" t="s">
        <v>86</v>
      </c>
    </row>
    <row r="98" spans="1:57" s="2" customFormat="1" ht="30" customHeight="1">
      <c r="A98" s="36"/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42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</row>
    <row r="99" spans="1:57" s="2" customFormat="1" ht="6.95" customHeight="1">
      <c r="A99" s="36"/>
      <c r="B99" s="64"/>
      <c r="C99" s="65"/>
      <c r="D99" s="65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N99" s="65"/>
      <c r="AO99" s="65"/>
      <c r="AP99" s="65"/>
      <c r="AQ99" s="65"/>
      <c r="AR99" s="42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</sheetData>
  <sheetProtection password="CC35" sheet="1" objects="1" scenarios="1" formatColumns="0" formatRows="0"/>
  <mergeCells count="50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</mergeCells>
  <hyperlinks>
    <hyperlink ref="A95" location="'06 - Budova 6 parc.č.st.1...'!C2" display="/"/>
    <hyperlink ref="A96" location="'08 - Budova 8 parc.č.st.1...'!C2" display="/"/>
    <hyperlink ref="A97" location="'09 - Vedlejší rozpočtové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85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93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25.5" customHeight="1">
      <c r="B7" s="18"/>
      <c r="E7" s="141" t="str">
        <f>'Rekapitulace stavby'!K6</f>
        <v>Odstranění objektů a hospodářských budov v lokalitě Kroměříž, Dolní zahrady, ul. U Zámečku v k.ú. Kroměříž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94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95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30. 5. 2018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27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28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30</v>
      </c>
      <c r="E20" s="36"/>
      <c r="F20" s="36"/>
      <c r="G20" s="36"/>
      <c r="H20" s="36"/>
      <c r="I20" s="145" t="s">
        <v>25</v>
      </c>
      <c r="J20" s="144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32</v>
      </c>
      <c r="F21" s="36"/>
      <c r="G21" s="36"/>
      <c r="H21" s="36"/>
      <c r="I21" s="145" t="s">
        <v>27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27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ROUND((SUM(BE123:BE143)),2)</f>
        <v>0</v>
      </c>
      <c r="G33" s="36"/>
      <c r="H33" s="36"/>
      <c r="I33" s="160">
        <v>0.21</v>
      </c>
      <c r="J33" s="159">
        <f>ROUND(((SUM(BE123:BE143))*I33),2)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ROUND((SUM(BF123:BF143)),2)</f>
        <v>0</v>
      </c>
      <c r="G34" s="36"/>
      <c r="H34" s="36"/>
      <c r="I34" s="160">
        <v>0.15</v>
      </c>
      <c r="J34" s="159">
        <f>ROUND(((SUM(BF123:BF143))*I34),2)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ROUND((SUM(BG123:BG143)),2)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ROUND((SUM(BH123:BH143)),2)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ROUND((SUM(BI123:BI143)),2)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5" customHeight="1">
      <c r="A85" s="36"/>
      <c r="B85" s="37"/>
      <c r="C85" s="38"/>
      <c r="D85" s="38"/>
      <c r="E85" s="185" t="str">
        <f>E7</f>
        <v>Odstranění objektů a hospodářských budov v lokalitě Kroměříž, Dolní zahrady, ul. U Zámečku v k.ú. Kroměříž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06 - Budova 6 parc.č.st.1848/3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Kroměříž</v>
      </c>
      <c r="G89" s="38"/>
      <c r="H89" s="38"/>
      <c r="I89" s="145" t="s">
        <v>22</v>
      </c>
      <c r="J89" s="77" t="str">
        <f>IF(J12="","",J12)</f>
        <v>30. 5. 2018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7.9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145" t="s">
        <v>30</v>
      </c>
      <c r="J91" s="34" t="str">
        <f>E21</f>
        <v>Ing.arch.Martin Janda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97</v>
      </c>
      <c r="D94" s="187"/>
      <c r="E94" s="187"/>
      <c r="F94" s="187"/>
      <c r="G94" s="187"/>
      <c r="H94" s="187"/>
      <c r="I94" s="188"/>
      <c r="J94" s="189" t="s">
        <v>98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99</v>
      </c>
      <c r="D96" s="38"/>
      <c r="E96" s="38"/>
      <c r="F96" s="38"/>
      <c r="G96" s="38"/>
      <c r="H96" s="38"/>
      <c r="I96" s="142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100</v>
      </c>
    </row>
    <row r="97" spans="1:31" s="9" customFormat="1" ht="24.95" customHeight="1">
      <c r="A97" s="9"/>
      <c r="B97" s="191"/>
      <c r="C97" s="192"/>
      <c r="D97" s="193" t="s">
        <v>101</v>
      </c>
      <c r="E97" s="194"/>
      <c r="F97" s="194"/>
      <c r="G97" s="194"/>
      <c r="H97" s="194"/>
      <c r="I97" s="195"/>
      <c r="J97" s="196">
        <f>J124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102</v>
      </c>
      <c r="E98" s="201"/>
      <c r="F98" s="201"/>
      <c r="G98" s="201"/>
      <c r="H98" s="201"/>
      <c r="I98" s="202"/>
      <c r="J98" s="203">
        <f>J125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103</v>
      </c>
      <c r="E99" s="201"/>
      <c r="F99" s="201"/>
      <c r="G99" s="201"/>
      <c r="H99" s="201"/>
      <c r="I99" s="202"/>
      <c r="J99" s="203">
        <f>J128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104</v>
      </c>
      <c r="E100" s="201"/>
      <c r="F100" s="201"/>
      <c r="G100" s="201"/>
      <c r="H100" s="201"/>
      <c r="I100" s="202"/>
      <c r="J100" s="203">
        <f>J131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105</v>
      </c>
      <c r="E101" s="201"/>
      <c r="F101" s="201"/>
      <c r="G101" s="201"/>
      <c r="H101" s="201"/>
      <c r="I101" s="202"/>
      <c r="J101" s="203">
        <f>J136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1"/>
      <c r="C102" s="192"/>
      <c r="D102" s="193" t="s">
        <v>106</v>
      </c>
      <c r="E102" s="194"/>
      <c r="F102" s="194"/>
      <c r="G102" s="194"/>
      <c r="H102" s="194"/>
      <c r="I102" s="195"/>
      <c r="J102" s="196">
        <f>J141</f>
        <v>0</v>
      </c>
      <c r="K102" s="192"/>
      <c r="L102" s="19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8"/>
      <c r="C103" s="199"/>
      <c r="D103" s="200" t="s">
        <v>107</v>
      </c>
      <c r="E103" s="201"/>
      <c r="F103" s="201"/>
      <c r="G103" s="201"/>
      <c r="H103" s="201"/>
      <c r="I103" s="202"/>
      <c r="J103" s="203">
        <f>J142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142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181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184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108</v>
      </c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5.5" customHeight="1">
      <c r="A113" s="36"/>
      <c r="B113" s="37"/>
      <c r="C113" s="38"/>
      <c r="D113" s="38"/>
      <c r="E113" s="185" t="str">
        <f>E7</f>
        <v>Odstranění objektů a hospodářských budov v lokalitě Kroměříž, Dolní zahrady, ul. U Zámečku v k.ú. Kroměříž</v>
      </c>
      <c r="F113" s="30"/>
      <c r="G113" s="30"/>
      <c r="H113" s="30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94</v>
      </c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06 - Budova 6 parc.č.st.1848/3</v>
      </c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Kroměříž</v>
      </c>
      <c r="G117" s="38"/>
      <c r="H117" s="38"/>
      <c r="I117" s="145" t="s">
        <v>22</v>
      </c>
      <c r="J117" s="77" t="str">
        <f>IF(J12="","",J12)</f>
        <v>30. 5. 2018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7.9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145" t="s">
        <v>30</v>
      </c>
      <c r="J119" s="34" t="str">
        <f>E21</f>
        <v>Ing.arch.Martin Janda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145" t="s">
        <v>34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142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205"/>
      <c r="B122" s="206"/>
      <c r="C122" s="207" t="s">
        <v>109</v>
      </c>
      <c r="D122" s="208" t="s">
        <v>61</v>
      </c>
      <c r="E122" s="208" t="s">
        <v>57</v>
      </c>
      <c r="F122" s="208" t="s">
        <v>58</v>
      </c>
      <c r="G122" s="208" t="s">
        <v>110</v>
      </c>
      <c r="H122" s="208" t="s">
        <v>111</v>
      </c>
      <c r="I122" s="209" t="s">
        <v>112</v>
      </c>
      <c r="J122" s="208" t="s">
        <v>98</v>
      </c>
      <c r="K122" s="210" t="s">
        <v>113</v>
      </c>
      <c r="L122" s="211"/>
      <c r="M122" s="98" t="s">
        <v>1</v>
      </c>
      <c r="N122" s="99" t="s">
        <v>40</v>
      </c>
      <c r="O122" s="99" t="s">
        <v>114</v>
      </c>
      <c r="P122" s="99" t="s">
        <v>115</v>
      </c>
      <c r="Q122" s="99" t="s">
        <v>116</v>
      </c>
      <c r="R122" s="99" t="s">
        <v>117</v>
      </c>
      <c r="S122" s="99" t="s">
        <v>118</v>
      </c>
      <c r="T122" s="100" t="s">
        <v>119</v>
      </c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</row>
    <row r="123" spans="1:63" s="2" customFormat="1" ht="22.8" customHeight="1">
      <c r="A123" s="36"/>
      <c r="B123" s="37"/>
      <c r="C123" s="105" t="s">
        <v>120</v>
      </c>
      <c r="D123" s="38"/>
      <c r="E123" s="38"/>
      <c r="F123" s="38"/>
      <c r="G123" s="38"/>
      <c r="H123" s="38"/>
      <c r="I123" s="142"/>
      <c r="J123" s="212">
        <f>BK123</f>
        <v>0</v>
      </c>
      <c r="K123" s="38"/>
      <c r="L123" s="42"/>
      <c r="M123" s="101"/>
      <c r="N123" s="213"/>
      <c r="O123" s="102"/>
      <c r="P123" s="214">
        <f>P124+P141</f>
        <v>0</v>
      </c>
      <c r="Q123" s="102"/>
      <c r="R123" s="214">
        <f>R124+R141</f>
        <v>0</v>
      </c>
      <c r="S123" s="102"/>
      <c r="T123" s="215">
        <f>T124+T141</f>
        <v>303.2821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75</v>
      </c>
      <c r="AU123" s="15" t="s">
        <v>100</v>
      </c>
      <c r="BK123" s="216">
        <f>BK124+BK141</f>
        <v>0</v>
      </c>
    </row>
    <row r="124" spans="1:63" s="12" customFormat="1" ht="25.9" customHeight="1">
      <c r="A124" s="12"/>
      <c r="B124" s="217"/>
      <c r="C124" s="218"/>
      <c r="D124" s="219" t="s">
        <v>75</v>
      </c>
      <c r="E124" s="220" t="s">
        <v>121</v>
      </c>
      <c r="F124" s="220" t="s">
        <v>122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P125+P128+P131+P136</f>
        <v>0</v>
      </c>
      <c r="Q124" s="225"/>
      <c r="R124" s="226">
        <f>R125+R128+R131+R136</f>
        <v>0</v>
      </c>
      <c r="S124" s="225"/>
      <c r="T124" s="227">
        <f>T125+T128+T131+T136</f>
        <v>303.2821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84</v>
      </c>
      <c r="AT124" s="229" t="s">
        <v>75</v>
      </c>
      <c r="AU124" s="229" t="s">
        <v>76</v>
      </c>
      <c r="AY124" s="228" t="s">
        <v>123</v>
      </c>
      <c r="BK124" s="230">
        <f>BK125+BK128+BK131+BK136</f>
        <v>0</v>
      </c>
    </row>
    <row r="125" spans="1:63" s="12" customFormat="1" ht="22.8" customHeight="1">
      <c r="A125" s="12"/>
      <c r="B125" s="217"/>
      <c r="C125" s="218"/>
      <c r="D125" s="219" t="s">
        <v>75</v>
      </c>
      <c r="E125" s="231" t="s">
        <v>84</v>
      </c>
      <c r="F125" s="231" t="s">
        <v>124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SUM(P126:P127)</f>
        <v>0</v>
      </c>
      <c r="Q125" s="225"/>
      <c r="R125" s="226">
        <f>SUM(R126:R127)</f>
        <v>0</v>
      </c>
      <c r="S125" s="225"/>
      <c r="T125" s="22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84</v>
      </c>
      <c r="AT125" s="229" t="s">
        <v>75</v>
      </c>
      <c r="AU125" s="229" t="s">
        <v>84</v>
      </c>
      <c r="AY125" s="228" t="s">
        <v>123</v>
      </c>
      <c r="BK125" s="230">
        <f>SUM(BK126:BK127)</f>
        <v>0</v>
      </c>
    </row>
    <row r="126" spans="1:65" s="2" customFormat="1" ht="16.5" customHeight="1">
      <c r="A126" s="36"/>
      <c r="B126" s="37"/>
      <c r="C126" s="233" t="s">
        <v>84</v>
      </c>
      <c r="D126" s="233" t="s">
        <v>125</v>
      </c>
      <c r="E126" s="234" t="s">
        <v>126</v>
      </c>
      <c r="F126" s="235" t="s">
        <v>127</v>
      </c>
      <c r="G126" s="236" t="s">
        <v>128</v>
      </c>
      <c r="H126" s="237">
        <v>174.62</v>
      </c>
      <c r="I126" s="238"/>
      <c r="J126" s="239">
        <f>ROUND(I126*H126,2)</f>
        <v>0</v>
      </c>
      <c r="K126" s="235" t="s">
        <v>129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130</v>
      </c>
      <c r="AT126" s="244" t="s">
        <v>125</v>
      </c>
      <c r="AU126" s="244" t="s">
        <v>86</v>
      </c>
      <c r="AY126" s="15" t="s">
        <v>123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130</v>
      </c>
      <c r="BM126" s="244" t="s">
        <v>131</v>
      </c>
    </row>
    <row r="127" spans="1:51" s="13" customFormat="1" ht="12">
      <c r="A127" s="13"/>
      <c r="B127" s="246"/>
      <c r="C127" s="247"/>
      <c r="D127" s="248" t="s">
        <v>132</v>
      </c>
      <c r="E127" s="249" t="s">
        <v>1</v>
      </c>
      <c r="F127" s="250" t="s">
        <v>133</v>
      </c>
      <c r="G127" s="247"/>
      <c r="H127" s="251">
        <v>174.62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132</v>
      </c>
      <c r="AU127" s="257" t="s">
        <v>86</v>
      </c>
      <c r="AV127" s="13" t="s">
        <v>86</v>
      </c>
      <c r="AW127" s="13" t="s">
        <v>33</v>
      </c>
      <c r="AX127" s="13" t="s">
        <v>84</v>
      </c>
      <c r="AY127" s="257" t="s">
        <v>123</v>
      </c>
    </row>
    <row r="128" spans="1:63" s="12" customFormat="1" ht="22.8" customHeight="1">
      <c r="A128" s="12"/>
      <c r="B128" s="217"/>
      <c r="C128" s="218"/>
      <c r="D128" s="219" t="s">
        <v>75</v>
      </c>
      <c r="E128" s="231" t="s">
        <v>134</v>
      </c>
      <c r="F128" s="231" t="s">
        <v>135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SUM(P129:P130)</f>
        <v>0</v>
      </c>
      <c r="Q128" s="225"/>
      <c r="R128" s="226">
        <f>SUM(R129:R130)</f>
        <v>0</v>
      </c>
      <c r="S128" s="225"/>
      <c r="T128" s="227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84</v>
      </c>
      <c r="AT128" s="229" t="s">
        <v>75</v>
      </c>
      <c r="AU128" s="229" t="s">
        <v>84</v>
      </c>
      <c r="AY128" s="228" t="s">
        <v>123</v>
      </c>
      <c r="BK128" s="230">
        <f>SUM(BK129:BK130)</f>
        <v>0</v>
      </c>
    </row>
    <row r="129" spans="1:65" s="2" customFormat="1" ht="16.5" customHeight="1">
      <c r="A129" s="36"/>
      <c r="B129" s="37"/>
      <c r="C129" s="233" t="s">
        <v>86</v>
      </c>
      <c r="D129" s="233" t="s">
        <v>125</v>
      </c>
      <c r="E129" s="234" t="s">
        <v>136</v>
      </c>
      <c r="F129" s="235" t="s">
        <v>137</v>
      </c>
      <c r="G129" s="236" t="s">
        <v>138</v>
      </c>
      <c r="H129" s="237">
        <v>1</v>
      </c>
      <c r="I129" s="238"/>
      <c r="J129" s="239">
        <f>ROUND(I129*H129,2)</f>
        <v>0</v>
      </c>
      <c r="K129" s="235" t="s">
        <v>1</v>
      </c>
      <c r="L129" s="42"/>
      <c r="M129" s="240" t="s">
        <v>1</v>
      </c>
      <c r="N129" s="241" t="s">
        <v>41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130</v>
      </c>
      <c r="AT129" s="244" t="s">
        <v>125</v>
      </c>
      <c r="AU129" s="244" t="s">
        <v>86</v>
      </c>
      <c r="AY129" s="15" t="s">
        <v>123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130</v>
      </c>
      <c r="BM129" s="244" t="s">
        <v>139</v>
      </c>
    </row>
    <row r="130" spans="1:65" s="2" customFormat="1" ht="16.5" customHeight="1">
      <c r="A130" s="36"/>
      <c r="B130" s="37"/>
      <c r="C130" s="233" t="s">
        <v>140</v>
      </c>
      <c r="D130" s="233" t="s">
        <v>125</v>
      </c>
      <c r="E130" s="234" t="s">
        <v>141</v>
      </c>
      <c r="F130" s="235" t="s">
        <v>142</v>
      </c>
      <c r="G130" s="236" t="s">
        <v>138</v>
      </c>
      <c r="H130" s="237">
        <v>1</v>
      </c>
      <c r="I130" s="238"/>
      <c r="J130" s="239">
        <f>ROUND(I130*H130,2)</f>
        <v>0</v>
      </c>
      <c r="K130" s="235" t="s">
        <v>1</v>
      </c>
      <c r="L130" s="42"/>
      <c r="M130" s="240" t="s">
        <v>1</v>
      </c>
      <c r="N130" s="241" t="s">
        <v>41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130</v>
      </c>
      <c r="AT130" s="244" t="s">
        <v>125</v>
      </c>
      <c r="AU130" s="244" t="s">
        <v>86</v>
      </c>
      <c r="AY130" s="15" t="s">
        <v>123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84</v>
      </c>
      <c r="BK130" s="245">
        <f>ROUND(I130*H130,2)</f>
        <v>0</v>
      </c>
      <c r="BL130" s="15" t="s">
        <v>130</v>
      </c>
      <c r="BM130" s="244" t="s">
        <v>143</v>
      </c>
    </row>
    <row r="131" spans="1:63" s="12" customFormat="1" ht="22.8" customHeight="1">
      <c r="A131" s="12"/>
      <c r="B131" s="217"/>
      <c r="C131" s="218"/>
      <c r="D131" s="219" t="s">
        <v>75</v>
      </c>
      <c r="E131" s="231" t="s">
        <v>144</v>
      </c>
      <c r="F131" s="231" t="s">
        <v>145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SUM(P132:P135)</f>
        <v>0</v>
      </c>
      <c r="Q131" s="225"/>
      <c r="R131" s="226">
        <f>SUM(R132:R135)</f>
        <v>0</v>
      </c>
      <c r="S131" s="225"/>
      <c r="T131" s="227">
        <f>SUM(T132:T135)</f>
        <v>303.2821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84</v>
      </c>
      <c r="AT131" s="229" t="s">
        <v>75</v>
      </c>
      <c r="AU131" s="229" t="s">
        <v>84</v>
      </c>
      <c r="AY131" s="228" t="s">
        <v>123</v>
      </c>
      <c r="BK131" s="230">
        <f>SUM(BK132:BK135)</f>
        <v>0</v>
      </c>
    </row>
    <row r="132" spans="1:65" s="2" customFormat="1" ht="24" customHeight="1">
      <c r="A132" s="36"/>
      <c r="B132" s="37"/>
      <c r="C132" s="233" t="s">
        <v>130</v>
      </c>
      <c r="D132" s="233" t="s">
        <v>125</v>
      </c>
      <c r="E132" s="234" t="s">
        <v>146</v>
      </c>
      <c r="F132" s="235" t="s">
        <v>147</v>
      </c>
      <c r="G132" s="236" t="s">
        <v>148</v>
      </c>
      <c r="H132" s="237">
        <v>506.398</v>
      </c>
      <c r="I132" s="238"/>
      <c r="J132" s="239">
        <f>ROUND(I132*H132,2)</f>
        <v>0</v>
      </c>
      <c r="K132" s="235" t="s">
        <v>129</v>
      </c>
      <c r="L132" s="42"/>
      <c r="M132" s="240" t="s">
        <v>1</v>
      </c>
      <c r="N132" s="241" t="s">
        <v>41</v>
      </c>
      <c r="O132" s="89"/>
      <c r="P132" s="242">
        <f>O132*H132</f>
        <v>0</v>
      </c>
      <c r="Q132" s="242">
        <v>0</v>
      </c>
      <c r="R132" s="242">
        <f>Q132*H132</f>
        <v>0</v>
      </c>
      <c r="S132" s="242">
        <v>0.55</v>
      </c>
      <c r="T132" s="243">
        <f>S132*H132</f>
        <v>278.51890000000003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4" t="s">
        <v>130</v>
      </c>
      <c r="AT132" s="244" t="s">
        <v>125</v>
      </c>
      <c r="AU132" s="244" t="s">
        <v>86</v>
      </c>
      <c r="AY132" s="15" t="s">
        <v>123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5" t="s">
        <v>84</v>
      </c>
      <c r="BK132" s="245">
        <f>ROUND(I132*H132,2)</f>
        <v>0</v>
      </c>
      <c r="BL132" s="15" t="s">
        <v>130</v>
      </c>
      <c r="BM132" s="244" t="s">
        <v>149</v>
      </c>
    </row>
    <row r="133" spans="1:51" s="13" customFormat="1" ht="12">
      <c r="A133" s="13"/>
      <c r="B133" s="246"/>
      <c r="C133" s="247"/>
      <c r="D133" s="248" t="s">
        <v>132</v>
      </c>
      <c r="E133" s="249" t="s">
        <v>1</v>
      </c>
      <c r="F133" s="250" t="s">
        <v>150</v>
      </c>
      <c r="G133" s="247"/>
      <c r="H133" s="251">
        <v>506.398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132</v>
      </c>
      <c r="AU133" s="257" t="s">
        <v>86</v>
      </c>
      <c r="AV133" s="13" t="s">
        <v>86</v>
      </c>
      <c r="AW133" s="13" t="s">
        <v>33</v>
      </c>
      <c r="AX133" s="13" t="s">
        <v>84</v>
      </c>
      <c r="AY133" s="257" t="s">
        <v>123</v>
      </c>
    </row>
    <row r="134" spans="1:65" s="2" customFormat="1" ht="24" customHeight="1">
      <c r="A134" s="36"/>
      <c r="B134" s="37"/>
      <c r="C134" s="233" t="s">
        <v>151</v>
      </c>
      <c r="D134" s="233" t="s">
        <v>125</v>
      </c>
      <c r="E134" s="234" t="s">
        <v>152</v>
      </c>
      <c r="F134" s="235" t="s">
        <v>153</v>
      </c>
      <c r="G134" s="236" t="s">
        <v>148</v>
      </c>
      <c r="H134" s="237">
        <v>11.256</v>
      </c>
      <c r="I134" s="238"/>
      <c r="J134" s="239">
        <f>ROUND(I134*H134,2)</f>
        <v>0</v>
      </c>
      <c r="K134" s="235" t="s">
        <v>129</v>
      </c>
      <c r="L134" s="42"/>
      <c r="M134" s="240" t="s">
        <v>1</v>
      </c>
      <c r="N134" s="241" t="s">
        <v>41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2.2</v>
      </c>
      <c r="T134" s="243">
        <f>S134*H134</f>
        <v>24.7632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130</v>
      </c>
      <c r="AT134" s="244" t="s">
        <v>125</v>
      </c>
      <c r="AU134" s="244" t="s">
        <v>86</v>
      </c>
      <c r="AY134" s="15" t="s">
        <v>123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84</v>
      </c>
      <c r="BK134" s="245">
        <f>ROUND(I134*H134,2)</f>
        <v>0</v>
      </c>
      <c r="BL134" s="15" t="s">
        <v>130</v>
      </c>
      <c r="BM134" s="244" t="s">
        <v>154</v>
      </c>
    </row>
    <row r="135" spans="1:51" s="13" customFormat="1" ht="12">
      <c r="A135" s="13"/>
      <c r="B135" s="246"/>
      <c r="C135" s="247"/>
      <c r="D135" s="248" t="s">
        <v>132</v>
      </c>
      <c r="E135" s="249" t="s">
        <v>1</v>
      </c>
      <c r="F135" s="250" t="s">
        <v>155</v>
      </c>
      <c r="G135" s="247"/>
      <c r="H135" s="251">
        <v>11.256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132</v>
      </c>
      <c r="AU135" s="257" t="s">
        <v>86</v>
      </c>
      <c r="AV135" s="13" t="s">
        <v>86</v>
      </c>
      <c r="AW135" s="13" t="s">
        <v>33</v>
      </c>
      <c r="AX135" s="13" t="s">
        <v>84</v>
      </c>
      <c r="AY135" s="257" t="s">
        <v>123</v>
      </c>
    </row>
    <row r="136" spans="1:63" s="12" customFormat="1" ht="22.8" customHeight="1">
      <c r="A136" s="12"/>
      <c r="B136" s="217"/>
      <c r="C136" s="218"/>
      <c r="D136" s="219" t="s">
        <v>75</v>
      </c>
      <c r="E136" s="231" t="s">
        <v>156</v>
      </c>
      <c r="F136" s="231" t="s">
        <v>157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SUM(P137:P140)</f>
        <v>0</v>
      </c>
      <c r="Q136" s="225"/>
      <c r="R136" s="226">
        <f>SUM(R137:R140)</f>
        <v>0</v>
      </c>
      <c r="S136" s="225"/>
      <c r="T136" s="227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84</v>
      </c>
      <c r="AT136" s="229" t="s">
        <v>75</v>
      </c>
      <c r="AU136" s="229" t="s">
        <v>84</v>
      </c>
      <c r="AY136" s="228" t="s">
        <v>123</v>
      </c>
      <c r="BK136" s="230">
        <f>SUM(BK137:BK140)</f>
        <v>0</v>
      </c>
    </row>
    <row r="137" spans="1:65" s="2" customFormat="1" ht="24" customHeight="1">
      <c r="A137" s="36"/>
      <c r="B137" s="37"/>
      <c r="C137" s="233" t="s">
        <v>158</v>
      </c>
      <c r="D137" s="233" t="s">
        <v>125</v>
      </c>
      <c r="E137" s="234" t="s">
        <v>159</v>
      </c>
      <c r="F137" s="235" t="s">
        <v>160</v>
      </c>
      <c r="G137" s="236" t="s">
        <v>161</v>
      </c>
      <c r="H137" s="237">
        <v>303.282</v>
      </c>
      <c r="I137" s="238"/>
      <c r="J137" s="239">
        <f>ROUND(I137*H137,2)</f>
        <v>0</v>
      </c>
      <c r="K137" s="235" t="s">
        <v>129</v>
      </c>
      <c r="L137" s="42"/>
      <c r="M137" s="240" t="s">
        <v>1</v>
      </c>
      <c r="N137" s="241" t="s">
        <v>41</v>
      </c>
      <c r="O137" s="89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4" t="s">
        <v>130</v>
      </c>
      <c r="AT137" s="244" t="s">
        <v>125</v>
      </c>
      <c r="AU137" s="244" t="s">
        <v>86</v>
      </c>
      <c r="AY137" s="15" t="s">
        <v>123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5" t="s">
        <v>84</v>
      </c>
      <c r="BK137" s="245">
        <f>ROUND(I137*H137,2)</f>
        <v>0</v>
      </c>
      <c r="BL137" s="15" t="s">
        <v>130</v>
      </c>
      <c r="BM137" s="244" t="s">
        <v>162</v>
      </c>
    </row>
    <row r="138" spans="1:65" s="2" customFormat="1" ht="24" customHeight="1">
      <c r="A138" s="36"/>
      <c r="B138" s="37"/>
      <c r="C138" s="233" t="s">
        <v>163</v>
      </c>
      <c r="D138" s="233" t="s">
        <v>125</v>
      </c>
      <c r="E138" s="234" t="s">
        <v>164</v>
      </c>
      <c r="F138" s="235" t="s">
        <v>165</v>
      </c>
      <c r="G138" s="236" t="s">
        <v>161</v>
      </c>
      <c r="H138" s="237">
        <v>3032.82</v>
      </c>
      <c r="I138" s="238"/>
      <c r="J138" s="239">
        <f>ROUND(I138*H138,2)</f>
        <v>0</v>
      </c>
      <c r="K138" s="235" t="s">
        <v>129</v>
      </c>
      <c r="L138" s="42"/>
      <c r="M138" s="240" t="s">
        <v>1</v>
      </c>
      <c r="N138" s="241" t="s">
        <v>41</v>
      </c>
      <c r="O138" s="89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130</v>
      </c>
      <c r="AT138" s="244" t="s">
        <v>125</v>
      </c>
      <c r="AU138" s="244" t="s">
        <v>86</v>
      </c>
      <c r="AY138" s="15" t="s">
        <v>123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84</v>
      </c>
      <c r="BK138" s="245">
        <f>ROUND(I138*H138,2)</f>
        <v>0</v>
      </c>
      <c r="BL138" s="15" t="s">
        <v>130</v>
      </c>
      <c r="BM138" s="244" t="s">
        <v>166</v>
      </c>
    </row>
    <row r="139" spans="1:51" s="13" customFormat="1" ht="12">
      <c r="A139" s="13"/>
      <c r="B139" s="246"/>
      <c r="C139" s="247"/>
      <c r="D139" s="248" t="s">
        <v>132</v>
      </c>
      <c r="E139" s="247"/>
      <c r="F139" s="250" t="s">
        <v>167</v>
      </c>
      <c r="G139" s="247"/>
      <c r="H139" s="251">
        <v>3032.82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132</v>
      </c>
      <c r="AU139" s="257" t="s">
        <v>86</v>
      </c>
      <c r="AV139" s="13" t="s">
        <v>86</v>
      </c>
      <c r="AW139" s="13" t="s">
        <v>4</v>
      </c>
      <c r="AX139" s="13" t="s">
        <v>84</v>
      </c>
      <c r="AY139" s="257" t="s">
        <v>123</v>
      </c>
    </row>
    <row r="140" spans="1:65" s="2" customFormat="1" ht="24" customHeight="1">
      <c r="A140" s="36"/>
      <c r="B140" s="37"/>
      <c r="C140" s="233" t="s">
        <v>134</v>
      </c>
      <c r="D140" s="233" t="s">
        <v>125</v>
      </c>
      <c r="E140" s="234" t="s">
        <v>168</v>
      </c>
      <c r="F140" s="235" t="s">
        <v>169</v>
      </c>
      <c r="G140" s="236" t="s">
        <v>161</v>
      </c>
      <c r="H140" s="237">
        <v>303.282</v>
      </c>
      <c r="I140" s="238"/>
      <c r="J140" s="239">
        <f>ROUND(I140*H140,2)</f>
        <v>0</v>
      </c>
      <c r="K140" s="235" t="s">
        <v>129</v>
      </c>
      <c r="L140" s="42"/>
      <c r="M140" s="240" t="s">
        <v>1</v>
      </c>
      <c r="N140" s="241" t="s">
        <v>41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130</v>
      </c>
      <c r="AT140" s="244" t="s">
        <v>125</v>
      </c>
      <c r="AU140" s="244" t="s">
        <v>86</v>
      </c>
      <c r="AY140" s="15" t="s">
        <v>123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84</v>
      </c>
      <c r="BK140" s="245">
        <f>ROUND(I140*H140,2)</f>
        <v>0</v>
      </c>
      <c r="BL140" s="15" t="s">
        <v>130</v>
      </c>
      <c r="BM140" s="244" t="s">
        <v>170</v>
      </c>
    </row>
    <row r="141" spans="1:63" s="12" customFormat="1" ht="25.9" customHeight="1">
      <c r="A141" s="12"/>
      <c r="B141" s="217"/>
      <c r="C141" s="218"/>
      <c r="D141" s="219" t="s">
        <v>75</v>
      </c>
      <c r="E141" s="220" t="s">
        <v>171</v>
      </c>
      <c r="F141" s="220" t="s">
        <v>172</v>
      </c>
      <c r="G141" s="218"/>
      <c r="H141" s="218"/>
      <c r="I141" s="221"/>
      <c r="J141" s="222">
        <f>BK141</f>
        <v>0</v>
      </c>
      <c r="K141" s="218"/>
      <c r="L141" s="223"/>
      <c r="M141" s="224"/>
      <c r="N141" s="225"/>
      <c r="O141" s="225"/>
      <c r="P141" s="226">
        <f>P142</f>
        <v>0</v>
      </c>
      <c r="Q141" s="225"/>
      <c r="R141" s="226">
        <f>R142</f>
        <v>0</v>
      </c>
      <c r="S141" s="225"/>
      <c r="T141" s="227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86</v>
      </c>
      <c r="AT141" s="229" t="s">
        <v>75</v>
      </c>
      <c r="AU141" s="229" t="s">
        <v>76</v>
      </c>
      <c r="AY141" s="228" t="s">
        <v>123</v>
      </c>
      <c r="BK141" s="230">
        <f>BK142</f>
        <v>0</v>
      </c>
    </row>
    <row r="142" spans="1:63" s="12" customFormat="1" ht="22.8" customHeight="1">
      <c r="A142" s="12"/>
      <c r="B142" s="217"/>
      <c r="C142" s="218"/>
      <c r="D142" s="219" t="s">
        <v>75</v>
      </c>
      <c r="E142" s="231" t="s">
        <v>173</v>
      </c>
      <c r="F142" s="231" t="s">
        <v>174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P143</f>
        <v>0</v>
      </c>
      <c r="Q142" s="225"/>
      <c r="R142" s="226">
        <f>R143</f>
        <v>0</v>
      </c>
      <c r="S142" s="225"/>
      <c r="T142" s="227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86</v>
      </c>
      <c r="AT142" s="229" t="s">
        <v>75</v>
      </c>
      <c r="AU142" s="229" t="s">
        <v>84</v>
      </c>
      <c r="AY142" s="228" t="s">
        <v>123</v>
      </c>
      <c r="BK142" s="230">
        <f>BK143</f>
        <v>0</v>
      </c>
    </row>
    <row r="143" spans="1:65" s="2" customFormat="1" ht="16.5" customHeight="1">
      <c r="A143" s="36"/>
      <c r="B143" s="37"/>
      <c r="C143" s="233" t="s">
        <v>144</v>
      </c>
      <c r="D143" s="233" t="s">
        <v>125</v>
      </c>
      <c r="E143" s="234" t="s">
        <v>175</v>
      </c>
      <c r="F143" s="235" t="s">
        <v>176</v>
      </c>
      <c r="G143" s="236" t="s">
        <v>138</v>
      </c>
      <c r="H143" s="237">
        <v>1</v>
      </c>
      <c r="I143" s="238"/>
      <c r="J143" s="239">
        <f>ROUND(I143*H143,2)</f>
        <v>0</v>
      </c>
      <c r="K143" s="235" t="s">
        <v>1</v>
      </c>
      <c r="L143" s="42"/>
      <c r="M143" s="258" t="s">
        <v>1</v>
      </c>
      <c r="N143" s="259" t="s">
        <v>41</v>
      </c>
      <c r="O143" s="260"/>
      <c r="P143" s="261">
        <f>O143*H143</f>
        <v>0</v>
      </c>
      <c r="Q143" s="261">
        <v>0</v>
      </c>
      <c r="R143" s="261">
        <f>Q143*H143</f>
        <v>0</v>
      </c>
      <c r="S143" s="261">
        <v>0</v>
      </c>
      <c r="T143" s="26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177</v>
      </c>
      <c r="AT143" s="244" t="s">
        <v>125</v>
      </c>
      <c r="AU143" s="244" t="s">
        <v>86</v>
      </c>
      <c r="AY143" s="15" t="s">
        <v>123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84</v>
      </c>
      <c r="BK143" s="245">
        <f>ROUND(I143*H143,2)</f>
        <v>0</v>
      </c>
      <c r="BL143" s="15" t="s">
        <v>177</v>
      </c>
      <c r="BM143" s="244" t="s">
        <v>178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181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89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93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25.5" customHeight="1">
      <c r="B7" s="18"/>
      <c r="E7" s="141" t="str">
        <f>'Rekapitulace stavby'!K6</f>
        <v>Odstranění objektů a hospodářských budov v lokalitě Kroměříž, Dolní zahrady, ul. U Zámečku v k.ú. Kroměříž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94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179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30. 5. 2018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27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28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30</v>
      </c>
      <c r="E20" s="36"/>
      <c r="F20" s="36"/>
      <c r="G20" s="36"/>
      <c r="H20" s="36"/>
      <c r="I20" s="145" t="s">
        <v>25</v>
      </c>
      <c r="J20" s="144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32</v>
      </c>
      <c r="F21" s="36"/>
      <c r="G21" s="36"/>
      <c r="H21" s="36"/>
      <c r="I21" s="145" t="s">
        <v>27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27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ROUND(J123,2)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ROUND((SUM(BE123:BE143)),2)</f>
        <v>0</v>
      </c>
      <c r="G33" s="36"/>
      <c r="H33" s="36"/>
      <c r="I33" s="160">
        <v>0.21</v>
      </c>
      <c r="J33" s="159">
        <f>ROUND(((SUM(BE123:BE143))*I33),2)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ROUND((SUM(BF123:BF143)),2)</f>
        <v>0</v>
      </c>
      <c r="G34" s="36"/>
      <c r="H34" s="36"/>
      <c r="I34" s="160">
        <v>0.15</v>
      </c>
      <c r="J34" s="159">
        <f>ROUND(((SUM(BF123:BF143))*I34),2)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ROUND((SUM(BG123:BG143)),2)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ROUND((SUM(BH123:BH143)),2)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ROUND((SUM(BI123:BI143)),2)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5" customHeight="1">
      <c r="A85" s="36"/>
      <c r="B85" s="37"/>
      <c r="C85" s="38"/>
      <c r="D85" s="38"/>
      <c r="E85" s="185" t="str">
        <f>E7</f>
        <v>Odstranění objektů a hospodářských budov v lokalitě Kroměříž, Dolní zahrady, ul. U Zámečku v k.ú. Kroměříž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08 - Budova 8 parc.č.st.1848/2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Kroměříž</v>
      </c>
      <c r="G89" s="38"/>
      <c r="H89" s="38"/>
      <c r="I89" s="145" t="s">
        <v>22</v>
      </c>
      <c r="J89" s="77" t="str">
        <f>IF(J12="","",J12)</f>
        <v>30. 5. 2018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7.9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145" t="s">
        <v>30</v>
      </c>
      <c r="J91" s="34" t="str">
        <f>E21</f>
        <v>Ing.arch.Martin Janda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97</v>
      </c>
      <c r="D94" s="187"/>
      <c r="E94" s="187"/>
      <c r="F94" s="187"/>
      <c r="G94" s="187"/>
      <c r="H94" s="187"/>
      <c r="I94" s="188"/>
      <c r="J94" s="189" t="s">
        <v>98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99</v>
      </c>
      <c r="D96" s="38"/>
      <c r="E96" s="38"/>
      <c r="F96" s="38"/>
      <c r="G96" s="38"/>
      <c r="H96" s="38"/>
      <c r="I96" s="142"/>
      <c r="J96" s="108">
        <f>J123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100</v>
      </c>
    </row>
    <row r="97" spans="1:31" s="9" customFormat="1" ht="24.95" customHeight="1">
      <c r="A97" s="9"/>
      <c r="B97" s="191"/>
      <c r="C97" s="192"/>
      <c r="D97" s="193" t="s">
        <v>101</v>
      </c>
      <c r="E97" s="194"/>
      <c r="F97" s="194"/>
      <c r="G97" s="194"/>
      <c r="H97" s="194"/>
      <c r="I97" s="195"/>
      <c r="J97" s="196">
        <f>J124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102</v>
      </c>
      <c r="E98" s="201"/>
      <c r="F98" s="201"/>
      <c r="G98" s="201"/>
      <c r="H98" s="201"/>
      <c r="I98" s="202"/>
      <c r="J98" s="203">
        <f>J125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103</v>
      </c>
      <c r="E99" s="201"/>
      <c r="F99" s="201"/>
      <c r="G99" s="201"/>
      <c r="H99" s="201"/>
      <c r="I99" s="202"/>
      <c r="J99" s="203">
        <f>J128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98"/>
      <c r="C100" s="199"/>
      <c r="D100" s="200" t="s">
        <v>104</v>
      </c>
      <c r="E100" s="201"/>
      <c r="F100" s="201"/>
      <c r="G100" s="201"/>
      <c r="H100" s="201"/>
      <c r="I100" s="202"/>
      <c r="J100" s="203">
        <f>J131</f>
        <v>0</v>
      </c>
      <c r="K100" s="199"/>
      <c r="L100" s="204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8"/>
      <c r="C101" s="199"/>
      <c r="D101" s="200" t="s">
        <v>105</v>
      </c>
      <c r="E101" s="201"/>
      <c r="F101" s="201"/>
      <c r="G101" s="201"/>
      <c r="H101" s="201"/>
      <c r="I101" s="202"/>
      <c r="J101" s="203">
        <f>J136</f>
        <v>0</v>
      </c>
      <c r="K101" s="199"/>
      <c r="L101" s="204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9" customFormat="1" ht="24.95" customHeight="1">
      <c r="A102" s="9"/>
      <c r="B102" s="191"/>
      <c r="C102" s="192"/>
      <c r="D102" s="193" t="s">
        <v>106</v>
      </c>
      <c r="E102" s="194"/>
      <c r="F102" s="194"/>
      <c r="G102" s="194"/>
      <c r="H102" s="194"/>
      <c r="I102" s="195"/>
      <c r="J102" s="196">
        <f>J141</f>
        <v>0</v>
      </c>
      <c r="K102" s="192"/>
      <c r="L102" s="19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98"/>
      <c r="C103" s="199"/>
      <c r="D103" s="200" t="s">
        <v>107</v>
      </c>
      <c r="E103" s="201"/>
      <c r="F103" s="201"/>
      <c r="G103" s="201"/>
      <c r="H103" s="201"/>
      <c r="I103" s="202"/>
      <c r="J103" s="203">
        <f>J142</f>
        <v>0</v>
      </c>
      <c r="K103" s="199"/>
      <c r="L103" s="204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6"/>
      <c r="B104" s="37"/>
      <c r="C104" s="38"/>
      <c r="D104" s="38"/>
      <c r="E104" s="38"/>
      <c r="F104" s="38"/>
      <c r="G104" s="38"/>
      <c r="H104" s="38"/>
      <c r="I104" s="142"/>
      <c r="J104" s="38"/>
      <c r="K104" s="38"/>
      <c r="L104" s="61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64"/>
      <c r="C105" s="65"/>
      <c r="D105" s="65"/>
      <c r="E105" s="65"/>
      <c r="F105" s="65"/>
      <c r="G105" s="65"/>
      <c r="H105" s="65"/>
      <c r="I105" s="181"/>
      <c r="J105" s="65"/>
      <c r="K105" s="65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6"/>
      <c r="C109" s="67"/>
      <c r="D109" s="67"/>
      <c r="E109" s="67"/>
      <c r="F109" s="67"/>
      <c r="G109" s="67"/>
      <c r="H109" s="67"/>
      <c r="I109" s="184"/>
      <c r="J109" s="67"/>
      <c r="K109" s="67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108</v>
      </c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8"/>
      <c r="D111" s="38"/>
      <c r="E111" s="38"/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25.5" customHeight="1">
      <c r="A113" s="36"/>
      <c r="B113" s="37"/>
      <c r="C113" s="38"/>
      <c r="D113" s="38"/>
      <c r="E113" s="185" t="str">
        <f>E7</f>
        <v>Odstranění objektů a hospodářských budov v lokalitě Kroměříž, Dolní zahrady, ul. U Zámečku v k.ú. Kroměříž</v>
      </c>
      <c r="F113" s="30"/>
      <c r="G113" s="30"/>
      <c r="H113" s="30"/>
      <c r="I113" s="142"/>
      <c r="J113" s="38"/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94</v>
      </c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8"/>
      <c r="D115" s="38"/>
      <c r="E115" s="74" t="str">
        <f>E9</f>
        <v>08 - Budova 8 parc.č.st.1848/2</v>
      </c>
      <c r="F115" s="38"/>
      <c r="G115" s="38"/>
      <c r="H115" s="38"/>
      <c r="I115" s="142"/>
      <c r="J115" s="38"/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8"/>
      <c r="D116" s="38"/>
      <c r="E116" s="38"/>
      <c r="F116" s="38"/>
      <c r="G116" s="38"/>
      <c r="H116" s="38"/>
      <c r="I116" s="142"/>
      <c r="J116" s="38"/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8"/>
      <c r="E117" s="38"/>
      <c r="F117" s="25" t="str">
        <f>F12</f>
        <v>Kroměříž</v>
      </c>
      <c r="G117" s="38"/>
      <c r="H117" s="38"/>
      <c r="I117" s="145" t="s">
        <v>22</v>
      </c>
      <c r="J117" s="77" t="str">
        <f>IF(J12="","",J12)</f>
        <v>30. 5. 2018</v>
      </c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8"/>
      <c r="D118" s="38"/>
      <c r="E118" s="38"/>
      <c r="F118" s="38"/>
      <c r="G118" s="38"/>
      <c r="H118" s="38"/>
      <c r="I118" s="142"/>
      <c r="J118" s="38"/>
      <c r="K118" s="38"/>
      <c r="L118" s="61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27.9" customHeight="1">
      <c r="A119" s="36"/>
      <c r="B119" s="37"/>
      <c r="C119" s="30" t="s">
        <v>24</v>
      </c>
      <c r="D119" s="38"/>
      <c r="E119" s="38"/>
      <c r="F119" s="25" t="str">
        <f>E15</f>
        <v xml:space="preserve"> </v>
      </c>
      <c r="G119" s="38"/>
      <c r="H119" s="38"/>
      <c r="I119" s="145" t="s">
        <v>30</v>
      </c>
      <c r="J119" s="34" t="str">
        <f>E21</f>
        <v>Ing.arch.Martin Janda</v>
      </c>
      <c r="K119" s="38"/>
      <c r="L119" s="61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28</v>
      </c>
      <c r="D120" s="38"/>
      <c r="E120" s="38"/>
      <c r="F120" s="25" t="str">
        <f>IF(E18="","",E18)</f>
        <v>Vyplň údaj</v>
      </c>
      <c r="G120" s="38"/>
      <c r="H120" s="38"/>
      <c r="I120" s="145" t="s">
        <v>34</v>
      </c>
      <c r="J120" s="34" t="str">
        <f>E24</f>
        <v xml:space="preserve"> </v>
      </c>
      <c r="K120" s="38"/>
      <c r="L120" s="61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8"/>
      <c r="D121" s="38"/>
      <c r="E121" s="38"/>
      <c r="F121" s="38"/>
      <c r="G121" s="38"/>
      <c r="H121" s="38"/>
      <c r="I121" s="142"/>
      <c r="J121" s="38"/>
      <c r="K121" s="38"/>
      <c r="L121" s="61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205"/>
      <c r="B122" s="206"/>
      <c r="C122" s="207" t="s">
        <v>109</v>
      </c>
      <c r="D122" s="208" t="s">
        <v>61</v>
      </c>
      <c r="E122" s="208" t="s">
        <v>57</v>
      </c>
      <c r="F122" s="208" t="s">
        <v>58</v>
      </c>
      <c r="G122" s="208" t="s">
        <v>110</v>
      </c>
      <c r="H122" s="208" t="s">
        <v>111</v>
      </c>
      <c r="I122" s="209" t="s">
        <v>112</v>
      </c>
      <c r="J122" s="208" t="s">
        <v>98</v>
      </c>
      <c r="K122" s="210" t="s">
        <v>113</v>
      </c>
      <c r="L122" s="211"/>
      <c r="M122" s="98" t="s">
        <v>1</v>
      </c>
      <c r="N122" s="99" t="s">
        <v>40</v>
      </c>
      <c r="O122" s="99" t="s">
        <v>114</v>
      </c>
      <c r="P122" s="99" t="s">
        <v>115</v>
      </c>
      <c r="Q122" s="99" t="s">
        <v>116</v>
      </c>
      <c r="R122" s="99" t="s">
        <v>117</v>
      </c>
      <c r="S122" s="99" t="s">
        <v>118</v>
      </c>
      <c r="T122" s="100" t="s">
        <v>119</v>
      </c>
      <c r="U122" s="205"/>
      <c r="V122" s="205"/>
      <c r="W122" s="205"/>
      <c r="X122" s="205"/>
      <c r="Y122" s="205"/>
      <c r="Z122" s="205"/>
      <c r="AA122" s="205"/>
      <c r="AB122" s="205"/>
      <c r="AC122" s="205"/>
      <c r="AD122" s="205"/>
      <c r="AE122" s="205"/>
    </row>
    <row r="123" spans="1:63" s="2" customFormat="1" ht="22.8" customHeight="1">
      <c r="A123" s="36"/>
      <c r="B123" s="37"/>
      <c r="C123" s="105" t="s">
        <v>120</v>
      </c>
      <c r="D123" s="38"/>
      <c r="E123" s="38"/>
      <c r="F123" s="38"/>
      <c r="G123" s="38"/>
      <c r="H123" s="38"/>
      <c r="I123" s="142"/>
      <c r="J123" s="212">
        <f>BK123</f>
        <v>0</v>
      </c>
      <c r="K123" s="38"/>
      <c r="L123" s="42"/>
      <c r="M123" s="101"/>
      <c r="N123" s="213"/>
      <c r="O123" s="102"/>
      <c r="P123" s="214">
        <f>P124+P141</f>
        <v>0</v>
      </c>
      <c r="Q123" s="102"/>
      <c r="R123" s="214">
        <f>R124+R141</f>
        <v>0</v>
      </c>
      <c r="S123" s="102"/>
      <c r="T123" s="215">
        <f>T124+T141</f>
        <v>292.993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5" t="s">
        <v>75</v>
      </c>
      <c r="AU123" s="15" t="s">
        <v>100</v>
      </c>
      <c r="BK123" s="216">
        <f>BK124+BK141</f>
        <v>0</v>
      </c>
    </row>
    <row r="124" spans="1:63" s="12" customFormat="1" ht="25.9" customHeight="1">
      <c r="A124" s="12"/>
      <c r="B124" s="217"/>
      <c r="C124" s="218"/>
      <c r="D124" s="219" t="s">
        <v>75</v>
      </c>
      <c r="E124" s="220" t="s">
        <v>121</v>
      </c>
      <c r="F124" s="220" t="s">
        <v>122</v>
      </c>
      <c r="G124" s="218"/>
      <c r="H124" s="218"/>
      <c r="I124" s="221"/>
      <c r="J124" s="222">
        <f>BK124</f>
        <v>0</v>
      </c>
      <c r="K124" s="218"/>
      <c r="L124" s="223"/>
      <c r="M124" s="224"/>
      <c r="N124" s="225"/>
      <c r="O124" s="225"/>
      <c r="P124" s="226">
        <f>P125+P128+P131+P136</f>
        <v>0</v>
      </c>
      <c r="Q124" s="225"/>
      <c r="R124" s="226">
        <f>R125+R128+R131+R136</f>
        <v>0</v>
      </c>
      <c r="S124" s="225"/>
      <c r="T124" s="227">
        <f>T125+T128+T131+T136</f>
        <v>292.993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8" t="s">
        <v>84</v>
      </c>
      <c r="AT124" s="229" t="s">
        <v>75</v>
      </c>
      <c r="AU124" s="229" t="s">
        <v>76</v>
      </c>
      <c r="AY124" s="228" t="s">
        <v>123</v>
      </c>
      <c r="BK124" s="230">
        <f>BK125+BK128+BK131+BK136</f>
        <v>0</v>
      </c>
    </row>
    <row r="125" spans="1:63" s="12" customFormat="1" ht="22.8" customHeight="1">
      <c r="A125" s="12"/>
      <c r="B125" s="217"/>
      <c r="C125" s="218"/>
      <c r="D125" s="219" t="s">
        <v>75</v>
      </c>
      <c r="E125" s="231" t="s">
        <v>84</v>
      </c>
      <c r="F125" s="231" t="s">
        <v>124</v>
      </c>
      <c r="G125" s="218"/>
      <c r="H125" s="218"/>
      <c r="I125" s="221"/>
      <c r="J125" s="232">
        <f>BK125</f>
        <v>0</v>
      </c>
      <c r="K125" s="218"/>
      <c r="L125" s="223"/>
      <c r="M125" s="224"/>
      <c r="N125" s="225"/>
      <c r="O125" s="225"/>
      <c r="P125" s="226">
        <f>SUM(P126:P127)</f>
        <v>0</v>
      </c>
      <c r="Q125" s="225"/>
      <c r="R125" s="226">
        <f>SUM(R126:R127)</f>
        <v>0</v>
      </c>
      <c r="S125" s="225"/>
      <c r="T125" s="227">
        <f>SUM(T126:T127)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28" t="s">
        <v>84</v>
      </c>
      <c r="AT125" s="229" t="s">
        <v>75</v>
      </c>
      <c r="AU125" s="229" t="s">
        <v>84</v>
      </c>
      <c r="AY125" s="228" t="s">
        <v>123</v>
      </c>
      <c r="BK125" s="230">
        <f>SUM(BK126:BK127)</f>
        <v>0</v>
      </c>
    </row>
    <row r="126" spans="1:65" s="2" customFormat="1" ht="16.5" customHeight="1">
      <c r="A126" s="36"/>
      <c r="B126" s="37"/>
      <c r="C126" s="233" t="s">
        <v>84</v>
      </c>
      <c r="D126" s="233" t="s">
        <v>125</v>
      </c>
      <c r="E126" s="234" t="s">
        <v>126</v>
      </c>
      <c r="F126" s="235" t="s">
        <v>127</v>
      </c>
      <c r="G126" s="236" t="s">
        <v>128</v>
      </c>
      <c r="H126" s="237">
        <v>95</v>
      </c>
      <c r="I126" s="238"/>
      <c r="J126" s="239">
        <f>ROUND(I126*H126,2)</f>
        <v>0</v>
      </c>
      <c r="K126" s="235" t="s">
        <v>129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130</v>
      </c>
      <c r="AT126" s="244" t="s">
        <v>125</v>
      </c>
      <c r="AU126" s="244" t="s">
        <v>86</v>
      </c>
      <c r="AY126" s="15" t="s">
        <v>123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130</v>
      </c>
      <c r="BM126" s="244" t="s">
        <v>180</v>
      </c>
    </row>
    <row r="127" spans="1:51" s="13" customFormat="1" ht="12">
      <c r="A127" s="13"/>
      <c r="B127" s="246"/>
      <c r="C127" s="247"/>
      <c r="D127" s="248" t="s">
        <v>132</v>
      </c>
      <c r="E127" s="249" t="s">
        <v>1</v>
      </c>
      <c r="F127" s="250" t="s">
        <v>181</v>
      </c>
      <c r="G127" s="247"/>
      <c r="H127" s="251">
        <v>95</v>
      </c>
      <c r="I127" s="252"/>
      <c r="J127" s="247"/>
      <c r="K127" s="247"/>
      <c r="L127" s="253"/>
      <c r="M127" s="254"/>
      <c r="N127" s="255"/>
      <c r="O127" s="255"/>
      <c r="P127" s="255"/>
      <c r="Q127" s="255"/>
      <c r="R127" s="255"/>
      <c r="S127" s="255"/>
      <c r="T127" s="25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57" t="s">
        <v>132</v>
      </c>
      <c r="AU127" s="257" t="s">
        <v>86</v>
      </c>
      <c r="AV127" s="13" t="s">
        <v>86</v>
      </c>
      <c r="AW127" s="13" t="s">
        <v>33</v>
      </c>
      <c r="AX127" s="13" t="s">
        <v>84</v>
      </c>
      <c r="AY127" s="257" t="s">
        <v>123</v>
      </c>
    </row>
    <row r="128" spans="1:63" s="12" customFormat="1" ht="22.8" customHeight="1">
      <c r="A128" s="12"/>
      <c r="B128" s="217"/>
      <c r="C128" s="218"/>
      <c r="D128" s="219" t="s">
        <v>75</v>
      </c>
      <c r="E128" s="231" t="s">
        <v>134</v>
      </c>
      <c r="F128" s="231" t="s">
        <v>135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SUM(P129:P130)</f>
        <v>0</v>
      </c>
      <c r="Q128" s="225"/>
      <c r="R128" s="226">
        <f>SUM(R129:R130)</f>
        <v>0</v>
      </c>
      <c r="S128" s="225"/>
      <c r="T128" s="227">
        <f>SUM(T129:T130)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84</v>
      </c>
      <c r="AT128" s="229" t="s">
        <v>75</v>
      </c>
      <c r="AU128" s="229" t="s">
        <v>84</v>
      </c>
      <c r="AY128" s="228" t="s">
        <v>123</v>
      </c>
      <c r="BK128" s="230">
        <f>SUM(BK129:BK130)</f>
        <v>0</v>
      </c>
    </row>
    <row r="129" spans="1:65" s="2" customFormat="1" ht="16.5" customHeight="1">
      <c r="A129" s="36"/>
      <c r="B129" s="37"/>
      <c r="C129" s="233" t="s">
        <v>86</v>
      </c>
      <c r="D129" s="233" t="s">
        <v>125</v>
      </c>
      <c r="E129" s="234" t="s">
        <v>136</v>
      </c>
      <c r="F129" s="235" t="s">
        <v>137</v>
      </c>
      <c r="G129" s="236" t="s">
        <v>138</v>
      </c>
      <c r="H129" s="237">
        <v>1</v>
      </c>
      <c r="I129" s="238"/>
      <c r="J129" s="239">
        <f>ROUND(I129*H129,2)</f>
        <v>0</v>
      </c>
      <c r="K129" s="235" t="s">
        <v>1</v>
      </c>
      <c r="L129" s="42"/>
      <c r="M129" s="240" t="s">
        <v>1</v>
      </c>
      <c r="N129" s="241" t="s">
        <v>41</v>
      </c>
      <c r="O129" s="89"/>
      <c r="P129" s="242">
        <f>O129*H129</f>
        <v>0</v>
      </c>
      <c r="Q129" s="242">
        <v>0</v>
      </c>
      <c r="R129" s="242">
        <f>Q129*H129</f>
        <v>0</v>
      </c>
      <c r="S129" s="242">
        <v>0</v>
      </c>
      <c r="T129" s="243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130</v>
      </c>
      <c r="AT129" s="244" t="s">
        <v>125</v>
      </c>
      <c r="AU129" s="244" t="s">
        <v>86</v>
      </c>
      <c r="AY129" s="15" t="s">
        <v>123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130</v>
      </c>
      <c r="BM129" s="244" t="s">
        <v>139</v>
      </c>
    </row>
    <row r="130" spans="1:65" s="2" customFormat="1" ht="16.5" customHeight="1">
      <c r="A130" s="36"/>
      <c r="B130" s="37"/>
      <c r="C130" s="233" t="s">
        <v>140</v>
      </c>
      <c r="D130" s="233" t="s">
        <v>125</v>
      </c>
      <c r="E130" s="234" t="s">
        <v>141</v>
      </c>
      <c r="F130" s="235" t="s">
        <v>142</v>
      </c>
      <c r="G130" s="236" t="s">
        <v>138</v>
      </c>
      <c r="H130" s="237">
        <v>1</v>
      </c>
      <c r="I130" s="238"/>
      <c r="J130" s="239">
        <f>ROUND(I130*H130,2)</f>
        <v>0</v>
      </c>
      <c r="K130" s="235" t="s">
        <v>1</v>
      </c>
      <c r="L130" s="42"/>
      <c r="M130" s="240" t="s">
        <v>1</v>
      </c>
      <c r="N130" s="241" t="s">
        <v>41</v>
      </c>
      <c r="O130" s="89"/>
      <c r="P130" s="242">
        <f>O130*H130</f>
        <v>0</v>
      </c>
      <c r="Q130" s="242">
        <v>0</v>
      </c>
      <c r="R130" s="242">
        <f>Q130*H130</f>
        <v>0</v>
      </c>
      <c r="S130" s="242">
        <v>0</v>
      </c>
      <c r="T130" s="243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244" t="s">
        <v>130</v>
      </c>
      <c r="AT130" s="244" t="s">
        <v>125</v>
      </c>
      <c r="AU130" s="244" t="s">
        <v>86</v>
      </c>
      <c r="AY130" s="15" t="s">
        <v>123</v>
      </c>
      <c r="BE130" s="245">
        <f>IF(N130="základní",J130,0)</f>
        <v>0</v>
      </c>
      <c r="BF130" s="245">
        <f>IF(N130="snížená",J130,0)</f>
        <v>0</v>
      </c>
      <c r="BG130" s="245">
        <f>IF(N130="zákl. přenesená",J130,0)</f>
        <v>0</v>
      </c>
      <c r="BH130" s="245">
        <f>IF(N130="sníž. přenesená",J130,0)</f>
        <v>0</v>
      </c>
      <c r="BI130" s="245">
        <f>IF(N130="nulová",J130,0)</f>
        <v>0</v>
      </c>
      <c r="BJ130" s="15" t="s">
        <v>84</v>
      </c>
      <c r="BK130" s="245">
        <f>ROUND(I130*H130,2)</f>
        <v>0</v>
      </c>
      <c r="BL130" s="15" t="s">
        <v>130</v>
      </c>
      <c r="BM130" s="244" t="s">
        <v>143</v>
      </c>
    </row>
    <row r="131" spans="1:63" s="12" customFormat="1" ht="22.8" customHeight="1">
      <c r="A131" s="12"/>
      <c r="B131" s="217"/>
      <c r="C131" s="218"/>
      <c r="D131" s="219" t="s">
        <v>75</v>
      </c>
      <c r="E131" s="231" t="s">
        <v>144</v>
      </c>
      <c r="F131" s="231" t="s">
        <v>145</v>
      </c>
      <c r="G131" s="218"/>
      <c r="H131" s="218"/>
      <c r="I131" s="221"/>
      <c r="J131" s="232">
        <f>BK131</f>
        <v>0</v>
      </c>
      <c r="K131" s="218"/>
      <c r="L131" s="223"/>
      <c r="M131" s="224"/>
      <c r="N131" s="225"/>
      <c r="O131" s="225"/>
      <c r="P131" s="226">
        <f>SUM(P132:P135)</f>
        <v>0</v>
      </c>
      <c r="Q131" s="225"/>
      <c r="R131" s="226">
        <f>SUM(R132:R135)</f>
        <v>0</v>
      </c>
      <c r="S131" s="225"/>
      <c r="T131" s="227">
        <f>SUM(T132:T135)</f>
        <v>292.993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28" t="s">
        <v>84</v>
      </c>
      <c r="AT131" s="229" t="s">
        <v>75</v>
      </c>
      <c r="AU131" s="229" t="s">
        <v>84</v>
      </c>
      <c r="AY131" s="228" t="s">
        <v>123</v>
      </c>
      <c r="BK131" s="230">
        <f>SUM(BK132:BK135)</f>
        <v>0</v>
      </c>
    </row>
    <row r="132" spans="1:65" s="2" customFormat="1" ht="24" customHeight="1">
      <c r="A132" s="36"/>
      <c r="B132" s="37"/>
      <c r="C132" s="233" t="s">
        <v>130</v>
      </c>
      <c r="D132" s="233" t="s">
        <v>125</v>
      </c>
      <c r="E132" s="234" t="s">
        <v>182</v>
      </c>
      <c r="F132" s="235" t="s">
        <v>183</v>
      </c>
      <c r="G132" s="236" t="s">
        <v>148</v>
      </c>
      <c r="H132" s="237">
        <v>420.5</v>
      </c>
      <c r="I132" s="238"/>
      <c r="J132" s="239">
        <f>ROUND(I132*H132,2)</f>
        <v>0</v>
      </c>
      <c r="K132" s="235" t="s">
        <v>129</v>
      </c>
      <c r="L132" s="42"/>
      <c r="M132" s="240" t="s">
        <v>1</v>
      </c>
      <c r="N132" s="241" t="s">
        <v>41</v>
      </c>
      <c r="O132" s="89"/>
      <c r="P132" s="242">
        <f>O132*H132</f>
        <v>0</v>
      </c>
      <c r="Q132" s="242">
        <v>0</v>
      </c>
      <c r="R132" s="242">
        <f>Q132*H132</f>
        <v>0</v>
      </c>
      <c r="S132" s="242">
        <v>0.65</v>
      </c>
      <c r="T132" s="243">
        <f>S132*H132</f>
        <v>273.325</v>
      </c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R132" s="244" t="s">
        <v>130</v>
      </c>
      <c r="AT132" s="244" t="s">
        <v>125</v>
      </c>
      <c r="AU132" s="244" t="s">
        <v>86</v>
      </c>
      <c r="AY132" s="15" t="s">
        <v>123</v>
      </c>
      <c r="BE132" s="245">
        <f>IF(N132="základní",J132,0)</f>
        <v>0</v>
      </c>
      <c r="BF132" s="245">
        <f>IF(N132="snížená",J132,0)</f>
        <v>0</v>
      </c>
      <c r="BG132" s="245">
        <f>IF(N132="zákl. přenesená",J132,0)</f>
        <v>0</v>
      </c>
      <c r="BH132" s="245">
        <f>IF(N132="sníž. přenesená",J132,0)</f>
        <v>0</v>
      </c>
      <c r="BI132" s="245">
        <f>IF(N132="nulová",J132,0)</f>
        <v>0</v>
      </c>
      <c r="BJ132" s="15" t="s">
        <v>84</v>
      </c>
      <c r="BK132" s="245">
        <f>ROUND(I132*H132,2)</f>
        <v>0</v>
      </c>
      <c r="BL132" s="15" t="s">
        <v>130</v>
      </c>
      <c r="BM132" s="244" t="s">
        <v>184</v>
      </c>
    </row>
    <row r="133" spans="1:51" s="13" customFormat="1" ht="12">
      <c r="A133" s="13"/>
      <c r="B133" s="246"/>
      <c r="C133" s="247"/>
      <c r="D133" s="248" t="s">
        <v>132</v>
      </c>
      <c r="E133" s="249" t="s">
        <v>1</v>
      </c>
      <c r="F133" s="250" t="s">
        <v>185</v>
      </c>
      <c r="G133" s="247"/>
      <c r="H133" s="251">
        <v>420.5</v>
      </c>
      <c r="I133" s="252"/>
      <c r="J133" s="247"/>
      <c r="K133" s="247"/>
      <c r="L133" s="253"/>
      <c r="M133" s="254"/>
      <c r="N133" s="255"/>
      <c r="O133" s="255"/>
      <c r="P133" s="255"/>
      <c r="Q133" s="255"/>
      <c r="R133" s="255"/>
      <c r="S133" s="255"/>
      <c r="T133" s="25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7" t="s">
        <v>132</v>
      </c>
      <c r="AU133" s="257" t="s">
        <v>86</v>
      </c>
      <c r="AV133" s="13" t="s">
        <v>86</v>
      </c>
      <c r="AW133" s="13" t="s">
        <v>33</v>
      </c>
      <c r="AX133" s="13" t="s">
        <v>84</v>
      </c>
      <c r="AY133" s="257" t="s">
        <v>123</v>
      </c>
    </row>
    <row r="134" spans="1:65" s="2" customFormat="1" ht="24" customHeight="1">
      <c r="A134" s="36"/>
      <c r="B134" s="37"/>
      <c r="C134" s="233" t="s">
        <v>151</v>
      </c>
      <c r="D134" s="233" t="s">
        <v>125</v>
      </c>
      <c r="E134" s="234" t="s">
        <v>152</v>
      </c>
      <c r="F134" s="235" t="s">
        <v>153</v>
      </c>
      <c r="G134" s="236" t="s">
        <v>148</v>
      </c>
      <c r="H134" s="237">
        <v>8.94</v>
      </c>
      <c r="I134" s="238"/>
      <c r="J134" s="239">
        <f>ROUND(I134*H134,2)</f>
        <v>0</v>
      </c>
      <c r="K134" s="235" t="s">
        <v>129</v>
      </c>
      <c r="L134" s="42"/>
      <c r="M134" s="240" t="s">
        <v>1</v>
      </c>
      <c r="N134" s="241" t="s">
        <v>41</v>
      </c>
      <c r="O134" s="89"/>
      <c r="P134" s="242">
        <f>O134*H134</f>
        <v>0</v>
      </c>
      <c r="Q134" s="242">
        <v>0</v>
      </c>
      <c r="R134" s="242">
        <f>Q134*H134</f>
        <v>0</v>
      </c>
      <c r="S134" s="242">
        <v>2.2</v>
      </c>
      <c r="T134" s="243">
        <f>S134*H134</f>
        <v>19.668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244" t="s">
        <v>130</v>
      </c>
      <c r="AT134" s="244" t="s">
        <v>125</v>
      </c>
      <c r="AU134" s="244" t="s">
        <v>86</v>
      </c>
      <c r="AY134" s="15" t="s">
        <v>123</v>
      </c>
      <c r="BE134" s="245">
        <f>IF(N134="základní",J134,0)</f>
        <v>0</v>
      </c>
      <c r="BF134" s="245">
        <f>IF(N134="snížená",J134,0)</f>
        <v>0</v>
      </c>
      <c r="BG134" s="245">
        <f>IF(N134="zákl. přenesená",J134,0)</f>
        <v>0</v>
      </c>
      <c r="BH134" s="245">
        <f>IF(N134="sníž. přenesená",J134,0)</f>
        <v>0</v>
      </c>
      <c r="BI134" s="245">
        <f>IF(N134="nulová",J134,0)</f>
        <v>0</v>
      </c>
      <c r="BJ134" s="15" t="s">
        <v>84</v>
      </c>
      <c r="BK134" s="245">
        <f>ROUND(I134*H134,2)</f>
        <v>0</v>
      </c>
      <c r="BL134" s="15" t="s">
        <v>130</v>
      </c>
      <c r="BM134" s="244" t="s">
        <v>154</v>
      </c>
    </row>
    <row r="135" spans="1:51" s="13" customFormat="1" ht="12">
      <c r="A135" s="13"/>
      <c r="B135" s="246"/>
      <c r="C135" s="247"/>
      <c r="D135" s="248" t="s">
        <v>132</v>
      </c>
      <c r="E135" s="249" t="s">
        <v>1</v>
      </c>
      <c r="F135" s="250" t="s">
        <v>186</v>
      </c>
      <c r="G135" s="247"/>
      <c r="H135" s="251">
        <v>8.94</v>
      </c>
      <c r="I135" s="252"/>
      <c r="J135" s="247"/>
      <c r="K135" s="247"/>
      <c r="L135" s="253"/>
      <c r="M135" s="254"/>
      <c r="N135" s="255"/>
      <c r="O135" s="255"/>
      <c r="P135" s="255"/>
      <c r="Q135" s="255"/>
      <c r="R135" s="255"/>
      <c r="S135" s="255"/>
      <c r="T135" s="256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7" t="s">
        <v>132</v>
      </c>
      <c r="AU135" s="257" t="s">
        <v>86</v>
      </c>
      <c r="AV135" s="13" t="s">
        <v>86</v>
      </c>
      <c r="AW135" s="13" t="s">
        <v>33</v>
      </c>
      <c r="AX135" s="13" t="s">
        <v>84</v>
      </c>
      <c r="AY135" s="257" t="s">
        <v>123</v>
      </c>
    </row>
    <row r="136" spans="1:63" s="12" customFormat="1" ht="22.8" customHeight="1">
      <c r="A136" s="12"/>
      <c r="B136" s="217"/>
      <c r="C136" s="218"/>
      <c r="D136" s="219" t="s">
        <v>75</v>
      </c>
      <c r="E136" s="231" t="s">
        <v>156</v>
      </c>
      <c r="F136" s="231" t="s">
        <v>157</v>
      </c>
      <c r="G136" s="218"/>
      <c r="H136" s="218"/>
      <c r="I136" s="221"/>
      <c r="J136" s="232">
        <f>BK136</f>
        <v>0</v>
      </c>
      <c r="K136" s="218"/>
      <c r="L136" s="223"/>
      <c r="M136" s="224"/>
      <c r="N136" s="225"/>
      <c r="O136" s="225"/>
      <c r="P136" s="226">
        <f>SUM(P137:P140)</f>
        <v>0</v>
      </c>
      <c r="Q136" s="225"/>
      <c r="R136" s="226">
        <f>SUM(R137:R140)</f>
        <v>0</v>
      </c>
      <c r="S136" s="225"/>
      <c r="T136" s="227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28" t="s">
        <v>84</v>
      </c>
      <c r="AT136" s="229" t="s">
        <v>75</v>
      </c>
      <c r="AU136" s="229" t="s">
        <v>84</v>
      </c>
      <c r="AY136" s="228" t="s">
        <v>123</v>
      </c>
      <c r="BK136" s="230">
        <f>SUM(BK137:BK140)</f>
        <v>0</v>
      </c>
    </row>
    <row r="137" spans="1:65" s="2" customFormat="1" ht="24" customHeight="1">
      <c r="A137" s="36"/>
      <c r="B137" s="37"/>
      <c r="C137" s="233" t="s">
        <v>158</v>
      </c>
      <c r="D137" s="233" t="s">
        <v>125</v>
      </c>
      <c r="E137" s="234" t="s">
        <v>159</v>
      </c>
      <c r="F137" s="235" t="s">
        <v>160</v>
      </c>
      <c r="G137" s="236" t="s">
        <v>161</v>
      </c>
      <c r="H137" s="237">
        <v>292.993</v>
      </c>
      <c r="I137" s="238"/>
      <c r="J137" s="239">
        <f>ROUND(I137*H137,2)</f>
        <v>0</v>
      </c>
      <c r="K137" s="235" t="s">
        <v>129</v>
      </c>
      <c r="L137" s="42"/>
      <c r="M137" s="240" t="s">
        <v>1</v>
      </c>
      <c r="N137" s="241" t="s">
        <v>41</v>
      </c>
      <c r="O137" s="89"/>
      <c r="P137" s="242">
        <f>O137*H137</f>
        <v>0</v>
      </c>
      <c r="Q137" s="242">
        <v>0</v>
      </c>
      <c r="R137" s="242">
        <f>Q137*H137</f>
        <v>0</v>
      </c>
      <c r="S137" s="242">
        <v>0</v>
      </c>
      <c r="T137" s="243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244" t="s">
        <v>130</v>
      </c>
      <c r="AT137" s="244" t="s">
        <v>125</v>
      </c>
      <c r="AU137" s="244" t="s">
        <v>86</v>
      </c>
      <c r="AY137" s="15" t="s">
        <v>123</v>
      </c>
      <c r="BE137" s="245">
        <f>IF(N137="základní",J137,0)</f>
        <v>0</v>
      </c>
      <c r="BF137" s="245">
        <f>IF(N137="snížená",J137,0)</f>
        <v>0</v>
      </c>
      <c r="BG137" s="245">
        <f>IF(N137="zákl. přenesená",J137,0)</f>
        <v>0</v>
      </c>
      <c r="BH137" s="245">
        <f>IF(N137="sníž. přenesená",J137,0)</f>
        <v>0</v>
      </c>
      <c r="BI137" s="245">
        <f>IF(N137="nulová",J137,0)</f>
        <v>0</v>
      </c>
      <c r="BJ137" s="15" t="s">
        <v>84</v>
      </c>
      <c r="BK137" s="245">
        <f>ROUND(I137*H137,2)</f>
        <v>0</v>
      </c>
      <c r="BL137" s="15" t="s">
        <v>130</v>
      </c>
      <c r="BM137" s="244" t="s">
        <v>162</v>
      </c>
    </row>
    <row r="138" spans="1:65" s="2" customFormat="1" ht="24" customHeight="1">
      <c r="A138" s="36"/>
      <c r="B138" s="37"/>
      <c r="C138" s="233" t="s">
        <v>163</v>
      </c>
      <c r="D138" s="233" t="s">
        <v>125</v>
      </c>
      <c r="E138" s="234" t="s">
        <v>164</v>
      </c>
      <c r="F138" s="235" t="s">
        <v>165</v>
      </c>
      <c r="G138" s="236" t="s">
        <v>161</v>
      </c>
      <c r="H138" s="237">
        <v>2929.93</v>
      </c>
      <c r="I138" s="238"/>
      <c r="J138" s="239">
        <f>ROUND(I138*H138,2)</f>
        <v>0</v>
      </c>
      <c r="K138" s="235" t="s">
        <v>129</v>
      </c>
      <c r="L138" s="42"/>
      <c r="M138" s="240" t="s">
        <v>1</v>
      </c>
      <c r="N138" s="241" t="s">
        <v>41</v>
      </c>
      <c r="O138" s="89"/>
      <c r="P138" s="242">
        <f>O138*H138</f>
        <v>0</v>
      </c>
      <c r="Q138" s="242">
        <v>0</v>
      </c>
      <c r="R138" s="242">
        <f>Q138*H138</f>
        <v>0</v>
      </c>
      <c r="S138" s="242">
        <v>0</v>
      </c>
      <c r="T138" s="243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244" t="s">
        <v>130</v>
      </c>
      <c r="AT138" s="244" t="s">
        <v>125</v>
      </c>
      <c r="AU138" s="244" t="s">
        <v>86</v>
      </c>
      <c r="AY138" s="15" t="s">
        <v>123</v>
      </c>
      <c r="BE138" s="245">
        <f>IF(N138="základní",J138,0)</f>
        <v>0</v>
      </c>
      <c r="BF138" s="245">
        <f>IF(N138="snížená",J138,0)</f>
        <v>0</v>
      </c>
      <c r="BG138" s="245">
        <f>IF(N138="zákl. přenesená",J138,0)</f>
        <v>0</v>
      </c>
      <c r="BH138" s="245">
        <f>IF(N138="sníž. přenesená",J138,0)</f>
        <v>0</v>
      </c>
      <c r="BI138" s="245">
        <f>IF(N138="nulová",J138,0)</f>
        <v>0</v>
      </c>
      <c r="BJ138" s="15" t="s">
        <v>84</v>
      </c>
      <c r="BK138" s="245">
        <f>ROUND(I138*H138,2)</f>
        <v>0</v>
      </c>
      <c r="BL138" s="15" t="s">
        <v>130</v>
      </c>
      <c r="BM138" s="244" t="s">
        <v>166</v>
      </c>
    </row>
    <row r="139" spans="1:51" s="13" customFormat="1" ht="12">
      <c r="A139" s="13"/>
      <c r="B139" s="246"/>
      <c r="C139" s="247"/>
      <c r="D139" s="248" t="s">
        <v>132</v>
      </c>
      <c r="E139" s="247"/>
      <c r="F139" s="250" t="s">
        <v>187</v>
      </c>
      <c r="G139" s="247"/>
      <c r="H139" s="251">
        <v>2929.93</v>
      </c>
      <c r="I139" s="252"/>
      <c r="J139" s="247"/>
      <c r="K139" s="247"/>
      <c r="L139" s="253"/>
      <c r="M139" s="254"/>
      <c r="N139" s="255"/>
      <c r="O139" s="255"/>
      <c r="P139" s="255"/>
      <c r="Q139" s="255"/>
      <c r="R139" s="255"/>
      <c r="S139" s="255"/>
      <c r="T139" s="25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57" t="s">
        <v>132</v>
      </c>
      <c r="AU139" s="257" t="s">
        <v>86</v>
      </c>
      <c r="AV139" s="13" t="s">
        <v>86</v>
      </c>
      <c r="AW139" s="13" t="s">
        <v>4</v>
      </c>
      <c r="AX139" s="13" t="s">
        <v>84</v>
      </c>
      <c r="AY139" s="257" t="s">
        <v>123</v>
      </c>
    </row>
    <row r="140" spans="1:65" s="2" customFormat="1" ht="24" customHeight="1">
      <c r="A140" s="36"/>
      <c r="B140" s="37"/>
      <c r="C140" s="233" t="s">
        <v>134</v>
      </c>
      <c r="D140" s="233" t="s">
        <v>125</v>
      </c>
      <c r="E140" s="234" t="s">
        <v>168</v>
      </c>
      <c r="F140" s="235" t="s">
        <v>169</v>
      </c>
      <c r="G140" s="236" t="s">
        <v>161</v>
      </c>
      <c r="H140" s="237">
        <v>292.993</v>
      </c>
      <c r="I140" s="238"/>
      <c r="J140" s="239">
        <f>ROUND(I140*H140,2)</f>
        <v>0</v>
      </c>
      <c r="K140" s="235" t="s">
        <v>129</v>
      </c>
      <c r="L140" s="42"/>
      <c r="M140" s="240" t="s">
        <v>1</v>
      </c>
      <c r="N140" s="241" t="s">
        <v>41</v>
      </c>
      <c r="O140" s="89"/>
      <c r="P140" s="242">
        <f>O140*H140</f>
        <v>0</v>
      </c>
      <c r="Q140" s="242">
        <v>0</v>
      </c>
      <c r="R140" s="242">
        <f>Q140*H140</f>
        <v>0</v>
      </c>
      <c r="S140" s="242">
        <v>0</v>
      </c>
      <c r="T140" s="243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244" t="s">
        <v>130</v>
      </c>
      <c r="AT140" s="244" t="s">
        <v>125</v>
      </c>
      <c r="AU140" s="244" t="s">
        <v>86</v>
      </c>
      <c r="AY140" s="15" t="s">
        <v>123</v>
      </c>
      <c r="BE140" s="245">
        <f>IF(N140="základní",J140,0)</f>
        <v>0</v>
      </c>
      <c r="BF140" s="245">
        <f>IF(N140="snížená",J140,0)</f>
        <v>0</v>
      </c>
      <c r="BG140" s="245">
        <f>IF(N140="zákl. přenesená",J140,0)</f>
        <v>0</v>
      </c>
      <c r="BH140" s="245">
        <f>IF(N140="sníž. přenesená",J140,0)</f>
        <v>0</v>
      </c>
      <c r="BI140" s="245">
        <f>IF(N140="nulová",J140,0)</f>
        <v>0</v>
      </c>
      <c r="BJ140" s="15" t="s">
        <v>84</v>
      </c>
      <c r="BK140" s="245">
        <f>ROUND(I140*H140,2)</f>
        <v>0</v>
      </c>
      <c r="BL140" s="15" t="s">
        <v>130</v>
      </c>
      <c r="BM140" s="244" t="s">
        <v>170</v>
      </c>
    </row>
    <row r="141" spans="1:63" s="12" customFormat="1" ht="25.9" customHeight="1">
      <c r="A141" s="12"/>
      <c r="B141" s="217"/>
      <c r="C141" s="218"/>
      <c r="D141" s="219" t="s">
        <v>75</v>
      </c>
      <c r="E141" s="220" t="s">
        <v>171</v>
      </c>
      <c r="F141" s="220" t="s">
        <v>172</v>
      </c>
      <c r="G141" s="218"/>
      <c r="H141" s="218"/>
      <c r="I141" s="221"/>
      <c r="J141" s="222">
        <f>BK141</f>
        <v>0</v>
      </c>
      <c r="K141" s="218"/>
      <c r="L141" s="223"/>
      <c r="M141" s="224"/>
      <c r="N141" s="225"/>
      <c r="O141" s="225"/>
      <c r="P141" s="226">
        <f>P142</f>
        <v>0</v>
      </c>
      <c r="Q141" s="225"/>
      <c r="R141" s="226">
        <f>R142</f>
        <v>0</v>
      </c>
      <c r="S141" s="225"/>
      <c r="T141" s="227">
        <f>T142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8" t="s">
        <v>86</v>
      </c>
      <c r="AT141" s="229" t="s">
        <v>75</v>
      </c>
      <c r="AU141" s="229" t="s">
        <v>76</v>
      </c>
      <c r="AY141" s="228" t="s">
        <v>123</v>
      </c>
      <c r="BK141" s="230">
        <f>BK142</f>
        <v>0</v>
      </c>
    </row>
    <row r="142" spans="1:63" s="12" customFormat="1" ht="22.8" customHeight="1">
      <c r="A142" s="12"/>
      <c r="B142" s="217"/>
      <c r="C142" s="218"/>
      <c r="D142" s="219" t="s">
        <v>75</v>
      </c>
      <c r="E142" s="231" t="s">
        <v>173</v>
      </c>
      <c r="F142" s="231" t="s">
        <v>174</v>
      </c>
      <c r="G142" s="218"/>
      <c r="H142" s="218"/>
      <c r="I142" s="221"/>
      <c r="J142" s="232">
        <f>BK142</f>
        <v>0</v>
      </c>
      <c r="K142" s="218"/>
      <c r="L142" s="223"/>
      <c r="M142" s="224"/>
      <c r="N142" s="225"/>
      <c r="O142" s="225"/>
      <c r="P142" s="226">
        <f>P143</f>
        <v>0</v>
      </c>
      <c r="Q142" s="225"/>
      <c r="R142" s="226">
        <f>R143</f>
        <v>0</v>
      </c>
      <c r="S142" s="225"/>
      <c r="T142" s="227">
        <f>T143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8" t="s">
        <v>86</v>
      </c>
      <c r="AT142" s="229" t="s">
        <v>75</v>
      </c>
      <c r="AU142" s="229" t="s">
        <v>84</v>
      </c>
      <c r="AY142" s="228" t="s">
        <v>123</v>
      </c>
      <c r="BK142" s="230">
        <f>BK143</f>
        <v>0</v>
      </c>
    </row>
    <row r="143" spans="1:65" s="2" customFormat="1" ht="16.5" customHeight="1">
      <c r="A143" s="36"/>
      <c r="B143" s="37"/>
      <c r="C143" s="233" t="s">
        <v>144</v>
      </c>
      <c r="D143" s="233" t="s">
        <v>125</v>
      </c>
      <c r="E143" s="234" t="s">
        <v>175</v>
      </c>
      <c r="F143" s="235" t="s">
        <v>176</v>
      </c>
      <c r="G143" s="236" t="s">
        <v>138</v>
      </c>
      <c r="H143" s="237">
        <v>1</v>
      </c>
      <c r="I143" s="238"/>
      <c r="J143" s="239">
        <f>ROUND(I143*H143,2)</f>
        <v>0</v>
      </c>
      <c r="K143" s="235" t="s">
        <v>1</v>
      </c>
      <c r="L143" s="42"/>
      <c r="M143" s="258" t="s">
        <v>1</v>
      </c>
      <c r="N143" s="259" t="s">
        <v>41</v>
      </c>
      <c r="O143" s="260"/>
      <c r="P143" s="261">
        <f>O143*H143</f>
        <v>0</v>
      </c>
      <c r="Q143" s="261">
        <v>0</v>
      </c>
      <c r="R143" s="261">
        <f>Q143*H143</f>
        <v>0</v>
      </c>
      <c r="S143" s="261">
        <v>0</v>
      </c>
      <c r="T143" s="262">
        <f>S143*H143</f>
        <v>0</v>
      </c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R143" s="244" t="s">
        <v>177</v>
      </c>
      <c r="AT143" s="244" t="s">
        <v>125</v>
      </c>
      <c r="AU143" s="244" t="s">
        <v>86</v>
      </c>
      <c r="AY143" s="15" t="s">
        <v>123</v>
      </c>
      <c r="BE143" s="245">
        <f>IF(N143="základní",J143,0)</f>
        <v>0</v>
      </c>
      <c r="BF143" s="245">
        <f>IF(N143="snížená",J143,0)</f>
        <v>0</v>
      </c>
      <c r="BG143" s="245">
        <f>IF(N143="zákl. přenesená",J143,0)</f>
        <v>0</v>
      </c>
      <c r="BH143" s="245">
        <f>IF(N143="sníž. přenesená",J143,0)</f>
        <v>0</v>
      </c>
      <c r="BI143" s="245">
        <f>IF(N143="nulová",J143,0)</f>
        <v>0</v>
      </c>
      <c r="BJ143" s="15" t="s">
        <v>84</v>
      </c>
      <c r="BK143" s="245">
        <f>ROUND(I143*H143,2)</f>
        <v>0</v>
      </c>
      <c r="BL143" s="15" t="s">
        <v>177</v>
      </c>
      <c r="BM143" s="244" t="s">
        <v>178</v>
      </c>
    </row>
    <row r="144" spans="1:31" s="2" customFormat="1" ht="6.95" customHeight="1">
      <c r="A144" s="36"/>
      <c r="B144" s="64"/>
      <c r="C144" s="65"/>
      <c r="D144" s="65"/>
      <c r="E144" s="65"/>
      <c r="F144" s="65"/>
      <c r="G144" s="65"/>
      <c r="H144" s="65"/>
      <c r="I144" s="181"/>
      <c r="J144" s="65"/>
      <c r="K144" s="65"/>
      <c r="L144" s="42"/>
      <c r="M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</row>
  </sheetData>
  <sheetProtection password="CC35" sheet="1" objects="1" scenarios="1" formatColumns="0" formatRows="0" autoFilter="0"/>
  <autoFilter ref="C122:K14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34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3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5" t="s">
        <v>92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7"/>
      <c r="J3" s="136"/>
      <c r="K3" s="136"/>
      <c r="L3" s="18"/>
      <c r="AT3" s="15" t="s">
        <v>86</v>
      </c>
    </row>
    <row r="4" spans="2:46" s="1" customFormat="1" ht="24.95" customHeight="1">
      <c r="B4" s="18"/>
      <c r="D4" s="138" t="s">
        <v>93</v>
      </c>
      <c r="I4" s="134"/>
      <c r="L4" s="18"/>
      <c r="M4" s="139" t="s">
        <v>10</v>
      </c>
      <c r="AT4" s="15" t="s">
        <v>4</v>
      </c>
    </row>
    <row r="5" spans="2:12" s="1" customFormat="1" ht="6.95" customHeight="1">
      <c r="B5" s="18"/>
      <c r="I5" s="134"/>
      <c r="L5" s="18"/>
    </row>
    <row r="6" spans="2:12" s="1" customFormat="1" ht="12" customHeight="1">
      <c r="B6" s="18"/>
      <c r="D6" s="140" t="s">
        <v>16</v>
      </c>
      <c r="I6" s="134"/>
      <c r="L6" s="18"/>
    </row>
    <row r="7" spans="2:12" s="1" customFormat="1" ht="25.5" customHeight="1">
      <c r="B7" s="18"/>
      <c r="E7" s="141" t="str">
        <f>'Rekapitulace stavby'!K6</f>
        <v>Odstranění objektů a hospodářských budov v lokalitě Kroměříž, Dolní zahrady, ul. U Zámečku v k.ú. Kroměříž</v>
      </c>
      <c r="F7" s="140"/>
      <c r="G7" s="140"/>
      <c r="H7" s="140"/>
      <c r="I7" s="134"/>
      <c r="L7" s="18"/>
    </row>
    <row r="8" spans="1:31" s="2" customFormat="1" ht="12" customHeight="1">
      <c r="A8" s="36"/>
      <c r="B8" s="42"/>
      <c r="C8" s="36"/>
      <c r="D8" s="140" t="s">
        <v>94</v>
      </c>
      <c r="E8" s="36"/>
      <c r="F8" s="36"/>
      <c r="G8" s="36"/>
      <c r="H8" s="36"/>
      <c r="I8" s="142"/>
      <c r="J8" s="36"/>
      <c r="K8" s="36"/>
      <c r="L8" s="61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2"/>
      <c r="C9" s="36"/>
      <c r="D9" s="36"/>
      <c r="E9" s="143" t="s">
        <v>188</v>
      </c>
      <c r="F9" s="36"/>
      <c r="G9" s="36"/>
      <c r="H9" s="36"/>
      <c r="I9" s="142"/>
      <c r="J9" s="36"/>
      <c r="K9" s="36"/>
      <c r="L9" s="61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42"/>
      <c r="C10" s="36"/>
      <c r="D10" s="36"/>
      <c r="E10" s="36"/>
      <c r="F10" s="36"/>
      <c r="G10" s="36"/>
      <c r="H10" s="36"/>
      <c r="I10" s="142"/>
      <c r="J10" s="36"/>
      <c r="K10" s="36"/>
      <c r="L10" s="61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2"/>
      <c r="C11" s="36"/>
      <c r="D11" s="140" t="s">
        <v>18</v>
      </c>
      <c r="E11" s="36"/>
      <c r="F11" s="144" t="s">
        <v>1</v>
      </c>
      <c r="G11" s="36"/>
      <c r="H11" s="36"/>
      <c r="I11" s="145" t="s">
        <v>19</v>
      </c>
      <c r="J11" s="144" t="s">
        <v>1</v>
      </c>
      <c r="K11" s="36"/>
      <c r="L11" s="61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2"/>
      <c r="C12" s="36"/>
      <c r="D12" s="140" t="s">
        <v>20</v>
      </c>
      <c r="E12" s="36"/>
      <c r="F12" s="144" t="s">
        <v>21</v>
      </c>
      <c r="G12" s="36"/>
      <c r="H12" s="36"/>
      <c r="I12" s="145" t="s">
        <v>22</v>
      </c>
      <c r="J12" s="146" t="str">
        <f>'Rekapitulace stavby'!AN8</f>
        <v>30. 5. 2018</v>
      </c>
      <c r="K12" s="36"/>
      <c r="L12" s="61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42"/>
      <c r="C13" s="36"/>
      <c r="D13" s="36"/>
      <c r="E13" s="36"/>
      <c r="F13" s="36"/>
      <c r="G13" s="36"/>
      <c r="H13" s="36"/>
      <c r="I13" s="142"/>
      <c r="J13" s="36"/>
      <c r="K13" s="36"/>
      <c r="L13" s="61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2"/>
      <c r="C14" s="36"/>
      <c r="D14" s="140" t="s">
        <v>24</v>
      </c>
      <c r="E14" s="36"/>
      <c r="F14" s="36"/>
      <c r="G14" s="36"/>
      <c r="H14" s="36"/>
      <c r="I14" s="145" t="s">
        <v>25</v>
      </c>
      <c r="J14" s="144" t="str">
        <f>IF('Rekapitulace stavby'!AN10="","",'Rekapitulace stavby'!AN10)</f>
        <v/>
      </c>
      <c r="K14" s="36"/>
      <c r="L14" s="61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2"/>
      <c r="C15" s="36"/>
      <c r="D15" s="36"/>
      <c r="E15" s="144" t="str">
        <f>IF('Rekapitulace stavby'!E11="","",'Rekapitulace stavby'!E11)</f>
        <v xml:space="preserve"> </v>
      </c>
      <c r="F15" s="36"/>
      <c r="G15" s="36"/>
      <c r="H15" s="36"/>
      <c r="I15" s="145" t="s">
        <v>27</v>
      </c>
      <c r="J15" s="144" t="str">
        <f>IF('Rekapitulace stavby'!AN11="","",'Rekapitulace stavby'!AN11)</f>
        <v/>
      </c>
      <c r="K15" s="36"/>
      <c r="L15" s="61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2"/>
      <c r="C16" s="36"/>
      <c r="D16" s="36"/>
      <c r="E16" s="36"/>
      <c r="F16" s="36"/>
      <c r="G16" s="36"/>
      <c r="H16" s="36"/>
      <c r="I16" s="142"/>
      <c r="J16" s="36"/>
      <c r="K16" s="36"/>
      <c r="L16" s="61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2"/>
      <c r="C17" s="36"/>
      <c r="D17" s="140" t="s">
        <v>28</v>
      </c>
      <c r="E17" s="36"/>
      <c r="F17" s="36"/>
      <c r="G17" s="36"/>
      <c r="H17" s="36"/>
      <c r="I17" s="145" t="s">
        <v>25</v>
      </c>
      <c r="J17" s="31" t="str">
        <f>'Rekapitulace stavby'!AN13</f>
        <v>Vyplň údaj</v>
      </c>
      <c r="K17" s="36"/>
      <c r="L17" s="61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2"/>
      <c r="C18" s="36"/>
      <c r="D18" s="36"/>
      <c r="E18" s="31" t="str">
        <f>'Rekapitulace stavby'!E14</f>
        <v>Vyplň údaj</v>
      </c>
      <c r="F18" s="144"/>
      <c r="G18" s="144"/>
      <c r="H18" s="144"/>
      <c r="I18" s="145" t="s">
        <v>27</v>
      </c>
      <c r="J18" s="31" t="str">
        <f>'Rekapitulace stavby'!AN14</f>
        <v>Vyplň údaj</v>
      </c>
      <c r="K18" s="36"/>
      <c r="L18" s="61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2"/>
      <c r="C19" s="36"/>
      <c r="D19" s="36"/>
      <c r="E19" s="36"/>
      <c r="F19" s="36"/>
      <c r="G19" s="36"/>
      <c r="H19" s="36"/>
      <c r="I19" s="142"/>
      <c r="J19" s="36"/>
      <c r="K19" s="36"/>
      <c r="L19" s="61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2"/>
      <c r="C20" s="36"/>
      <c r="D20" s="140" t="s">
        <v>30</v>
      </c>
      <c r="E20" s="36"/>
      <c r="F20" s="36"/>
      <c r="G20" s="36"/>
      <c r="H20" s="36"/>
      <c r="I20" s="145" t="s">
        <v>25</v>
      </c>
      <c r="J20" s="144" t="s">
        <v>31</v>
      </c>
      <c r="K20" s="36"/>
      <c r="L20" s="61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2"/>
      <c r="C21" s="36"/>
      <c r="D21" s="36"/>
      <c r="E21" s="144" t="s">
        <v>32</v>
      </c>
      <c r="F21" s="36"/>
      <c r="G21" s="36"/>
      <c r="H21" s="36"/>
      <c r="I21" s="145" t="s">
        <v>27</v>
      </c>
      <c r="J21" s="144" t="s">
        <v>1</v>
      </c>
      <c r="K21" s="36"/>
      <c r="L21" s="61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2"/>
      <c r="C22" s="36"/>
      <c r="D22" s="36"/>
      <c r="E22" s="36"/>
      <c r="F22" s="36"/>
      <c r="G22" s="36"/>
      <c r="H22" s="36"/>
      <c r="I22" s="142"/>
      <c r="J22" s="36"/>
      <c r="K22" s="36"/>
      <c r="L22" s="61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2"/>
      <c r="C23" s="36"/>
      <c r="D23" s="140" t="s">
        <v>34</v>
      </c>
      <c r="E23" s="36"/>
      <c r="F23" s="36"/>
      <c r="G23" s="36"/>
      <c r="H23" s="36"/>
      <c r="I23" s="145" t="s">
        <v>25</v>
      </c>
      <c r="J23" s="144" t="str">
        <f>IF('Rekapitulace stavby'!AN19="","",'Rekapitulace stavby'!AN19)</f>
        <v/>
      </c>
      <c r="K23" s="36"/>
      <c r="L23" s="61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2"/>
      <c r="C24" s="36"/>
      <c r="D24" s="36"/>
      <c r="E24" s="144" t="str">
        <f>IF('Rekapitulace stavby'!E20="","",'Rekapitulace stavby'!E20)</f>
        <v xml:space="preserve"> </v>
      </c>
      <c r="F24" s="36"/>
      <c r="G24" s="36"/>
      <c r="H24" s="36"/>
      <c r="I24" s="145" t="s">
        <v>27</v>
      </c>
      <c r="J24" s="144" t="str">
        <f>IF('Rekapitulace stavby'!AN20="","",'Rekapitulace stavby'!AN20)</f>
        <v/>
      </c>
      <c r="K24" s="36"/>
      <c r="L24" s="61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2"/>
      <c r="C25" s="36"/>
      <c r="D25" s="36"/>
      <c r="E25" s="36"/>
      <c r="F25" s="36"/>
      <c r="G25" s="36"/>
      <c r="H25" s="36"/>
      <c r="I25" s="142"/>
      <c r="J25" s="36"/>
      <c r="K25" s="36"/>
      <c r="L25" s="61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2"/>
      <c r="C26" s="36"/>
      <c r="D26" s="140" t="s">
        <v>35</v>
      </c>
      <c r="E26" s="36"/>
      <c r="F26" s="36"/>
      <c r="G26" s="36"/>
      <c r="H26" s="36"/>
      <c r="I26" s="142"/>
      <c r="J26" s="36"/>
      <c r="K26" s="36"/>
      <c r="L26" s="61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47"/>
      <c r="B27" s="148"/>
      <c r="C27" s="147"/>
      <c r="D27" s="147"/>
      <c r="E27" s="149" t="s">
        <v>1</v>
      </c>
      <c r="F27" s="149"/>
      <c r="G27" s="149"/>
      <c r="H27" s="149"/>
      <c r="I27" s="150"/>
      <c r="J27" s="147"/>
      <c r="K27" s="147"/>
      <c r="L27" s="151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</row>
    <row r="28" spans="1:31" s="2" customFormat="1" ht="6.95" customHeight="1">
      <c r="A28" s="36"/>
      <c r="B28" s="42"/>
      <c r="C28" s="36"/>
      <c r="D28" s="36"/>
      <c r="E28" s="36"/>
      <c r="F28" s="36"/>
      <c r="G28" s="36"/>
      <c r="H28" s="36"/>
      <c r="I28" s="142"/>
      <c r="J28" s="36"/>
      <c r="K28" s="36"/>
      <c r="L28" s="61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2"/>
      <c r="C29" s="36"/>
      <c r="D29" s="152"/>
      <c r="E29" s="152"/>
      <c r="F29" s="152"/>
      <c r="G29" s="152"/>
      <c r="H29" s="152"/>
      <c r="I29" s="153"/>
      <c r="J29" s="152"/>
      <c r="K29" s="152"/>
      <c r="L29" s="61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42"/>
      <c r="C30" s="36"/>
      <c r="D30" s="154" t="s">
        <v>36</v>
      </c>
      <c r="E30" s="36"/>
      <c r="F30" s="36"/>
      <c r="G30" s="36"/>
      <c r="H30" s="36"/>
      <c r="I30" s="142"/>
      <c r="J30" s="155">
        <f>ROUND(J119,2)</f>
        <v>0</v>
      </c>
      <c r="K30" s="36"/>
      <c r="L30" s="61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2"/>
      <c r="C31" s="36"/>
      <c r="D31" s="152"/>
      <c r="E31" s="152"/>
      <c r="F31" s="152"/>
      <c r="G31" s="152"/>
      <c r="H31" s="152"/>
      <c r="I31" s="153"/>
      <c r="J31" s="152"/>
      <c r="K31" s="152"/>
      <c r="L31" s="61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42"/>
      <c r="C32" s="36"/>
      <c r="D32" s="36"/>
      <c r="E32" s="36"/>
      <c r="F32" s="156" t="s">
        <v>38</v>
      </c>
      <c r="G32" s="36"/>
      <c r="H32" s="36"/>
      <c r="I32" s="157" t="s">
        <v>37</v>
      </c>
      <c r="J32" s="156" t="s">
        <v>39</v>
      </c>
      <c r="K32" s="36"/>
      <c r="L32" s="61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42"/>
      <c r="C33" s="36"/>
      <c r="D33" s="158" t="s">
        <v>40</v>
      </c>
      <c r="E33" s="140" t="s">
        <v>41</v>
      </c>
      <c r="F33" s="159">
        <f>ROUND((SUM(BE119:BE129)),2)</f>
        <v>0</v>
      </c>
      <c r="G33" s="36"/>
      <c r="H33" s="36"/>
      <c r="I33" s="160">
        <v>0.21</v>
      </c>
      <c r="J33" s="159">
        <f>ROUND(((SUM(BE119:BE129))*I33),2)</f>
        <v>0</v>
      </c>
      <c r="K33" s="36"/>
      <c r="L33" s="61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42"/>
      <c r="C34" s="36"/>
      <c r="D34" s="36"/>
      <c r="E34" s="140" t="s">
        <v>42</v>
      </c>
      <c r="F34" s="159">
        <f>ROUND((SUM(BF119:BF129)),2)</f>
        <v>0</v>
      </c>
      <c r="G34" s="36"/>
      <c r="H34" s="36"/>
      <c r="I34" s="160">
        <v>0.15</v>
      </c>
      <c r="J34" s="159">
        <f>ROUND(((SUM(BF119:BF129))*I34),2)</f>
        <v>0</v>
      </c>
      <c r="K34" s="36"/>
      <c r="L34" s="61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42"/>
      <c r="C35" s="36"/>
      <c r="D35" s="36"/>
      <c r="E35" s="140" t="s">
        <v>43</v>
      </c>
      <c r="F35" s="159">
        <f>ROUND((SUM(BG119:BG129)),2)</f>
        <v>0</v>
      </c>
      <c r="G35" s="36"/>
      <c r="H35" s="36"/>
      <c r="I35" s="160">
        <v>0.21</v>
      </c>
      <c r="J35" s="159">
        <f>0</f>
        <v>0</v>
      </c>
      <c r="K35" s="36"/>
      <c r="L35" s="61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42"/>
      <c r="C36" s="36"/>
      <c r="D36" s="36"/>
      <c r="E36" s="140" t="s">
        <v>44</v>
      </c>
      <c r="F36" s="159">
        <f>ROUND((SUM(BH119:BH129)),2)</f>
        <v>0</v>
      </c>
      <c r="G36" s="36"/>
      <c r="H36" s="36"/>
      <c r="I36" s="160">
        <v>0.15</v>
      </c>
      <c r="J36" s="159">
        <f>0</f>
        <v>0</v>
      </c>
      <c r="K36" s="36"/>
      <c r="L36" s="61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42"/>
      <c r="C37" s="36"/>
      <c r="D37" s="36"/>
      <c r="E37" s="140" t="s">
        <v>45</v>
      </c>
      <c r="F37" s="159">
        <f>ROUND((SUM(BI119:BI129)),2)</f>
        <v>0</v>
      </c>
      <c r="G37" s="36"/>
      <c r="H37" s="36"/>
      <c r="I37" s="160">
        <v>0</v>
      </c>
      <c r="J37" s="159">
        <f>0</f>
        <v>0</v>
      </c>
      <c r="K37" s="36"/>
      <c r="L37" s="61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2"/>
      <c r="C38" s="36"/>
      <c r="D38" s="36"/>
      <c r="E38" s="36"/>
      <c r="F38" s="36"/>
      <c r="G38" s="36"/>
      <c r="H38" s="36"/>
      <c r="I38" s="142"/>
      <c r="J38" s="36"/>
      <c r="K38" s="36"/>
      <c r="L38" s="61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42"/>
      <c r="C39" s="161"/>
      <c r="D39" s="162" t="s">
        <v>46</v>
      </c>
      <c r="E39" s="163"/>
      <c r="F39" s="163"/>
      <c r="G39" s="164" t="s">
        <v>47</v>
      </c>
      <c r="H39" s="165" t="s">
        <v>48</v>
      </c>
      <c r="I39" s="166"/>
      <c r="J39" s="167">
        <f>SUM(J30:J37)</f>
        <v>0</v>
      </c>
      <c r="K39" s="168"/>
      <c r="L39" s="61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42"/>
      <c r="C40" s="36"/>
      <c r="D40" s="36"/>
      <c r="E40" s="36"/>
      <c r="F40" s="36"/>
      <c r="G40" s="36"/>
      <c r="H40" s="36"/>
      <c r="I40" s="142"/>
      <c r="J40" s="36"/>
      <c r="K40" s="36"/>
      <c r="L40" s="61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18"/>
      <c r="I41" s="134"/>
      <c r="L41" s="18"/>
    </row>
    <row r="42" spans="2:12" s="1" customFormat="1" ht="14.4" customHeight="1">
      <c r="B42" s="18"/>
      <c r="I42" s="134"/>
      <c r="L42" s="18"/>
    </row>
    <row r="43" spans="2:12" s="1" customFormat="1" ht="14.4" customHeight="1">
      <c r="B43" s="18"/>
      <c r="I43" s="134"/>
      <c r="L43" s="18"/>
    </row>
    <row r="44" spans="2:12" s="1" customFormat="1" ht="14.4" customHeight="1">
      <c r="B44" s="18"/>
      <c r="I44" s="134"/>
      <c r="L44" s="18"/>
    </row>
    <row r="45" spans="2:12" s="1" customFormat="1" ht="14.4" customHeight="1">
      <c r="B45" s="18"/>
      <c r="I45" s="134"/>
      <c r="L45" s="18"/>
    </row>
    <row r="46" spans="2:12" s="1" customFormat="1" ht="14.4" customHeight="1">
      <c r="B46" s="18"/>
      <c r="I46" s="134"/>
      <c r="L46" s="18"/>
    </row>
    <row r="47" spans="2:12" s="1" customFormat="1" ht="14.4" customHeight="1">
      <c r="B47" s="18"/>
      <c r="I47" s="134"/>
      <c r="L47" s="18"/>
    </row>
    <row r="48" spans="2:12" s="1" customFormat="1" ht="14.4" customHeight="1">
      <c r="B48" s="18"/>
      <c r="I48" s="134"/>
      <c r="L48" s="18"/>
    </row>
    <row r="49" spans="2:12" s="1" customFormat="1" ht="14.4" customHeight="1">
      <c r="B49" s="18"/>
      <c r="I49" s="134"/>
      <c r="L49" s="18"/>
    </row>
    <row r="50" spans="2:12" s="2" customFormat="1" ht="14.4" customHeight="1">
      <c r="B50" s="61"/>
      <c r="D50" s="169" t="s">
        <v>49</v>
      </c>
      <c r="E50" s="170"/>
      <c r="F50" s="170"/>
      <c r="G50" s="169" t="s">
        <v>50</v>
      </c>
      <c r="H50" s="170"/>
      <c r="I50" s="171"/>
      <c r="J50" s="170"/>
      <c r="K50" s="170"/>
      <c r="L50" s="61"/>
    </row>
    <row r="51" spans="2:12" ht="12">
      <c r="B51" s="18"/>
      <c r="L51" s="18"/>
    </row>
    <row r="52" spans="2:12" ht="12">
      <c r="B52" s="18"/>
      <c r="L52" s="18"/>
    </row>
    <row r="53" spans="2:12" ht="12">
      <c r="B53" s="18"/>
      <c r="L53" s="18"/>
    </row>
    <row r="54" spans="2:12" ht="12">
      <c r="B54" s="18"/>
      <c r="L54" s="18"/>
    </row>
    <row r="55" spans="2:12" ht="12">
      <c r="B55" s="18"/>
      <c r="L55" s="18"/>
    </row>
    <row r="56" spans="2:12" ht="12">
      <c r="B56" s="18"/>
      <c r="L56" s="18"/>
    </row>
    <row r="57" spans="2:12" ht="12">
      <c r="B57" s="18"/>
      <c r="L57" s="18"/>
    </row>
    <row r="58" spans="2:12" ht="12">
      <c r="B58" s="18"/>
      <c r="L58" s="18"/>
    </row>
    <row r="59" spans="2:12" ht="12">
      <c r="B59" s="18"/>
      <c r="L59" s="18"/>
    </row>
    <row r="60" spans="2:12" ht="12">
      <c r="B60" s="18"/>
      <c r="L60" s="18"/>
    </row>
    <row r="61" spans="1:31" s="2" customFormat="1" ht="12">
      <c r="A61" s="36"/>
      <c r="B61" s="42"/>
      <c r="C61" s="36"/>
      <c r="D61" s="172" t="s">
        <v>51</v>
      </c>
      <c r="E61" s="173"/>
      <c r="F61" s="174" t="s">
        <v>52</v>
      </c>
      <c r="G61" s="172" t="s">
        <v>51</v>
      </c>
      <c r="H61" s="173"/>
      <c r="I61" s="175"/>
      <c r="J61" s="176" t="s">
        <v>52</v>
      </c>
      <c r="K61" s="173"/>
      <c r="L61" s="61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18"/>
      <c r="L62" s="18"/>
    </row>
    <row r="63" spans="2:12" ht="12">
      <c r="B63" s="18"/>
      <c r="L63" s="18"/>
    </row>
    <row r="64" spans="2:12" ht="12">
      <c r="B64" s="18"/>
      <c r="L64" s="18"/>
    </row>
    <row r="65" spans="1:31" s="2" customFormat="1" ht="12">
      <c r="A65" s="36"/>
      <c r="B65" s="42"/>
      <c r="C65" s="36"/>
      <c r="D65" s="169" t="s">
        <v>53</v>
      </c>
      <c r="E65" s="177"/>
      <c r="F65" s="177"/>
      <c r="G65" s="169" t="s">
        <v>54</v>
      </c>
      <c r="H65" s="177"/>
      <c r="I65" s="178"/>
      <c r="J65" s="177"/>
      <c r="K65" s="177"/>
      <c r="L65" s="61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18"/>
      <c r="L66" s="18"/>
    </row>
    <row r="67" spans="2:12" ht="12">
      <c r="B67" s="18"/>
      <c r="L67" s="18"/>
    </row>
    <row r="68" spans="2:12" ht="12">
      <c r="B68" s="18"/>
      <c r="L68" s="18"/>
    </row>
    <row r="69" spans="2:12" ht="12">
      <c r="B69" s="18"/>
      <c r="L69" s="18"/>
    </row>
    <row r="70" spans="2:12" ht="12">
      <c r="B70" s="18"/>
      <c r="L70" s="18"/>
    </row>
    <row r="71" spans="2:12" ht="12">
      <c r="B71" s="18"/>
      <c r="L71" s="18"/>
    </row>
    <row r="72" spans="2:12" ht="12">
      <c r="B72" s="18"/>
      <c r="L72" s="18"/>
    </row>
    <row r="73" spans="2:12" ht="12">
      <c r="B73" s="18"/>
      <c r="L73" s="18"/>
    </row>
    <row r="74" spans="2:12" ht="12">
      <c r="B74" s="18"/>
      <c r="L74" s="18"/>
    </row>
    <row r="75" spans="2:12" ht="12">
      <c r="B75" s="18"/>
      <c r="L75" s="18"/>
    </row>
    <row r="76" spans="1:31" s="2" customFormat="1" ht="12">
      <c r="A76" s="36"/>
      <c r="B76" s="42"/>
      <c r="C76" s="36"/>
      <c r="D76" s="172" t="s">
        <v>51</v>
      </c>
      <c r="E76" s="173"/>
      <c r="F76" s="174" t="s">
        <v>52</v>
      </c>
      <c r="G76" s="172" t="s">
        <v>51</v>
      </c>
      <c r="H76" s="173"/>
      <c r="I76" s="175"/>
      <c r="J76" s="176" t="s">
        <v>52</v>
      </c>
      <c r="K76" s="173"/>
      <c r="L76" s="61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179"/>
      <c r="C77" s="180"/>
      <c r="D77" s="180"/>
      <c r="E77" s="180"/>
      <c r="F77" s="180"/>
      <c r="G77" s="180"/>
      <c r="H77" s="180"/>
      <c r="I77" s="181"/>
      <c r="J77" s="180"/>
      <c r="K77" s="180"/>
      <c r="L77" s="61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182"/>
      <c r="C81" s="183"/>
      <c r="D81" s="183"/>
      <c r="E81" s="183"/>
      <c r="F81" s="183"/>
      <c r="G81" s="183"/>
      <c r="H81" s="183"/>
      <c r="I81" s="184"/>
      <c r="J81" s="183"/>
      <c r="K81" s="183"/>
      <c r="L81" s="61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96</v>
      </c>
      <c r="D82" s="38"/>
      <c r="E82" s="38"/>
      <c r="F82" s="38"/>
      <c r="G82" s="38"/>
      <c r="H82" s="38"/>
      <c r="I82" s="142"/>
      <c r="J82" s="38"/>
      <c r="K82" s="38"/>
      <c r="L82" s="61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8"/>
      <c r="D83" s="38"/>
      <c r="E83" s="38"/>
      <c r="F83" s="38"/>
      <c r="G83" s="38"/>
      <c r="H83" s="38"/>
      <c r="I83" s="142"/>
      <c r="J83" s="38"/>
      <c r="K83" s="38"/>
      <c r="L83" s="61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8"/>
      <c r="E84" s="38"/>
      <c r="F84" s="38"/>
      <c r="G84" s="38"/>
      <c r="H84" s="38"/>
      <c r="I84" s="142"/>
      <c r="J84" s="38"/>
      <c r="K84" s="38"/>
      <c r="L84" s="61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25.5" customHeight="1">
      <c r="A85" s="36"/>
      <c r="B85" s="37"/>
      <c r="C85" s="38"/>
      <c r="D85" s="38"/>
      <c r="E85" s="185" t="str">
        <f>E7</f>
        <v>Odstranění objektů a hospodářských budov v lokalitě Kroměříž, Dolní zahrady, ul. U Zámečku v k.ú. Kroměříž</v>
      </c>
      <c r="F85" s="30"/>
      <c r="G85" s="30"/>
      <c r="H85" s="30"/>
      <c r="I85" s="142"/>
      <c r="J85" s="38"/>
      <c r="K85" s="38"/>
      <c r="L85" s="61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94</v>
      </c>
      <c r="D86" s="38"/>
      <c r="E86" s="38"/>
      <c r="F86" s="38"/>
      <c r="G86" s="38"/>
      <c r="H86" s="38"/>
      <c r="I86" s="142"/>
      <c r="J86" s="38"/>
      <c r="K86" s="38"/>
      <c r="L86" s="61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8"/>
      <c r="D87" s="38"/>
      <c r="E87" s="74" t="str">
        <f>E9</f>
        <v>09 - Vedlejší rozpočtové náklady</v>
      </c>
      <c r="F87" s="38"/>
      <c r="G87" s="38"/>
      <c r="H87" s="38"/>
      <c r="I87" s="142"/>
      <c r="J87" s="38"/>
      <c r="K87" s="38"/>
      <c r="L87" s="61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142"/>
      <c r="J88" s="38"/>
      <c r="K88" s="38"/>
      <c r="L88" s="61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8"/>
      <c r="E89" s="38"/>
      <c r="F89" s="25" t="str">
        <f>F12</f>
        <v>Kroměříž</v>
      </c>
      <c r="G89" s="38"/>
      <c r="H89" s="38"/>
      <c r="I89" s="145" t="s">
        <v>22</v>
      </c>
      <c r="J89" s="77" t="str">
        <f>IF(J12="","",J12)</f>
        <v>30. 5. 2018</v>
      </c>
      <c r="K89" s="38"/>
      <c r="L89" s="61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8"/>
      <c r="D90" s="38"/>
      <c r="E90" s="38"/>
      <c r="F90" s="38"/>
      <c r="G90" s="38"/>
      <c r="H90" s="38"/>
      <c r="I90" s="142"/>
      <c r="J90" s="38"/>
      <c r="K90" s="38"/>
      <c r="L90" s="61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27.9" customHeight="1">
      <c r="A91" s="36"/>
      <c r="B91" s="37"/>
      <c r="C91" s="30" t="s">
        <v>24</v>
      </c>
      <c r="D91" s="38"/>
      <c r="E91" s="38"/>
      <c r="F91" s="25" t="str">
        <f>E15</f>
        <v xml:space="preserve"> </v>
      </c>
      <c r="G91" s="38"/>
      <c r="H91" s="38"/>
      <c r="I91" s="145" t="s">
        <v>30</v>
      </c>
      <c r="J91" s="34" t="str">
        <f>E21</f>
        <v>Ing.arch.Martin Janda</v>
      </c>
      <c r="K91" s="38"/>
      <c r="L91" s="61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28</v>
      </c>
      <c r="D92" s="38"/>
      <c r="E92" s="38"/>
      <c r="F92" s="25" t="str">
        <f>IF(E18="","",E18)</f>
        <v>Vyplň údaj</v>
      </c>
      <c r="G92" s="38"/>
      <c r="H92" s="38"/>
      <c r="I92" s="145" t="s">
        <v>34</v>
      </c>
      <c r="J92" s="34" t="str">
        <f>E24</f>
        <v xml:space="preserve"> </v>
      </c>
      <c r="K92" s="38"/>
      <c r="L92" s="61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8"/>
      <c r="D93" s="38"/>
      <c r="E93" s="38"/>
      <c r="F93" s="38"/>
      <c r="G93" s="38"/>
      <c r="H93" s="38"/>
      <c r="I93" s="142"/>
      <c r="J93" s="38"/>
      <c r="K93" s="38"/>
      <c r="L93" s="61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86" t="s">
        <v>97</v>
      </c>
      <c r="D94" s="187"/>
      <c r="E94" s="187"/>
      <c r="F94" s="187"/>
      <c r="G94" s="187"/>
      <c r="H94" s="187"/>
      <c r="I94" s="188"/>
      <c r="J94" s="189" t="s">
        <v>98</v>
      </c>
      <c r="K94" s="187"/>
      <c r="L94" s="61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8"/>
      <c r="D95" s="38"/>
      <c r="E95" s="38"/>
      <c r="F95" s="38"/>
      <c r="G95" s="38"/>
      <c r="H95" s="38"/>
      <c r="I95" s="142"/>
      <c r="J95" s="38"/>
      <c r="K95" s="38"/>
      <c r="L95" s="61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90" t="s">
        <v>99</v>
      </c>
      <c r="D96" s="38"/>
      <c r="E96" s="38"/>
      <c r="F96" s="38"/>
      <c r="G96" s="38"/>
      <c r="H96" s="38"/>
      <c r="I96" s="142"/>
      <c r="J96" s="108">
        <f>J119</f>
        <v>0</v>
      </c>
      <c r="K96" s="38"/>
      <c r="L96" s="61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5" t="s">
        <v>100</v>
      </c>
    </row>
    <row r="97" spans="1:31" s="9" customFormat="1" ht="24.95" customHeight="1">
      <c r="A97" s="9"/>
      <c r="B97" s="191"/>
      <c r="C97" s="192"/>
      <c r="D97" s="193" t="s">
        <v>189</v>
      </c>
      <c r="E97" s="194"/>
      <c r="F97" s="194"/>
      <c r="G97" s="194"/>
      <c r="H97" s="194"/>
      <c r="I97" s="195"/>
      <c r="J97" s="196">
        <f>J120</f>
        <v>0</v>
      </c>
      <c r="K97" s="192"/>
      <c r="L97" s="197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98"/>
      <c r="C98" s="199"/>
      <c r="D98" s="200" t="s">
        <v>190</v>
      </c>
      <c r="E98" s="201"/>
      <c r="F98" s="201"/>
      <c r="G98" s="201"/>
      <c r="H98" s="201"/>
      <c r="I98" s="202"/>
      <c r="J98" s="203">
        <f>J121</f>
        <v>0</v>
      </c>
      <c r="K98" s="199"/>
      <c r="L98" s="204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98"/>
      <c r="C99" s="199"/>
      <c r="D99" s="200" t="s">
        <v>191</v>
      </c>
      <c r="E99" s="201"/>
      <c r="F99" s="201"/>
      <c r="G99" s="201"/>
      <c r="H99" s="201"/>
      <c r="I99" s="202"/>
      <c r="J99" s="203">
        <f>J128</f>
        <v>0</v>
      </c>
      <c r="K99" s="199"/>
      <c r="L99" s="204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6"/>
      <c r="B100" s="37"/>
      <c r="C100" s="38"/>
      <c r="D100" s="38"/>
      <c r="E100" s="38"/>
      <c r="F100" s="38"/>
      <c r="G100" s="38"/>
      <c r="H100" s="38"/>
      <c r="I100" s="142"/>
      <c r="J100" s="38"/>
      <c r="K100" s="38"/>
      <c r="L100" s="61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</row>
    <row r="101" spans="1:31" s="2" customFormat="1" ht="6.95" customHeight="1">
      <c r="A101" s="36"/>
      <c r="B101" s="64"/>
      <c r="C101" s="65"/>
      <c r="D101" s="65"/>
      <c r="E101" s="65"/>
      <c r="F101" s="65"/>
      <c r="G101" s="65"/>
      <c r="H101" s="65"/>
      <c r="I101" s="181"/>
      <c r="J101" s="65"/>
      <c r="K101" s="65"/>
      <c r="L101" s="61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5" spans="1:31" s="2" customFormat="1" ht="6.95" customHeight="1">
      <c r="A105" s="36"/>
      <c r="B105" s="66"/>
      <c r="C105" s="67"/>
      <c r="D105" s="67"/>
      <c r="E105" s="67"/>
      <c r="F105" s="67"/>
      <c r="G105" s="67"/>
      <c r="H105" s="67"/>
      <c r="I105" s="184"/>
      <c r="J105" s="67"/>
      <c r="K105" s="67"/>
      <c r="L105" s="61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24.95" customHeight="1">
      <c r="A106" s="36"/>
      <c r="B106" s="37"/>
      <c r="C106" s="21" t="s">
        <v>108</v>
      </c>
      <c r="D106" s="38"/>
      <c r="E106" s="38"/>
      <c r="F106" s="38"/>
      <c r="G106" s="38"/>
      <c r="H106" s="38"/>
      <c r="I106" s="142"/>
      <c r="J106" s="38"/>
      <c r="K106" s="38"/>
      <c r="L106" s="61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6.95" customHeight="1">
      <c r="A107" s="36"/>
      <c r="B107" s="37"/>
      <c r="C107" s="38"/>
      <c r="D107" s="38"/>
      <c r="E107" s="38"/>
      <c r="F107" s="38"/>
      <c r="G107" s="38"/>
      <c r="H107" s="38"/>
      <c r="I107" s="142"/>
      <c r="J107" s="38"/>
      <c r="K107" s="38"/>
      <c r="L107" s="61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16</v>
      </c>
      <c r="D108" s="38"/>
      <c r="E108" s="38"/>
      <c r="F108" s="38"/>
      <c r="G108" s="38"/>
      <c r="H108" s="38"/>
      <c r="I108" s="142"/>
      <c r="J108" s="38"/>
      <c r="K108" s="38"/>
      <c r="L108" s="61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25.5" customHeight="1">
      <c r="A109" s="36"/>
      <c r="B109" s="37"/>
      <c r="C109" s="38"/>
      <c r="D109" s="38"/>
      <c r="E109" s="185" t="str">
        <f>E7</f>
        <v>Odstranění objektů a hospodářských budov v lokalitě Kroměříž, Dolní zahrady, ul. U Zámečku v k.ú. Kroměříž</v>
      </c>
      <c r="F109" s="30"/>
      <c r="G109" s="30"/>
      <c r="H109" s="30"/>
      <c r="I109" s="142"/>
      <c r="J109" s="38"/>
      <c r="K109" s="38"/>
      <c r="L109" s="61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2" customHeight="1">
      <c r="A110" s="36"/>
      <c r="B110" s="37"/>
      <c r="C110" s="30" t="s">
        <v>94</v>
      </c>
      <c r="D110" s="38"/>
      <c r="E110" s="38"/>
      <c r="F110" s="38"/>
      <c r="G110" s="38"/>
      <c r="H110" s="38"/>
      <c r="I110" s="142"/>
      <c r="J110" s="38"/>
      <c r="K110" s="38"/>
      <c r="L110" s="61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6.5" customHeight="1">
      <c r="A111" s="36"/>
      <c r="B111" s="37"/>
      <c r="C111" s="38"/>
      <c r="D111" s="38"/>
      <c r="E111" s="74" t="str">
        <f>E9</f>
        <v>09 - Vedlejší rozpočtové náklady</v>
      </c>
      <c r="F111" s="38"/>
      <c r="G111" s="38"/>
      <c r="H111" s="38"/>
      <c r="I111" s="142"/>
      <c r="J111" s="38"/>
      <c r="K111" s="38"/>
      <c r="L111" s="61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8"/>
      <c r="D112" s="38"/>
      <c r="E112" s="38"/>
      <c r="F112" s="38"/>
      <c r="G112" s="38"/>
      <c r="H112" s="38"/>
      <c r="I112" s="142"/>
      <c r="J112" s="38"/>
      <c r="K112" s="38"/>
      <c r="L112" s="61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20</v>
      </c>
      <c r="D113" s="38"/>
      <c r="E113" s="38"/>
      <c r="F113" s="25" t="str">
        <f>F12</f>
        <v>Kroměříž</v>
      </c>
      <c r="G113" s="38"/>
      <c r="H113" s="38"/>
      <c r="I113" s="145" t="s">
        <v>22</v>
      </c>
      <c r="J113" s="77" t="str">
        <f>IF(J12="","",J12)</f>
        <v>30. 5. 2018</v>
      </c>
      <c r="K113" s="38"/>
      <c r="L113" s="61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6.95" customHeight="1">
      <c r="A114" s="36"/>
      <c r="B114" s="37"/>
      <c r="C114" s="38"/>
      <c r="D114" s="38"/>
      <c r="E114" s="38"/>
      <c r="F114" s="38"/>
      <c r="G114" s="38"/>
      <c r="H114" s="38"/>
      <c r="I114" s="142"/>
      <c r="J114" s="38"/>
      <c r="K114" s="38"/>
      <c r="L114" s="61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27.9" customHeight="1">
      <c r="A115" s="36"/>
      <c r="B115" s="37"/>
      <c r="C115" s="30" t="s">
        <v>24</v>
      </c>
      <c r="D115" s="38"/>
      <c r="E115" s="38"/>
      <c r="F115" s="25" t="str">
        <f>E15</f>
        <v xml:space="preserve"> </v>
      </c>
      <c r="G115" s="38"/>
      <c r="H115" s="38"/>
      <c r="I115" s="145" t="s">
        <v>30</v>
      </c>
      <c r="J115" s="34" t="str">
        <f>E21</f>
        <v>Ing.arch.Martin Janda</v>
      </c>
      <c r="K115" s="38"/>
      <c r="L115" s="61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28</v>
      </c>
      <c r="D116" s="38"/>
      <c r="E116" s="38"/>
      <c r="F116" s="25" t="str">
        <f>IF(E18="","",E18)</f>
        <v>Vyplň údaj</v>
      </c>
      <c r="G116" s="38"/>
      <c r="H116" s="38"/>
      <c r="I116" s="145" t="s">
        <v>34</v>
      </c>
      <c r="J116" s="34" t="str">
        <f>E24</f>
        <v xml:space="preserve"> </v>
      </c>
      <c r="K116" s="38"/>
      <c r="L116" s="61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0.3" customHeight="1">
      <c r="A117" s="36"/>
      <c r="B117" s="37"/>
      <c r="C117" s="38"/>
      <c r="D117" s="38"/>
      <c r="E117" s="38"/>
      <c r="F117" s="38"/>
      <c r="G117" s="38"/>
      <c r="H117" s="38"/>
      <c r="I117" s="142"/>
      <c r="J117" s="38"/>
      <c r="K117" s="38"/>
      <c r="L117" s="61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11" customFormat="1" ht="29.25" customHeight="1">
      <c r="A118" s="205"/>
      <c r="B118" s="206"/>
      <c r="C118" s="207" t="s">
        <v>109</v>
      </c>
      <c r="D118" s="208" t="s">
        <v>61</v>
      </c>
      <c r="E118" s="208" t="s">
        <v>57</v>
      </c>
      <c r="F118" s="208" t="s">
        <v>58</v>
      </c>
      <c r="G118" s="208" t="s">
        <v>110</v>
      </c>
      <c r="H118" s="208" t="s">
        <v>111</v>
      </c>
      <c r="I118" s="209" t="s">
        <v>112</v>
      </c>
      <c r="J118" s="208" t="s">
        <v>98</v>
      </c>
      <c r="K118" s="210" t="s">
        <v>113</v>
      </c>
      <c r="L118" s="211"/>
      <c r="M118" s="98" t="s">
        <v>1</v>
      </c>
      <c r="N118" s="99" t="s">
        <v>40</v>
      </c>
      <c r="O118" s="99" t="s">
        <v>114</v>
      </c>
      <c r="P118" s="99" t="s">
        <v>115</v>
      </c>
      <c r="Q118" s="99" t="s">
        <v>116</v>
      </c>
      <c r="R118" s="99" t="s">
        <v>117</v>
      </c>
      <c r="S118" s="99" t="s">
        <v>118</v>
      </c>
      <c r="T118" s="100" t="s">
        <v>119</v>
      </c>
      <c r="U118" s="205"/>
      <c r="V118" s="205"/>
      <c r="W118" s="205"/>
      <c r="X118" s="205"/>
      <c r="Y118" s="205"/>
      <c r="Z118" s="205"/>
      <c r="AA118" s="205"/>
      <c r="AB118" s="205"/>
      <c r="AC118" s="205"/>
      <c r="AD118" s="205"/>
      <c r="AE118" s="205"/>
    </row>
    <row r="119" spans="1:63" s="2" customFormat="1" ht="22.8" customHeight="1">
      <c r="A119" s="36"/>
      <c r="B119" s="37"/>
      <c r="C119" s="105" t="s">
        <v>120</v>
      </c>
      <c r="D119" s="38"/>
      <c r="E119" s="38"/>
      <c r="F119" s="38"/>
      <c r="G119" s="38"/>
      <c r="H119" s="38"/>
      <c r="I119" s="142"/>
      <c r="J119" s="212">
        <f>BK119</f>
        <v>0</v>
      </c>
      <c r="K119" s="38"/>
      <c r="L119" s="42"/>
      <c r="M119" s="101"/>
      <c r="N119" s="213"/>
      <c r="O119" s="102"/>
      <c r="P119" s="214">
        <f>P120</f>
        <v>0</v>
      </c>
      <c r="Q119" s="102"/>
      <c r="R119" s="214">
        <f>R120</f>
        <v>0</v>
      </c>
      <c r="S119" s="102"/>
      <c r="T119" s="215">
        <f>T120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5" t="s">
        <v>75</v>
      </c>
      <c r="AU119" s="15" t="s">
        <v>100</v>
      </c>
      <c r="BK119" s="216">
        <f>BK120</f>
        <v>0</v>
      </c>
    </row>
    <row r="120" spans="1:63" s="12" customFormat="1" ht="25.9" customHeight="1">
      <c r="A120" s="12"/>
      <c r="B120" s="217"/>
      <c r="C120" s="218"/>
      <c r="D120" s="219" t="s">
        <v>75</v>
      </c>
      <c r="E120" s="220" t="s">
        <v>192</v>
      </c>
      <c r="F120" s="220" t="s">
        <v>91</v>
      </c>
      <c r="G120" s="218"/>
      <c r="H120" s="218"/>
      <c r="I120" s="221"/>
      <c r="J120" s="222">
        <f>BK120</f>
        <v>0</v>
      </c>
      <c r="K120" s="218"/>
      <c r="L120" s="223"/>
      <c r="M120" s="224"/>
      <c r="N120" s="225"/>
      <c r="O120" s="225"/>
      <c r="P120" s="226">
        <f>P121+P128</f>
        <v>0</v>
      </c>
      <c r="Q120" s="225"/>
      <c r="R120" s="226">
        <f>R121+R128</f>
        <v>0</v>
      </c>
      <c r="S120" s="225"/>
      <c r="T120" s="227">
        <f>T121+T128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28" t="s">
        <v>151</v>
      </c>
      <c r="AT120" s="229" t="s">
        <v>75</v>
      </c>
      <c r="AU120" s="229" t="s">
        <v>76</v>
      </c>
      <c r="AY120" s="228" t="s">
        <v>123</v>
      </c>
      <c r="BK120" s="230">
        <f>BK121+BK128</f>
        <v>0</v>
      </c>
    </row>
    <row r="121" spans="1:63" s="12" customFormat="1" ht="22.8" customHeight="1">
      <c r="A121" s="12"/>
      <c r="B121" s="217"/>
      <c r="C121" s="218"/>
      <c r="D121" s="219" t="s">
        <v>75</v>
      </c>
      <c r="E121" s="231" t="s">
        <v>193</v>
      </c>
      <c r="F121" s="231" t="s">
        <v>194</v>
      </c>
      <c r="G121" s="218"/>
      <c r="H121" s="218"/>
      <c r="I121" s="221"/>
      <c r="J121" s="232">
        <f>BK121</f>
        <v>0</v>
      </c>
      <c r="K121" s="218"/>
      <c r="L121" s="223"/>
      <c r="M121" s="224"/>
      <c r="N121" s="225"/>
      <c r="O121" s="225"/>
      <c r="P121" s="226">
        <f>SUM(P122:P127)</f>
        <v>0</v>
      </c>
      <c r="Q121" s="225"/>
      <c r="R121" s="226">
        <f>SUM(R122:R127)</f>
        <v>0</v>
      </c>
      <c r="S121" s="225"/>
      <c r="T121" s="227">
        <f>SUM(T122:T127)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28" t="s">
        <v>151</v>
      </c>
      <c r="AT121" s="229" t="s">
        <v>75</v>
      </c>
      <c r="AU121" s="229" t="s">
        <v>84</v>
      </c>
      <c r="AY121" s="228" t="s">
        <v>123</v>
      </c>
      <c r="BK121" s="230">
        <f>SUM(BK122:BK127)</f>
        <v>0</v>
      </c>
    </row>
    <row r="122" spans="1:65" s="2" customFormat="1" ht="24" customHeight="1">
      <c r="A122" s="36"/>
      <c r="B122" s="37"/>
      <c r="C122" s="233" t="s">
        <v>84</v>
      </c>
      <c r="D122" s="233" t="s">
        <v>125</v>
      </c>
      <c r="E122" s="234" t="s">
        <v>195</v>
      </c>
      <c r="F122" s="235" t="s">
        <v>196</v>
      </c>
      <c r="G122" s="236" t="s">
        <v>197</v>
      </c>
      <c r="H122" s="237">
        <v>1</v>
      </c>
      <c r="I122" s="238"/>
      <c r="J122" s="239">
        <f>ROUND(I122*H122,2)</f>
        <v>0</v>
      </c>
      <c r="K122" s="235" t="s">
        <v>198</v>
      </c>
      <c r="L122" s="42"/>
      <c r="M122" s="240" t="s">
        <v>1</v>
      </c>
      <c r="N122" s="241" t="s">
        <v>41</v>
      </c>
      <c r="O122" s="89"/>
      <c r="P122" s="242">
        <f>O122*H122</f>
        <v>0</v>
      </c>
      <c r="Q122" s="242">
        <v>0</v>
      </c>
      <c r="R122" s="242">
        <f>Q122*H122</f>
        <v>0</v>
      </c>
      <c r="S122" s="242">
        <v>0</v>
      </c>
      <c r="T122" s="243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244" t="s">
        <v>199</v>
      </c>
      <c r="AT122" s="244" t="s">
        <v>125</v>
      </c>
      <c r="AU122" s="244" t="s">
        <v>86</v>
      </c>
      <c r="AY122" s="15" t="s">
        <v>123</v>
      </c>
      <c r="BE122" s="245">
        <f>IF(N122="základní",J122,0)</f>
        <v>0</v>
      </c>
      <c r="BF122" s="245">
        <f>IF(N122="snížená",J122,0)</f>
        <v>0</v>
      </c>
      <c r="BG122" s="245">
        <f>IF(N122="zákl. přenesená",J122,0)</f>
        <v>0</v>
      </c>
      <c r="BH122" s="245">
        <f>IF(N122="sníž. přenesená",J122,0)</f>
        <v>0</v>
      </c>
      <c r="BI122" s="245">
        <f>IF(N122="nulová",J122,0)</f>
        <v>0</v>
      </c>
      <c r="BJ122" s="15" t="s">
        <v>84</v>
      </c>
      <c r="BK122" s="245">
        <f>ROUND(I122*H122,2)</f>
        <v>0</v>
      </c>
      <c r="BL122" s="15" t="s">
        <v>199</v>
      </c>
      <c r="BM122" s="244" t="s">
        <v>200</v>
      </c>
    </row>
    <row r="123" spans="1:65" s="2" customFormat="1" ht="16.5" customHeight="1">
      <c r="A123" s="36"/>
      <c r="B123" s="37"/>
      <c r="C123" s="233" t="s">
        <v>140</v>
      </c>
      <c r="D123" s="233" t="s">
        <v>125</v>
      </c>
      <c r="E123" s="234" t="s">
        <v>201</v>
      </c>
      <c r="F123" s="235" t="s">
        <v>202</v>
      </c>
      <c r="G123" s="236" t="s">
        <v>197</v>
      </c>
      <c r="H123" s="237">
        <v>1</v>
      </c>
      <c r="I123" s="238"/>
      <c r="J123" s="239">
        <f>ROUND(I123*H123,2)</f>
        <v>0</v>
      </c>
      <c r="K123" s="235" t="s">
        <v>198</v>
      </c>
      <c r="L123" s="42"/>
      <c r="M123" s="240" t="s">
        <v>1</v>
      </c>
      <c r="N123" s="241" t="s">
        <v>41</v>
      </c>
      <c r="O123" s="89"/>
      <c r="P123" s="242">
        <f>O123*H123</f>
        <v>0</v>
      </c>
      <c r="Q123" s="242">
        <v>0</v>
      </c>
      <c r="R123" s="242">
        <f>Q123*H123</f>
        <v>0</v>
      </c>
      <c r="S123" s="242">
        <v>0</v>
      </c>
      <c r="T123" s="243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244" t="s">
        <v>199</v>
      </c>
      <c r="AT123" s="244" t="s">
        <v>125</v>
      </c>
      <c r="AU123" s="244" t="s">
        <v>86</v>
      </c>
      <c r="AY123" s="15" t="s">
        <v>123</v>
      </c>
      <c r="BE123" s="245">
        <f>IF(N123="základní",J123,0)</f>
        <v>0</v>
      </c>
      <c r="BF123" s="245">
        <f>IF(N123="snížená",J123,0)</f>
        <v>0</v>
      </c>
      <c r="BG123" s="245">
        <f>IF(N123="zákl. přenesená",J123,0)</f>
        <v>0</v>
      </c>
      <c r="BH123" s="245">
        <f>IF(N123="sníž. přenesená",J123,0)</f>
        <v>0</v>
      </c>
      <c r="BI123" s="245">
        <f>IF(N123="nulová",J123,0)</f>
        <v>0</v>
      </c>
      <c r="BJ123" s="15" t="s">
        <v>84</v>
      </c>
      <c r="BK123" s="245">
        <f>ROUND(I123*H123,2)</f>
        <v>0</v>
      </c>
      <c r="BL123" s="15" t="s">
        <v>199</v>
      </c>
      <c r="BM123" s="244" t="s">
        <v>203</v>
      </c>
    </row>
    <row r="124" spans="1:65" s="2" customFormat="1" ht="16.5" customHeight="1">
      <c r="A124" s="36"/>
      <c r="B124" s="37"/>
      <c r="C124" s="233" t="s">
        <v>130</v>
      </c>
      <c r="D124" s="233" t="s">
        <v>125</v>
      </c>
      <c r="E124" s="234" t="s">
        <v>204</v>
      </c>
      <c r="F124" s="235" t="s">
        <v>205</v>
      </c>
      <c r="G124" s="236" t="s">
        <v>197</v>
      </c>
      <c r="H124" s="237">
        <v>1</v>
      </c>
      <c r="I124" s="238"/>
      <c r="J124" s="239">
        <f>ROUND(I124*H124,2)</f>
        <v>0</v>
      </c>
      <c r="K124" s="235" t="s">
        <v>198</v>
      </c>
      <c r="L124" s="42"/>
      <c r="M124" s="240" t="s">
        <v>1</v>
      </c>
      <c r="N124" s="241" t="s">
        <v>41</v>
      </c>
      <c r="O124" s="89"/>
      <c r="P124" s="242">
        <f>O124*H124</f>
        <v>0</v>
      </c>
      <c r="Q124" s="242">
        <v>0</v>
      </c>
      <c r="R124" s="242">
        <f>Q124*H124</f>
        <v>0</v>
      </c>
      <c r="S124" s="242">
        <v>0</v>
      </c>
      <c r="T124" s="243">
        <f>S124*H124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R124" s="244" t="s">
        <v>199</v>
      </c>
      <c r="AT124" s="244" t="s">
        <v>125</v>
      </c>
      <c r="AU124" s="244" t="s">
        <v>86</v>
      </c>
      <c r="AY124" s="15" t="s">
        <v>123</v>
      </c>
      <c r="BE124" s="245">
        <f>IF(N124="základní",J124,0)</f>
        <v>0</v>
      </c>
      <c r="BF124" s="245">
        <f>IF(N124="snížená",J124,0)</f>
        <v>0</v>
      </c>
      <c r="BG124" s="245">
        <f>IF(N124="zákl. přenesená",J124,0)</f>
        <v>0</v>
      </c>
      <c r="BH124" s="245">
        <f>IF(N124="sníž. přenesená",J124,0)</f>
        <v>0</v>
      </c>
      <c r="BI124" s="245">
        <f>IF(N124="nulová",J124,0)</f>
        <v>0</v>
      </c>
      <c r="BJ124" s="15" t="s">
        <v>84</v>
      </c>
      <c r="BK124" s="245">
        <f>ROUND(I124*H124,2)</f>
        <v>0</v>
      </c>
      <c r="BL124" s="15" t="s">
        <v>199</v>
      </c>
      <c r="BM124" s="244" t="s">
        <v>206</v>
      </c>
    </row>
    <row r="125" spans="1:65" s="2" customFormat="1" ht="16.5" customHeight="1">
      <c r="A125" s="36"/>
      <c r="B125" s="37"/>
      <c r="C125" s="233" t="s">
        <v>151</v>
      </c>
      <c r="D125" s="233" t="s">
        <v>125</v>
      </c>
      <c r="E125" s="234" t="s">
        <v>207</v>
      </c>
      <c r="F125" s="235" t="s">
        <v>208</v>
      </c>
      <c r="G125" s="236" t="s">
        <v>197</v>
      </c>
      <c r="H125" s="237">
        <v>1</v>
      </c>
      <c r="I125" s="238"/>
      <c r="J125" s="239">
        <f>ROUND(I125*H125,2)</f>
        <v>0</v>
      </c>
      <c r="K125" s="235" t="s">
        <v>198</v>
      </c>
      <c r="L125" s="42"/>
      <c r="M125" s="240" t="s">
        <v>1</v>
      </c>
      <c r="N125" s="241" t="s">
        <v>41</v>
      </c>
      <c r="O125" s="89"/>
      <c r="P125" s="242">
        <f>O125*H125</f>
        <v>0</v>
      </c>
      <c r="Q125" s="242">
        <v>0</v>
      </c>
      <c r="R125" s="242">
        <f>Q125*H125</f>
        <v>0</v>
      </c>
      <c r="S125" s="242">
        <v>0</v>
      </c>
      <c r="T125" s="243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244" t="s">
        <v>199</v>
      </c>
      <c r="AT125" s="244" t="s">
        <v>125</v>
      </c>
      <c r="AU125" s="244" t="s">
        <v>86</v>
      </c>
      <c r="AY125" s="15" t="s">
        <v>123</v>
      </c>
      <c r="BE125" s="245">
        <f>IF(N125="základní",J125,0)</f>
        <v>0</v>
      </c>
      <c r="BF125" s="245">
        <f>IF(N125="snížená",J125,0)</f>
        <v>0</v>
      </c>
      <c r="BG125" s="245">
        <f>IF(N125="zákl. přenesená",J125,0)</f>
        <v>0</v>
      </c>
      <c r="BH125" s="245">
        <f>IF(N125="sníž. přenesená",J125,0)</f>
        <v>0</v>
      </c>
      <c r="BI125" s="245">
        <f>IF(N125="nulová",J125,0)</f>
        <v>0</v>
      </c>
      <c r="BJ125" s="15" t="s">
        <v>84</v>
      </c>
      <c r="BK125" s="245">
        <f>ROUND(I125*H125,2)</f>
        <v>0</v>
      </c>
      <c r="BL125" s="15" t="s">
        <v>199</v>
      </c>
      <c r="BM125" s="244" t="s">
        <v>209</v>
      </c>
    </row>
    <row r="126" spans="1:65" s="2" customFormat="1" ht="16.5" customHeight="1">
      <c r="A126" s="36"/>
      <c r="B126" s="37"/>
      <c r="C126" s="233" t="s">
        <v>158</v>
      </c>
      <c r="D126" s="233" t="s">
        <v>125</v>
      </c>
      <c r="E126" s="234" t="s">
        <v>210</v>
      </c>
      <c r="F126" s="235" t="s">
        <v>211</v>
      </c>
      <c r="G126" s="236" t="s">
        <v>197</v>
      </c>
      <c r="H126" s="237">
        <v>1</v>
      </c>
      <c r="I126" s="238"/>
      <c r="J126" s="239">
        <f>ROUND(I126*H126,2)</f>
        <v>0</v>
      </c>
      <c r="K126" s="235" t="s">
        <v>198</v>
      </c>
      <c r="L126" s="42"/>
      <c r="M126" s="240" t="s">
        <v>1</v>
      </c>
      <c r="N126" s="241" t="s">
        <v>41</v>
      </c>
      <c r="O126" s="89"/>
      <c r="P126" s="242">
        <f>O126*H126</f>
        <v>0</v>
      </c>
      <c r="Q126" s="242">
        <v>0</v>
      </c>
      <c r="R126" s="242">
        <f>Q126*H126</f>
        <v>0</v>
      </c>
      <c r="S126" s="242">
        <v>0</v>
      </c>
      <c r="T126" s="243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244" t="s">
        <v>199</v>
      </c>
      <c r="AT126" s="244" t="s">
        <v>125</v>
      </c>
      <c r="AU126" s="244" t="s">
        <v>86</v>
      </c>
      <c r="AY126" s="15" t="s">
        <v>123</v>
      </c>
      <c r="BE126" s="245">
        <f>IF(N126="základní",J126,0)</f>
        <v>0</v>
      </c>
      <c r="BF126" s="245">
        <f>IF(N126="snížená",J126,0)</f>
        <v>0</v>
      </c>
      <c r="BG126" s="245">
        <f>IF(N126="zákl. přenesená",J126,0)</f>
        <v>0</v>
      </c>
      <c r="BH126" s="245">
        <f>IF(N126="sníž. přenesená",J126,0)</f>
        <v>0</v>
      </c>
      <c r="BI126" s="245">
        <f>IF(N126="nulová",J126,0)</f>
        <v>0</v>
      </c>
      <c r="BJ126" s="15" t="s">
        <v>84</v>
      </c>
      <c r="BK126" s="245">
        <f>ROUND(I126*H126,2)</f>
        <v>0</v>
      </c>
      <c r="BL126" s="15" t="s">
        <v>199</v>
      </c>
      <c r="BM126" s="244" t="s">
        <v>212</v>
      </c>
    </row>
    <row r="127" spans="1:65" s="2" customFormat="1" ht="16.5" customHeight="1">
      <c r="A127" s="36"/>
      <c r="B127" s="37"/>
      <c r="C127" s="233" t="s">
        <v>163</v>
      </c>
      <c r="D127" s="233" t="s">
        <v>125</v>
      </c>
      <c r="E127" s="234" t="s">
        <v>213</v>
      </c>
      <c r="F127" s="235" t="s">
        <v>214</v>
      </c>
      <c r="G127" s="236" t="s">
        <v>197</v>
      </c>
      <c r="H127" s="237">
        <v>1</v>
      </c>
      <c r="I127" s="238"/>
      <c r="J127" s="239">
        <f>ROUND(I127*H127,2)</f>
        <v>0</v>
      </c>
      <c r="K127" s="235" t="s">
        <v>198</v>
      </c>
      <c r="L127" s="42"/>
      <c r="M127" s="240" t="s">
        <v>1</v>
      </c>
      <c r="N127" s="241" t="s">
        <v>41</v>
      </c>
      <c r="O127" s="89"/>
      <c r="P127" s="242">
        <f>O127*H127</f>
        <v>0</v>
      </c>
      <c r="Q127" s="242">
        <v>0</v>
      </c>
      <c r="R127" s="242">
        <f>Q127*H127</f>
        <v>0</v>
      </c>
      <c r="S127" s="242">
        <v>0</v>
      </c>
      <c r="T127" s="243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244" t="s">
        <v>199</v>
      </c>
      <c r="AT127" s="244" t="s">
        <v>125</v>
      </c>
      <c r="AU127" s="244" t="s">
        <v>86</v>
      </c>
      <c r="AY127" s="15" t="s">
        <v>123</v>
      </c>
      <c r="BE127" s="245">
        <f>IF(N127="základní",J127,0)</f>
        <v>0</v>
      </c>
      <c r="BF127" s="245">
        <f>IF(N127="snížená",J127,0)</f>
        <v>0</v>
      </c>
      <c r="BG127" s="245">
        <f>IF(N127="zákl. přenesená",J127,0)</f>
        <v>0</v>
      </c>
      <c r="BH127" s="245">
        <f>IF(N127="sníž. přenesená",J127,0)</f>
        <v>0</v>
      </c>
      <c r="BI127" s="245">
        <f>IF(N127="nulová",J127,0)</f>
        <v>0</v>
      </c>
      <c r="BJ127" s="15" t="s">
        <v>84</v>
      </c>
      <c r="BK127" s="245">
        <f>ROUND(I127*H127,2)</f>
        <v>0</v>
      </c>
      <c r="BL127" s="15" t="s">
        <v>199</v>
      </c>
      <c r="BM127" s="244" t="s">
        <v>215</v>
      </c>
    </row>
    <row r="128" spans="1:63" s="12" customFormat="1" ht="22.8" customHeight="1">
      <c r="A128" s="12"/>
      <c r="B128" s="217"/>
      <c r="C128" s="218"/>
      <c r="D128" s="219" t="s">
        <v>75</v>
      </c>
      <c r="E128" s="231" t="s">
        <v>216</v>
      </c>
      <c r="F128" s="231" t="s">
        <v>217</v>
      </c>
      <c r="G128" s="218"/>
      <c r="H128" s="218"/>
      <c r="I128" s="221"/>
      <c r="J128" s="232">
        <f>BK128</f>
        <v>0</v>
      </c>
      <c r="K128" s="218"/>
      <c r="L128" s="223"/>
      <c r="M128" s="224"/>
      <c r="N128" s="225"/>
      <c r="O128" s="225"/>
      <c r="P128" s="226">
        <f>P129</f>
        <v>0</v>
      </c>
      <c r="Q128" s="225"/>
      <c r="R128" s="226">
        <f>R129</f>
        <v>0</v>
      </c>
      <c r="S128" s="225"/>
      <c r="T128" s="227">
        <f>T129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8" t="s">
        <v>151</v>
      </c>
      <c r="AT128" s="229" t="s">
        <v>75</v>
      </c>
      <c r="AU128" s="229" t="s">
        <v>84</v>
      </c>
      <c r="AY128" s="228" t="s">
        <v>123</v>
      </c>
      <c r="BK128" s="230">
        <f>BK129</f>
        <v>0</v>
      </c>
    </row>
    <row r="129" spans="1:65" s="2" customFormat="1" ht="16.5" customHeight="1">
      <c r="A129" s="36"/>
      <c r="B129" s="37"/>
      <c r="C129" s="233" t="s">
        <v>134</v>
      </c>
      <c r="D129" s="233" t="s">
        <v>125</v>
      </c>
      <c r="E129" s="234" t="s">
        <v>218</v>
      </c>
      <c r="F129" s="235" t="s">
        <v>219</v>
      </c>
      <c r="G129" s="236" t="s">
        <v>197</v>
      </c>
      <c r="H129" s="237">
        <v>1</v>
      </c>
      <c r="I129" s="238"/>
      <c r="J129" s="239">
        <f>ROUND(I129*H129,2)</f>
        <v>0</v>
      </c>
      <c r="K129" s="235" t="s">
        <v>129</v>
      </c>
      <c r="L129" s="42"/>
      <c r="M129" s="258" t="s">
        <v>1</v>
      </c>
      <c r="N129" s="259" t="s">
        <v>41</v>
      </c>
      <c r="O129" s="260"/>
      <c r="P129" s="261">
        <f>O129*H129</f>
        <v>0</v>
      </c>
      <c r="Q129" s="261">
        <v>0</v>
      </c>
      <c r="R129" s="261">
        <f>Q129*H129</f>
        <v>0</v>
      </c>
      <c r="S129" s="261">
        <v>0</v>
      </c>
      <c r="T129" s="262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244" t="s">
        <v>199</v>
      </c>
      <c r="AT129" s="244" t="s">
        <v>125</v>
      </c>
      <c r="AU129" s="244" t="s">
        <v>86</v>
      </c>
      <c r="AY129" s="15" t="s">
        <v>123</v>
      </c>
      <c r="BE129" s="245">
        <f>IF(N129="základní",J129,0)</f>
        <v>0</v>
      </c>
      <c r="BF129" s="245">
        <f>IF(N129="snížená",J129,0)</f>
        <v>0</v>
      </c>
      <c r="BG129" s="245">
        <f>IF(N129="zákl. přenesená",J129,0)</f>
        <v>0</v>
      </c>
      <c r="BH129" s="245">
        <f>IF(N129="sníž. přenesená",J129,0)</f>
        <v>0</v>
      </c>
      <c r="BI129" s="245">
        <f>IF(N129="nulová",J129,0)</f>
        <v>0</v>
      </c>
      <c r="BJ129" s="15" t="s">
        <v>84</v>
      </c>
      <c r="BK129" s="245">
        <f>ROUND(I129*H129,2)</f>
        <v>0</v>
      </c>
      <c r="BL129" s="15" t="s">
        <v>199</v>
      </c>
      <c r="BM129" s="244" t="s">
        <v>220</v>
      </c>
    </row>
    <row r="130" spans="1:31" s="2" customFormat="1" ht="6.95" customHeight="1">
      <c r="A130" s="36"/>
      <c r="B130" s="64"/>
      <c r="C130" s="65"/>
      <c r="D130" s="65"/>
      <c r="E130" s="65"/>
      <c r="F130" s="65"/>
      <c r="G130" s="65"/>
      <c r="H130" s="65"/>
      <c r="I130" s="181"/>
      <c r="J130" s="65"/>
      <c r="K130" s="65"/>
      <c r="L130" s="42"/>
      <c r="M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</row>
  </sheetData>
  <sheetProtection password="CC35" sheet="1" objects="1" scenarios="1" formatColumns="0" formatRows="0" autoFilter="0"/>
  <autoFilter ref="C118:K129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Prace\Marie</dc:creator>
  <cp:keywords/>
  <dc:description/>
  <cp:lastModifiedBy>Prace\Marie</cp:lastModifiedBy>
  <dcterms:created xsi:type="dcterms:W3CDTF">2019-09-11T07:32:12Z</dcterms:created>
  <dcterms:modified xsi:type="dcterms:W3CDTF">2019-09-11T07:32:16Z</dcterms:modified>
  <cp:category/>
  <cp:version/>
  <cp:contentType/>
  <cp:contentStatus/>
</cp:coreProperties>
</file>