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101.4 - SO101.4 - hromadn..." sheetId="1" r:id="rId1"/>
  </sheets>
  <definedNames>
    <definedName name="_xlnm._FilterDatabase" localSheetId="0" hidden="1">'101.4 - SO101.4 - hromadn...'!$C$122:$K$174</definedName>
    <definedName name="_xlnm.Print_Titles" localSheetId="0">'101.4 - SO101.4 - hromadn...'!$122:$122</definedName>
    <definedName name="_xlnm.Print_Area" localSheetId="0">'101.4 - SO101.4 - hromadn...'!$C$4:$J$76,'101.4 - SO101.4 - hromadn...'!$C$82:$J$104,'101.4 - SO101.4 - hromadn...'!$C$110:$K$174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74" i="1" l="1"/>
  <c r="BI174" i="1"/>
  <c r="BH174" i="1"/>
  <c r="BG174" i="1"/>
  <c r="BF174" i="1"/>
  <c r="T174" i="1"/>
  <c r="R174" i="1"/>
  <c r="P174" i="1"/>
  <c r="J174" i="1"/>
  <c r="BE174" i="1" s="1"/>
  <c r="BK171" i="1"/>
  <c r="BK170" i="1" s="1"/>
  <c r="J170" i="1" s="1"/>
  <c r="J103" i="1" s="1"/>
  <c r="BI171" i="1"/>
  <c r="BH171" i="1"/>
  <c r="BG171" i="1"/>
  <c r="BF171" i="1"/>
  <c r="BE171" i="1"/>
  <c r="T171" i="1"/>
  <c r="T170" i="1" s="1"/>
  <c r="T169" i="1" s="1"/>
  <c r="R171" i="1"/>
  <c r="P171" i="1"/>
  <c r="P170" i="1" s="1"/>
  <c r="P169" i="1" s="1"/>
  <c r="J171" i="1"/>
  <c r="BK168" i="1"/>
  <c r="BK167" i="1" s="1"/>
  <c r="J167" i="1" s="1"/>
  <c r="J101" i="1" s="1"/>
  <c r="BI168" i="1"/>
  <c r="BH168" i="1"/>
  <c r="BG168" i="1"/>
  <c r="BF168" i="1"/>
  <c r="T168" i="1"/>
  <c r="T167" i="1" s="1"/>
  <c r="R168" i="1"/>
  <c r="R167" i="1" s="1"/>
  <c r="P168" i="1"/>
  <c r="P167" i="1" s="1"/>
  <c r="J168" i="1"/>
  <c r="BE168" i="1" s="1"/>
  <c r="BK165" i="1"/>
  <c r="BI165" i="1"/>
  <c r="BH165" i="1"/>
  <c r="BG165" i="1"/>
  <c r="BF165" i="1"/>
  <c r="T165" i="1"/>
  <c r="T164" i="1" s="1"/>
  <c r="R165" i="1"/>
  <c r="R164" i="1" s="1"/>
  <c r="P165" i="1"/>
  <c r="J165" i="1"/>
  <c r="BE165" i="1" s="1"/>
  <c r="BK164" i="1"/>
  <c r="J164" i="1" s="1"/>
  <c r="J100" i="1" s="1"/>
  <c r="P164" i="1"/>
  <c r="BK163" i="1"/>
  <c r="BI163" i="1"/>
  <c r="BH163" i="1"/>
  <c r="BG163" i="1"/>
  <c r="BF163" i="1"/>
  <c r="T163" i="1"/>
  <c r="R163" i="1"/>
  <c r="P163" i="1"/>
  <c r="J163" i="1"/>
  <c r="BE163" i="1" s="1"/>
  <c r="BK161" i="1"/>
  <c r="BI161" i="1"/>
  <c r="BH161" i="1"/>
  <c r="BG161" i="1"/>
  <c r="BF161" i="1"/>
  <c r="T161" i="1"/>
  <c r="R161" i="1"/>
  <c r="P161" i="1"/>
  <c r="J161" i="1"/>
  <c r="BE161" i="1" s="1"/>
  <c r="BK159" i="1"/>
  <c r="BI159" i="1"/>
  <c r="BH159" i="1"/>
  <c r="BG159" i="1"/>
  <c r="BF159" i="1"/>
  <c r="T159" i="1"/>
  <c r="R159" i="1"/>
  <c r="P159" i="1"/>
  <c r="J159" i="1"/>
  <c r="BE159" i="1" s="1"/>
  <c r="BK158" i="1"/>
  <c r="BI158" i="1"/>
  <c r="BH158" i="1"/>
  <c r="BG158" i="1"/>
  <c r="BF158" i="1"/>
  <c r="T158" i="1"/>
  <c r="R158" i="1"/>
  <c r="P158" i="1"/>
  <c r="J158" i="1"/>
  <c r="BE158" i="1" s="1"/>
  <c r="BK153" i="1"/>
  <c r="BI153" i="1"/>
  <c r="BH153" i="1"/>
  <c r="BG153" i="1"/>
  <c r="BF153" i="1"/>
  <c r="T153" i="1"/>
  <c r="R153" i="1"/>
  <c r="P153" i="1"/>
  <c r="J153" i="1"/>
  <c r="BE153" i="1" s="1"/>
  <c r="BK148" i="1"/>
  <c r="BI148" i="1"/>
  <c r="BH148" i="1"/>
  <c r="BG148" i="1"/>
  <c r="BF148" i="1"/>
  <c r="T148" i="1"/>
  <c r="R148" i="1"/>
  <c r="P148" i="1"/>
  <c r="J148" i="1"/>
  <c r="BE148" i="1" s="1"/>
  <c r="BK147" i="1"/>
  <c r="BI147" i="1"/>
  <c r="BH147" i="1"/>
  <c r="BG147" i="1"/>
  <c r="BF147" i="1"/>
  <c r="T147" i="1"/>
  <c r="R147" i="1"/>
  <c r="P147" i="1"/>
  <c r="J147" i="1"/>
  <c r="BE147" i="1" s="1"/>
  <c r="BK145" i="1"/>
  <c r="BI145" i="1"/>
  <c r="BH145" i="1"/>
  <c r="BG145" i="1"/>
  <c r="BF145" i="1"/>
  <c r="BE145" i="1"/>
  <c r="T145" i="1"/>
  <c r="T142" i="1" s="1"/>
  <c r="R145" i="1"/>
  <c r="P145" i="1"/>
  <c r="J145" i="1"/>
  <c r="BK143" i="1"/>
  <c r="BI143" i="1"/>
  <c r="BH143" i="1"/>
  <c r="BG143" i="1"/>
  <c r="BF143" i="1"/>
  <c r="T143" i="1"/>
  <c r="R143" i="1"/>
  <c r="R142" i="1" s="1"/>
  <c r="P143" i="1"/>
  <c r="J143" i="1"/>
  <c r="BE143" i="1" s="1"/>
  <c r="BK140" i="1"/>
  <c r="BI140" i="1"/>
  <c r="BH140" i="1"/>
  <c r="BG140" i="1"/>
  <c r="BF140" i="1"/>
  <c r="T140" i="1"/>
  <c r="R140" i="1"/>
  <c r="P140" i="1"/>
  <c r="J140" i="1"/>
  <c r="BE140" i="1" s="1"/>
  <c r="BK138" i="1"/>
  <c r="BI138" i="1"/>
  <c r="BH138" i="1"/>
  <c r="BG138" i="1"/>
  <c r="BF138" i="1"/>
  <c r="T138" i="1"/>
  <c r="R138" i="1"/>
  <c r="P138" i="1"/>
  <c r="J138" i="1"/>
  <c r="BE138" i="1" s="1"/>
  <c r="BK136" i="1"/>
  <c r="BI136" i="1"/>
  <c r="BH136" i="1"/>
  <c r="BG136" i="1"/>
  <c r="BF136" i="1"/>
  <c r="BE136" i="1"/>
  <c r="T136" i="1"/>
  <c r="R136" i="1"/>
  <c r="P136" i="1"/>
  <c r="J136" i="1"/>
  <c r="BK130" i="1"/>
  <c r="BK125" i="1" s="1"/>
  <c r="BI130" i="1"/>
  <c r="BH130" i="1"/>
  <c r="BG130" i="1"/>
  <c r="BF130" i="1"/>
  <c r="BE130" i="1"/>
  <c r="T130" i="1"/>
  <c r="R130" i="1"/>
  <c r="P130" i="1"/>
  <c r="J130" i="1"/>
  <c r="BK128" i="1"/>
  <c r="BI128" i="1"/>
  <c r="BH128" i="1"/>
  <c r="BG128" i="1"/>
  <c r="BF128" i="1"/>
  <c r="J34" i="1" s="1"/>
  <c r="T128" i="1"/>
  <c r="R128" i="1"/>
  <c r="P128" i="1"/>
  <c r="J128" i="1"/>
  <c r="BE128" i="1" s="1"/>
  <c r="BK126" i="1"/>
  <c r="BI126" i="1"/>
  <c r="BH126" i="1"/>
  <c r="BG126" i="1"/>
  <c r="BF126" i="1"/>
  <c r="T126" i="1"/>
  <c r="R126" i="1"/>
  <c r="P126" i="1"/>
  <c r="J126" i="1"/>
  <c r="BE126" i="1" s="1"/>
  <c r="J120" i="1"/>
  <c r="F120" i="1"/>
  <c r="F117" i="1"/>
  <c r="E115" i="1"/>
  <c r="J92" i="1"/>
  <c r="F92" i="1"/>
  <c r="F89" i="1"/>
  <c r="E87" i="1"/>
  <c r="J37" i="1"/>
  <c r="J36" i="1"/>
  <c r="J35" i="1"/>
  <c r="J119" i="1" s="1"/>
  <c r="F119" i="1" s="1"/>
  <c r="J117" i="1" s="1"/>
  <c r="E113" i="1" s="1"/>
  <c r="F37" i="1" l="1"/>
  <c r="R170" i="1"/>
  <c r="R169" i="1" s="1"/>
  <c r="BK142" i="1"/>
  <c r="J142" i="1" s="1"/>
  <c r="J99" i="1" s="1"/>
  <c r="F36" i="1"/>
  <c r="F35" i="1"/>
  <c r="R125" i="1"/>
  <c r="R124" i="1" s="1"/>
  <c r="R123" i="1" s="1"/>
  <c r="P125" i="1"/>
  <c r="P142" i="1"/>
  <c r="P124" i="1" s="1"/>
  <c r="P123" i="1" s="1"/>
  <c r="T125" i="1"/>
  <c r="T124" i="1" s="1"/>
  <c r="T123" i="1" s="1"/>
  <c r="F33" i="1"/>
  <c r="J33" i="1"/>
  <c r="F34" i="1"/>
  <c r="E85" i="1"/>
  <c r="J125" i="1"/>
  <c r="J98" i="1" s="1"/>
  <c r="J89" i="1"/>
  <c r="F91" i="1"/>
  <c r="BK169" i="1"/>
  <c r="J169" i="1" s="1"/>
  <c r="J102" i="1" s="1"/>
  <c r="J91" i="1"/>
  <c r="BK124" i="1" l="1"/>
  <c r="J124" i="1"/>
  <c r="J97" i="1" s="1"/>
  <c r="BK123" i="1"/>
  <c r="J123" i="1" s="1"/>
  <c r="J30" i="1" l="1"/>
  <c r="J39" i="1" s="1"/>
  <c r="J96" i="1"/>
</calcChain>
</file>

<file path=xl/sharedStrings.xml><?xml version="1.0" encoding="utf-8"?>
<sst xmlns="http://schemas.openxmlformats.org/spreadsheetml/2006/main" count="677" uniqueCount="190">
  <si>
    <t>&gt;&gt;  skryté sloupce  &lt;&lt;</t>
  </si>
  <si>
    <t>{2d9f5018-f66e-4f74-89cf-9633608c2d52}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</si>
  <si>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</si>
  <si>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</si>
  <si>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</si>
  <si>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</si>
  <si>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</si>
  <si>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</si>
  <si>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101.4 - SO101.4 - hromadná garáž - Loubí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</si>
  <si>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</si>
  <si>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</si>
  <si>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</si>
  <si>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</si>
  <si>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</si>
  <si>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</si>
  <si>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</si>
  <si>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</si>
  <si>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</si>
  <si>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</si>
  <si>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</si>
  <si>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</si>
  <si>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</si>
  <si>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</si>
  <si>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</si>
  <si>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</si>
  <si>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</si>
  <si>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</si>
  <si>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</si>
  <si>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</si>
  <si>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</si>
  <si>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</si>
  <si>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</si>
  <si>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</si>
  <si>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</si>
  <si>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</si>
  <si>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</si>
  <si>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</si>
  <si>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</si>
  <si>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</si>
  <si>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</si>
  <si>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</si>
  <si>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</si>
  <si>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</si>
  <si>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</si>
  <si>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</si>
  <si>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</si>
  <si>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</si>
  <si>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</si>
  <si>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</si>
  <si>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</si>
  <si>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</si>
  <si>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</si>
  <si>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</si>
  <si>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</si>
  <si>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</si>
  <si>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</si>
  <si>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</si>
  <si>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</si>
  <si>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</si>
  <si>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</si>
  <si>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</si>
  <si>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</si>
  <si>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</si>
  <si>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</si>
  <si>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</si>
  <si>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</si>
  <si>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</si>
  <si>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</si>
  <si>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</si>
  <si>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</si>
  <si>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</si>
  <si>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</si>
  <si>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</si>
  <si>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</si>
  <si>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</si>
  <si>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</si>
  <si>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</si>
  <si>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</si>
  <si>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</si>
  <si>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2019 02</t>
  </si>
  <si>
    <t>4</t>
  </si>
  <si>
    <t>1638234250</t>
  </si>
  <si>
    <t>VV</t>
  </si>
  <si>
    <t>"patky" 0,6*0,6*0,6*2+0,6*0,6*0,55*3+0,6*0,6*0,35*12</t>
  </si>
  <si>
    <t>True</t>
  </si>
  <si>
    <t>131201109</t>
  </si>
  <si>
    <t>Hloubení nezapažených jam a zářezů s urovnáním dna do předepsaného profilu a spádu Příplatek k cenám za lepivost horniny tř. 3</t>
  </si>
  <si>
    <t>-670577949</t>
  </si>
  <si>
    <t>2,538/2</t>
  </si>
  <si>
    <t>3</t>
  </si>
  <si>
    <t>132201102</t>
  </si>
  <si>
    <t>Hloubení zapažených i nezapažených rýh šířky do 600 mm  s urovnáním dna do předepsaného profilu a spádu v hornině tř. 3 přes 100 m3</t>
  </si>
  <si>
    <t>1637666281</t>
  </si>
  <si>
    <t>86,392*0,6*0,95+15,32*1,2+0,6*0,3*1,075*2</t>
  </si>
  <si>
    <t>(29,1+20,985+16,2+20,2+2,445-0,6+3+2,3+7,4+8,8+7,7)*0,6*(1,15-0,8)</t>
  </si>
  <si>
    <t>(20,1+15,62+1,015+7,7+1,7+8,2+2,4+6,8)*0,6*0,35/2</t>
  </si>
  <si>
    <t>30*(0,44+0,35)/2*0,35/2+20,985*0,35/2*0,35/2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</si>
  <si>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</si>
  <si>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</si>
  <si>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</si>
  <si>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-86812519</t>
  </si>
  <si>
    <t>102,082/2</t>
  </si>
  <si>
    <t>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</si>
  <si>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</si>
  <si>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</si>
  <si>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690574008</t>
  </si>
  <si>
    <t>102,082+2,538</t>
  </si>
  <si>
    <t>6</t>
  </si>
  <si>
    <t>171201211</t>
  </si>
  <si>
    <t>Poplatek za uložení stavebního odpadu na skládce (skládkovné) zeminy a kameniva zatříděného do Katalogu odpadů pod kódem 170 504</t>
  </si>
  <si>
    <t>t</t>
  </si>
  <si>
    <t>1574789822</t>
  </si>
  <si>
    <t>104,62*1,08</t>
  </si>
  <si>
    <t>Zakládání</t>
  </si>
  <si>
    <t>7</t>
  </si>
  <si>
    <t>273313611</t>
  </si>
  <si>
    <t>Základy z betonu prostého desky z betonu kamenem neprokládaného tř. C 16/20</t>
  </si>
  <si>
    <t>1990144333</t>
  </si>
  <si>
    <t>"podkladní beton pod O50" 5,24*0,8*0,42</t>
  </si>
  <si>
    <t>8</t>
  </si>
  <si>
    <t>273351121</t>
  </si>
  <si>
    <t>Bednění základů desek zřízení</t>
  </si>
  <si>
    <t>m2</t>
  </si>
  <si>
    <t>184647568</t>
  </si>
  <si>
    <t>"podkladní beton pod O50" (5,24+0,8*2)*0,42</t>
  </si>
  <si>
    <t>9</t>
  </si>
  <si>
    <t>273351122</t>
  </si>
  <si>
    <t>Bednění základů desek odstranění</t>
  </si>
  <si>
    <t>350953870</t>
  </si>
  <si>
    <t>10</t>
  </si>
  <si>
    <t>274313611</t>
  </si>
  <si>
    <t>Základy z betonu prostého pasy betonu kamenem neprokládaného tř. C 16/20</t>
  </si>
  <si>
    <t>-378887216</t>
  </si>
  <si>
    <t>(4,089+25,5-0,6*4+3,5+2,8+5,658-0,6+2,3*3+19,548-0,6*3)*0,6*0,32</t>
  </si>
  <si>
    <t>(2,33+4,47+5,78+5,402+5,215)*0,6*0,32</t>
  </si>
  <si>
    <t>(13,32+2)*0,6*0,6+0,3*0,6*0,76*2</t>
  </si>
  <si>
    <t>11</t>
  </si>
  <si>
    <t>274351121</t>
  </si>
  <si>
    <t>Bednění základů pasů rovné zřízení</t>
  </si>
  <si>
    <t>-344659422</t>
  </si>
  <si>
    <t>(4,089+25,5-0,6*4+3,5+2,8+5,658-0,6+2,3*3+19,548-0,6*3)*0,15*2</t>
  </si>
  <si>
    <t>(2,33+4,47+5,78+5,402+5,215)*0,15*2</t>
  </si>
  <si>
    <t>(13,32+2)*0,15*2+0,3*0,6*0,15*2*2</t>
  </si>
  <si>
    <t>12</t>
  </si>
  <si>
    <t>274351122</t>
  </si>
  <si>
    <t>Bednění základů pasů rovné odstranění</t>
  </si>
  <si>
    <t>1773709098</t>
  </si>
  <si>
    <t>13</t>
  </si>
  <si>
    <t>275313611</t>
  </si>
  <si>
    <t>Základy z betonu prostého patky a bloky z betonu kamenem neprokládaného tř. C 16/20</t>
  </si>
  <si>
    <t>225621793</t>
  </si>
  <si>
    <t>0,6*0,6*0,35*14+0,6*0,6*0,55*3</t>
  </si>
  <si>
    <t>14</t>
  </si>
  <si>
    <t>275351121</t>
  </si>
  <si>
    <t>Bednění základů patek zřízení</t>
  </si>
  <si>
    <t>-1207887284</t>
  </si>
  <si>
    <t>(0,6+0,6)*2*0,15*17</t>
  </si>
  <si>
    <t>15</t>
  </si>
  <si>
    <t>275351122</t>
  </si>
  <si>
    <t>Bednění základů patek odstranění</t>
  </si>
  <si>
    <t>-596740226</t>
  </si>
  <si>
    <t>Ostatní konstrukce a práce, bourání</t>
  </si>
  <si>
    <t>16</t>
  </si>
  <si>
    <t>953312122</t>
  </si>
  <si>
    <t>Vložky svislé do dilatačních spár z polystyrenových desek  extrudovaných včetně dodání a osazení, v jakémkoliv zdivu přes 10 do 20 mm</t>
  </si>
  <si>
    <t>1160617876</t>
  </si>
  <si>
    <t>1,7*0,5</t>
  </si>
  <si>
    <t>998</t>
  </si>
  <si>
    <t>Přesun hmot</t>
  </si>
  <si>
    <t>17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</si>
  <si>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</si>
  <si>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</si>
  <si>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630569752</t>
  </si>
  <si>
    <t>PSV</t>
  </si>
  <si>
    <t>Práce a dodávky PSV</t>
  </si>
  <si>
    <t>767</t>
  </si>
  <si>
    <t>Konstrukce zámečnické</t>
  </si>
  <si>
    <t>18</t>
  </si>
  <si>
    <t>76710-1002</t>
  </si>
  <si>
    <t>M+D ocelové sloupy loubí, vč.kotvení a povrchové úpravy</t>
  </si>
  <si>
    <t>kg</t>
  </si>
  <si>
    <t>-210756288</t>
  </si>
  <si>
    <t>2250</t>
  </si>
  <si>
    <t>19</t>
  </si>
  <si>
    <t>998767101</t>
  </si>
  <si>
    <t>Přesun hmot pro zámečnické konstrukce  stanovený z hmotnosti přesunovaného materiálu vodorovná dopravní vzdálenost do 50 m v objektech výšky do 6 m</t>
  </si>
  <si>
    <t>23732284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</si>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</sst>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11"/>
      <color rgb="FF0061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3" fillId="5" borderId="0" applyNumberFormat="0" applyBorder="0" applyAlignment="0" applyProtection="0"/>
  </cellStyleXfs>
  <cellXfs count="15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3" fillId="5" borderId="0" xfId="1"/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BM175"/>
  <sheetViews>
    <sheetView showGridLines="0" tabSelected="1" topLeftCell="A4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1" spans="1:46" ht="15" x14ac:dyDescent="0.25">
      <c r="A1" s="154"/>
    </row>
    <row r="2" spans="1:46" ht="36.950000000000003" customHeight="1" x14ac:dyDescent="0.2">
      <c r="L2" s="149" t="s">
        <v>0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47" t="s">
        <v>187</v>
      </c>
      <c r="F7" s="148"/>
      <c r="G7" s="148"/>
      <c r="H7" s="148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45" t="s">
        <v>8</v>
      </c>
      <c r="F9" s="146"/>
      <c r="G9" s="146"/>
      <c r="H9" s="146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188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189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51" t="s">
        <v>189</v>
      </c>
      <c r="F18" s="152"/>
      <c r="G18" s="152"/>
      <c r="H18" s="152"/>
      <c r="I18" s="16" t="s">
        <v>17</v>
      </c>
      <c r="J18" s="18" t="s">
        <v>189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53" t="s">
        <v>10</v>
      </c>
      <c r="F27" s="153"/>
      <c r="G27" s="153"/>
      <c r="H27" s="153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ROUND(J123,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ROUND((SUM(BE123:BE174)),  2)</f>
        <v>0</v>
      </c>
      <c r="G33" s="10"/>
      <c r="H33" s="10"/>
      <c r="I33" s="32">
        <v>0.21</v>
      </c>
      <c r="J33" s="31">
        <f>ROUND(((SUM(BE123:BE174))*I33),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ROUND((SUM(BF123:BF174)),  2)</f>
        <v>0</v>
      </c>
      <c r="G34" s="10"/>
      <c r="H34" s="10"/>
      <c r="I34" s="32">
        <v>0.15</v>
      </c>
      <c r="J34" s="31">
        <f>ROUND(((SUM(BF123:BF174))*I34),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ROUND((SUM(BG123:BG174)),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ROUND((SUM(BH123:BH174)),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ROUND((SUM(BI123:BI174)),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47" t="str">
        <f>E7</f>
        <v>Parkovací dům Havlíčkova 1, Kroměříž</v>
      </c>
      <c r="F85" s="148"/>
      <c r="G85" s="148"/>
      <c r="H85" s="148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45" t="str">
        <f>E9</f>
        <v>101.4 - SO101.4 - hromadná garáž - Loubí</v>
      </c>
      <c r="F87" s="146"/>
      <c r="G87" s="146"/>
      <c r="H87" s="146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J123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J124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J125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J142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J164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J167</f>
        <v>0</v>
      </c>
      <c r="L101" s="69"/>
    </row>
    <row r="102" spans="1:31" s="62" customFormat="1" ht="24.95" customHeight="1" x14ac:dyDescent="0.2">
      <c r="B102" s="63"/>
      <c r="D102" s="64" t="s">
        <v>51</v>
      </c>
      <c r="E102" s="65"/>
      <c r="F102" s="65"/>
      <c r="G102" s="65"/>
      <c r="H102" s="65"/>
      <c r="I102" s="66"/>
      <c r="J102" s="67">
        <f>J169</f>
        <v>0</v>
      </c>
      <c r="L102" s="63"/>
    </row>
    <row r="103" spans="1:31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J170</f>
        <v>0</v>
      </c>
      <c r="L103" s="69"/>
    </row>
    <row r="104" spans="1:31" s="14" customFormat="1" ht="21.75" customHeight="1" x14ac:dyDescent="0.2">
      <c r="A104" s="10"/>
      <c r="B104" s="11"/>
      <c r="C104" s="10"/>
      <c r="D104" s="10"/>
      <c r="E104" s="10"/>
      <c r="F104" s="10"/>
      <c r="G104" s="10"/>
      <c r="H104" s="10"/>
      <c r="I104" s="12"/>
      <c r="J104" s="10"/>
      <c r="K104" s="10"/>
      <c r="L104" s="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pans="1:31" s="14" customFormat="1" ht="6.95" customHeight="1" x14ac:dyDescent="0.2">
      <c r="A105" s="10"/>
      <c r="B105" s="51"/>
      <c r="C105" s="52"/>
      <c r="D105" s="52"/>
      <c r="E105" s="52"/>
      <c r="F105" s="52"/>
      <c r="G105" s="52"/>
      <c r="H105" s="52"/>
      <c r="I105" s="53"/>
      <c r="J105" s="52"/>
      <c r="K105" s="52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9" spans="1:31" s="14" customFormat="1" ht="6.95" customHeight="1" x14ac:dyDescent="0.2">
      <c r="A109" s="10"/>
      <c r="B109" s="54"/>
      <c r="C109" s="55"/>
      <c r="D109" s="55"/>
      <c r="E109" s="55"/>
      <c r="F109" s="55"/>
      <c r="G109" s="55"/>
      <c r="H109" s="55"/>
      <c r="I109" s="56"/>
      <c r="J109" s="55"/>
      <c r="K109" s="55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24.95" customHeight="1" x14ac:dyDescent="0.2">
      <c r="A110" s="10"/>
      <c r="B110" s="11"/>
      <c r="C110" s="7" t="s">
        <v>53</v>
      </c>
      <c r="D110" s="10"/>
      <c r="E110" s="10"/>
      <c r="F110" s="10"/>
      <c r="G110" s="10"/>
      <c r="H110" s="10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6.95" customHeight="1" x14ac:dyDescent="0.2">
      <c r="A111" s="10"/>
      <c r="B111" s="11"/>
      <c r="C111" s="10"/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2" customHeight="1" x14ac:dyDescent="0.2">
      <c r="A112" s="10"/>
      <c r="B112" s="11"/>
      <c r="C112" s="9" t="s">
        <v>6</v>
      </c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14.45" customHeight="1" x14ac:dyDescent="0.2">
      <c r="A113" s="10"/>
      <c r="B113" s="11"/>
      <c r="C113" s="10"/>
      <c r="D113" s="10"/>
      <c r="E113" s="147" t="str">
        <f>E7</f>
        <v>Parkovací dům Havlíčkova 1, Kroměříž</v>
      </c>
      <c r="F113" s="148"/>
      <c r="G113" s="148"/>
      <c r="H113" s="148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2" customHeight="1" x14ac:dyDescent="0.2">
      <c r="A114" s="10"/>
      <c r="B114" s="11"/>
      <c r="C114" s="9" t="s">
        <v>7</v>
      </c>
      <c r="D114" s="10"/>
      <c r="E114" s="10"/>
      <c r="F114" s="10"/>
      <c r="G114" s="10"/>
      <c r="H114" s="10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4.45" customHeight="1" x14ac:dyDescent="0.2">
      <c r="A115" s="10"/>
      <c r="B115" s="11"/>
      <c r="C115" s="10"/>
      <c r="D115" s="10"/>
      <c r="E115" s="145" t="str">
        <f>E9</f>
        <v>101.4 - SO101.4 - hromadná garáž - Loubí</v>
      </c>
      <c r="F115" s="146"/>
      <c r="G115" s="146"/>
      <c r="H115" s="146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6.95" customHeight="1" x14ac:dyDescent="0.2">
      <c r="A116" s="10"/>
      <c r="B116" s="11"/>
      <c r="C116" s="10"/>
      <c r="D116" s="10"/>
      <c r="E116" s="10"/>
      <c r="F116" s="10"/>
      <c r="G116" s="10"/>
      <c r="H116" s="10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12" customHeight="1" x14ac:dyDescent="0.2">
      <c r="A117" s="10"/>
      <c r="B117" s="11"/>
      <c r="C117" s="9" t="s">
        <v>12</v>
      </c>
      <c r="D117" s="10"/>
      <c r="E117" s="10"/>
      <c r="F117" s="15" t="str">
        <f>F12</f>
        <v xml:space="preserve"> </v>
      </c>
      <c r="G117" s="10"/>
      <c r="H117" s="10"/>
      <c r="I117" s="16" t="s">
        <v>14</v>
      </c>
      <c r="J117" s="17" t="str">
        <f>IF(J12="","",J12)</f>
        <v>3. 7. 2019</v>
      </c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6.9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15.6" customHeight="1" x14ac:dyDescent="0.2">
      <c r="A119" s="10"/>
      <c r="B119" s="11"/>
      <c r="C119" s="9" t="s">
        <v>15</v>
      </c>
      <c r="D119" s="10"/>
      <c r="E119" s="10"/>
      <c r="F119" s="15" t="str">
        <f>E15</f>
        <v xml:space="preserve"> </v>
      </c>
      <c r="G119" s="10"/>
      <c r="H119" s="10"/>
      <c r="I119" s="16" t="s">
        <v>19</v>
      </c>
      <c r="J119" s="57" t="str">
        <f>E21</f>
        <v xml:space="preserve"> </v>
      </c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18</v>
      </c>
      <c r="D120" s="10"/>
      <c r="E120" s="10"/>
      <c r="F120" s="15" t="str">
        <f>IF(E18="","",E18)</f>
        <v>Vyplň údaj</v>
      </c>
      <c r="G120" s="10"/>
      <c r="H120" s="10"/>
      <c r="I120" s="16" t="s">
        <v>20</v>
      </c>
      <c r="J120" s="57" t="str">
        <f>E24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0.35" customHeight="1" x14ac:dyDescent="0.2">
      <c r="A121" s="10"/>
      <c r="B121" s="11"/>
      <c r="C121" s="10"/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84" customFormat="1" ht="29.25" customHeight="1" x14ac:dyDescent="0.2">
      <c r="A122" s="74"/>
      <c r="B122" s="75"/>
      <c r="C122" s="76" t="s">
        <v>54</v>
      </c>
      <c r="D122" s="77" t="s">
        <v>55</v>
      </c>
      <c r="E122" s="77" t="s">
        <v>56</v>
      </c>
      <c r="F122" s="77" t="s">
        <v>57</v>
      </c>
      <c r="G122" s="77" t="s">
        <v>58</v>
      </c>
      <c r="H122" s="77" t="s">
        <v>59</v>
      </c>
      <c r="I122" s="78" t="s">
        <v>60</v>
      </c>
      <c r="J122" s="77" t="s">
        <v>43</v>
      </c>
      <c r="K122" s="79" t="s">
        <v>61</v>
      </c>
      <c r="L122" s="80"/>
      <c r="M122" s="81" t="s">
        <v>10</v>
      </c>
      <c r="N122" s="82" t="s">
        <v>26</v>
      </c>
      <c r="O122" s="82" t="s">
        <v>62</v>
      </c>
      <c r="P122" s="82" t="s">
        <v>63</v>
      </c>
      <c r="Q122" s="82" t="s">
        <v>64</v>
      </c>
      <c r="R122" s="82" t="s">
        <v>65</v>
      </c>
      <c r="S122" s="82" t="s">
        <v>66</v>
      </c>
      <c r="T122" s="83" t="s">
        <v>67</v>
      </c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</row>
    <row r="123" spans="1:65" s="14" customFormat="1" ht="22.9" customHeight="1" x14ac:dyDescent="0.25">
      <c r="A123" s="10"/>
      <c r="B123" s="11"/>
      <c r="C123" s="85" t="s">
        <v>68</v>
      </c>
      <c r="D123" s="10"/>
      <c r="E123" s="10"/>
      <c r="F123" s="10"/>
      <c r="G123" s="10"/>
      <c r="H123" s="10"/>
      <c r="I123" s="12"/>
      <c r="J123" s="86">
        <f>BK123</f>
        <v>0</v>
      </c>
      <c r="K123" s="10"/>
      <c r="L123" s="11"/>
      <c r="M123" s="87"/>
      <c r="N123" s="88"/>
      <c r="O123" s="24"/>
      <c r="P123" s="89">
        <f>P124+P169</f>
        <v>0</v>
      </c>
      <c r="Q123" s="24"/>
      <c r="R123" s="89">
        <f>R124+R169</f>
        <v>59.887890089999985</v>
      </c>
      <c r="S123" s="24"/>
      <c r="T123" s="90">
        <f>T124+T169</f>
        <v>0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" t="s">
        <v>69</v>
      </c>
      <c r="AU123" s="2" t="s">
        <v>45</v>
      </c>
      <c r="BK123" s="91">
        <f>BK124+BK169</f>
        <v>0</v>
      </c>
    </row>
    <row r="124" spans="1:65" s="92" customFormat="1" ht="25.9" customHeight="1" x14ac:dyDescent="0.2">
      <c r="B124" s="93"/>
      <c r="D124" s="94" t="s">
        <v>69</v>
      </c>
      <c r="E124" s="95" t="s">
        <v>70</v>
      </c>
      <c r="F124" s="95" t="s">
        <v>70</v>
      </c>
      <c r="I124" s="96"/>
      <c r="J124" s="97">
        <f>BK124</f>
        <v>0</v>
      </c>
      <c r="L124" s="93"/>
      <c r="M124" s="98"/>
      <c r="N124" s="99"/>
      <c r="O124" s="99"/>
      <c r="P124" s="100">
        <f>P125+P142+P164+P167</f>
        <v>0</v>
      </c>
      <c r="Q124" s="99"/>
      <c r="R124" s="100">
        <f>R125+R142+R164+R167</f>
        <v>59.887890089999985</v>
      </c>
      <c r="S124" s="99"/>
      <c r="T124" s="101">
        <f>T125+T142+T164+T167</f>
        <v>0</v>
      </c>
      <c r="AR124" s="94" t="s">
        <v>71</v>
      </c>
      <c r="AT124" s="102" t="s">
        <v>69</v>
      </c>
      <c r="AU124" s="102" t="s">
        <v>72</v>
      </c>
      <c r="AY124" s="94" t="s">
        <v>73</v>
      </c>
      <c r="BK124" s="103">
        <f>BK125+BK142+BK164+BK167</f>
        <v>0</v>
      </c>
    </row>
    <row r="125" spans="1:65" s="92" customFormat="1" ht="22.9" customHeight="1" x14ac:dyDescent="0.2">
      <c r="B125" s="93"/>
      <c r="D125" s="94" t="s">
        <v>69</v>
      </c>
      <c r="E125" s="104" t="s">
        <v>71</v>
      </c>
      <c r="F125" s="104" t="s">
        <v>74</v>
      </c>
      <c r="I125" s="96"/>
      <c r="J125" s="105">
        <f>BK125</f>
        <v>0</v>
      </c>
      <c r="L125" s="93"/>
      <c r="M125" s="98"/>
      <c r="N125" s="99"/>
      <c r="O125" s="99"/>
      <c r="P125" s="100">
        <f>SUM(P126:P141)</f>
        <v>0</v>
      </c>
      <c r="Q125" s="99"/>
      <c r="R125" s="100">
        <f>SUM(R126:R141)</f>
        <v>0</v>
      </c>
      <c r="S125" s="99"/>
      <c r="T125" s="101">
        <f>SUM(T126:T141)</f>
        <v>0</v>
      </c>
      <c r="AR125" s="94" t="s">
        <v>71</v>
      </c>
      <c r="AT125" s="102" t="s">
        <v>69</v>
      </c>
      <c r="AU125" s="102" t="s">
        <v>71</v>
      </c>
      <c r="AY125" s="94" t="s">
        <v>73</v>
      </c>
      <c r="BK125" s="103">
        <f>SUM(BK126:BK141)</f>
        <v>0</v>
      </c>
    </row>
    <row r="126" spans="1:65" s="14" customFormat="1" ht="32.450000000000003" customHeight="1" x14ac:dyDescent="0.2">
      <c r="A126" s="10"/>
      <c r="B126" s="106"/>
      <c r="C126" s="107" t="s">
        <v>71</v>
      </c>
      <c r="D126" s="107" t="s">
        <v>75</v>
      </c>
      <c r="E126" s="108" t="s">
        <v>76</v>
      </c>
      <c r="F126" s="109" t="s">
        <v>77</v>
      </c>
      <c r="G126" s="110" t="s">
        <v>78</v>
      </c>
      <c r="H126" s="111">
        <v>2.5379999999999998</v>
      </c>
      <c r="I126" s="112"/>
      <c r="J126" s="113">
        <f>ROUND(I126*H126,2)</f>
        <v>0</v>
      </c>
      <c r="K126" s="109" t="s">
        <v>79</v>
      </c>
      <c r="L126" s="11"/>
      <c r="M126" s="114" t="s">
        <v>10</v>
      </c>
      <c r="N126" s="115" t="s">
        <v>27</v>
      </c>
      <c r="O126" s="116"/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R126" s="119" t="s">
        <v>80</v>
      </c>
      <c r="AT126" s="119" t="s">
        <v>75</v>
      </c>
      <c r="AU126" s="119" t="s">
        <v>2</v>
      </c>
      <c r="AY126" s="2" t="s">
        <v>73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71</v>
      </c>
      <c r="BK126" s="120">
        <f>ROUND(I126*H126,2)</f>
        <v>0</v>
      </c>
      <c r="BL126" s="2" t="s">
        <v>80</v>
      </c>
      <c r="BM126" s="119" t="s">
        <v>81</v>
      </c>
    </row>
    <row r="127" spans="1:65" s="121" customFormat="1" ht="22.5" x14ac:dyDescent="0.2">
      <c r="B127" s="122"/>
      <c r="D127" s="123" t="s">
        <v>82</v>
      </c>
      <c r="E127" s="124" t="s">
        <v>10</v>
      </c>
      <c r="F127" s="125" t="s">
        <v>83</v>
      </c>
      <c r="H127" s="126">
        <v>2.5379999999999998</v>
      </c>
      <c r="I127" s="127"/>
      <c r="L127" s="122"/>
      <c r="M127" s="128"/>
      <c r="N127" s="129"/>
      <c r="O127" s="129"/>
      <c r="P127" s="129"/>
      <c r="Q127" s="129"/>
      <c r="R127" s="129"/>
      <c r="S127" s="129"/>
      <c r="T127" s="130"/>
      <c r="AT127" s="124" t="s">
        <v>82</v>
      </c>
      <c r="AU127" s="124" t="s">
        <v>2</v>
      </c>
      <c r="AV127" s="121" t="s">
        <v>2</v>
      </c>
      <c r="AW127" s="121" t="s">
        <v>84</v>
      </c>
      <c r="AX127" s="121" t="s">
        <v>71</v>
      </c>
      <c r="AY127" s="124" t="s">
        <v>73</v>
      </c>
    </row>
    <row r="128" spans="1:65" s="14" customFormat="1" ht="43.15" customHeight="1" x14ac:dyDescent="0.2">
      <c r="A128" s="10"/>
      <c r="B128" s="106"/>
      <c r="C128" s="107" t="s">
        <v>2</v>
      </c>
      <c r="D128" s="107" t="s">
        <v>75</v>
      </c>
      <c r="E128" s="108" t="s">
        <v>85</v>
      </c>
      <c r="F128" s="109" t="s">
        <v>86</v>
      </c>
      <c r="G128" s="110" t="s">
        <v>78</v>
      </c>
      <c r="H128" s="111">
        <v>1.2689999999999999</v>
      </c>
      <c r="I128" s="112"/>
      <c r="J128" s="113">
        <f>ROUND(I128*H128,2)</f>
        <v>0</v>
      </c>
      <c r="K128" s="109" t="s">
        <v>79</v>
      </c>
      <c r="L128" s="11"/>
      <c r="M128" s="114" t="s">
        <v>10</v>
      </c>
      <c r="N128" s="115" t="s">
        <v>27</v>
      </c>
      <c r="O128" s="116"/>
      <c r="P128" s="117">
        <f>O128*H128</f>
        <v>0</v>
      </c>
      <c r="Q128" s="117">
        <v>0</v>
      </c>
      <c r="R128" s="117">
        <f>Q128*H128</f>
        <v>0</v>
      </c>
      <c r="S128" s="117">
        <v>0</v>
      </c>
      <c r="T128" s="118">
        <f>S128*H128</f>
        <v>0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80</v>
      </c>
      <c r="AT128" s="119" t="s">
        <v>75</v>
      </c>
      <c r="AU128" s="119" t="s">
        <v>2</v>
      </c>
      <c r="AY128" s="2" t="s">
        <v>73</v>
      </c>
      <c r="BE128" s="120">
        <f>IF(N128="základní",J128,0)</f>
        <v>0</v>
      </c>
      <c r="BF128" s="120">
        <f>IF(N128="snížená",J128,0)</f>
        <v>0</v>
      </c>
      <c r="BG128" s="120">
        <f>IF(N128="zákl. přenesená",J128,0)</f>
        <v>0</v>
      </c>
      <c r="BH128" s="120">
        <f>IF(N128="sníž. přenesená",J128,0)</f>
        <v>0</v>
      </c>
      <c r="BI128" s="120">
        <f>IF(N128="nulová",J128,0)</f>
        <v>0</v>
      </c>
      <c r="BJ128" s="2" t="s">
        <v>71</v>
      </c>
      <c r="BK128" s="120">
        <f>ROUND(I128*H128,2)</f>
        <v>0</v>
      </c>
      <c r="BL128" s="2" t="s">
        <v>80</v>
      </c>
      <c r="BM128" s="119" t="s">
        <v>87</v>
      </c>
    </row>
    <row r="129" spans="1:65" s="121" customFormat="1" x14ac:dyDescent="0.2">
      <c r="B129" s="122"/>
      <c r="D129" s="123" t="s">
        <v>82</v>
      </c>
      <c r="E129" s="124" t="s">
        <v>10</v>
      </c>
      <c r="F129" s="125" t="s">
        <v>88</v>
      </c>
      <c r="H129" s="126">
        <v>1.2689999999999999</v>
      </c>
      <c r="I129" s="127"/>
      <c r="L129" s="122"/>
      <c r="M129" s="128"/>
      <c r="N129" s="129"/>
      <c r="O129" s="129"/>
      <c r="P129" s="129"/>
      <c r="Q129" s="129"/>
      <c r="R129" s="129"/>
      <c r="S129" s="129"/>
      <c r="T129" s="130"/>
      <c r="AT129" s="124" t="s">
        <v>82</v>
      </c>
      <c r="AU129" s="124" t="s">
        <v>2</v>
      </c>
      <c r="AV129" s="121" t="s">
        <v>2</v>
      </c>
      <c r="AW129" s="121" t="s">
        <v>84</v>
      </c>
      <c r="AX129" s="121" t="s">
        <v>71</v>
      </c>
      <c r="AY129" s="124" t="s">
        <v>73</v>
      </c>
    </row>
    <row r="130" spans="1:65" s="14" customFormat="1" ht="43.15" customHeight="1" x14ac:dyDescent="0.2">
      <c r="A130" s="10"/>
      <c r="B130" s="106"/>
      <c r="C130" s="107" t="s">
        <v>89</v>
      </c>
      <c r="D130" s="107" t="s">
        <v>75</v>
      </c>
      <c r="E130" s="108" t="s">
        <v>90</v>
      </c>
      <c r="F130" s="109" t="s">
        <v>91</v>
      </c>
      <c r="G130" s="110" t="s">
        <v>78</v>
      </c>
      <c r="H130" s="111">
        <v>102.08199999999999</v>
      </c>
      <c r="I130" s="112"/>
      <c r="J130" s="113">
        <f>ROUND(I130*H130,2)</f>
        <v>0</v>
      </c>
      <c r="K130" s="109" t="s">
        <v>79</v>
      </c>
      <c r="L130" s="11"/>
      <c r="M130" s="114" t="s">
        <v>10</v>
      </c>
      <c r="N130" s="115" t="s">
        <v>27</v>
      </c>
      <c r="O130" s="116"/>
      <c r="P130" s="117">
        <f>O130*H130</f>
        <v>0</v>
      </c>
      <c r="Q130" s="117">
        <v>0</v>
      </c>
      <c r="R130" s="117">
        <f>Q130*H130</f>
        <v>0</v>
      </c>
      <c r="S130" s="117">
        <v>0</v>
      </c>
      <c r="T130" s="118">
        <f>S130*H130</f>
        <v>0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80</v>
      </c>
      <c r="AT130" s="119" t="s">
        <v>75</v>
      </c>
      <c r="AU130" s="119" t="s">
        <v>2</v>
      </c>
      <c r="AY130" s="2" t="s">
        <v>73</v>
      </c>
      <c r="BE130" s="120">
        <f>IF(N130="základní",J130,0)</f>
        <v>0</v>
      </c>
      <c r="BF130" s="120">
        <f>IF(N130="snížená",J130,0)</f>
        <v>0</v>
      </c>
      <c r="BG130" s="120">
        <f>IF(N130="zákl. přenesená",J130,0)</f>
        <v>0</v>
      </c>
      <c r="BH130" s="120">
        <f>IF(N130="sníž. přenesená",J130,0)</f>
        <v>0</v>
      </c>
      <c r="BI130" s="120">
        <f>IF(N130="nulová",J130,0)</f>
        <v>0</v>
      </c>
      <c r="BJ130" s="2" t="s">
        <v>71</v>
      </c>
      <c r="BK130" s="120">
        <f>ROUND(I130*H130,2)</f>
        <v>0</v>
      </c>
      <c r="BL130" s="2" t="s">
        <v>80</v>
      </c>
      <c r="BM130" s="119" t="s">
        <v>92</v>
      </c>
    </row>
    <row r="131" spans="1:65" s="121" customFormat="1" x14ac:dyDescent="0.2">
      <c r="B131" s="122"/>
      <c r="D131" s="123" t="s">
        <v>82</v>
      </c>
      <c r="E131" s="124" t="s">
        <v>10</v>
      </c>
      <c r="F131" s="125" t="s">
        <v>93</v>
      </c>
      <c r="H131" s="126">
        <v>68.013999999999996</v>
      </c>
      <c r="I131" s="127"/>
      <c r="L131" s="122"/>
      <c r="M131" s="128"/>
      <c r="N131" s="129"/>
      <c r="O131" s="129"/>
      <c r="P131" s="129"/>
      <c r="Q131" s="129"/>
      <c r="R131" s="129"/>
      <c r="S131" s="129"/>
      <c r="T131" s="130"/>
      <c r="AT131" s="124" t="s">
        <v>82</v>
      </c>
      <c r="AU131" s="124" t="s">
        <v>2</v>
      </c>
      <c r="AV131" s="121" t="s">
        <v>2</v>
      </c>
      <c r="AW131" s="121" t="s">
        <v>84</v>
      </c>
      <c r="AX131" s="121" t="s">
        <v>72</v>
      </c>
      <c r="AY131" s="124" t="s">
        <v>73</v>
      </c>
    </row>
    <row r="132" spans="1:65" s="121" customFormat="1" ht="22.5" x14ac:dyDescent="0.2">
      <c r="B132" s="122"/>
      <c r="D132" s="123" t="s">
        <v>82</v>
      </c>
      <c r="E132" s="124" t="s">
        <v>10</v>
      </c>
      <c r="F132" s="125" t="s">
        <v>94</v>
      </c>
      <c r="H132" s="126">
        <v>24.681000000000001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82</v>
      </c>
      <c r="AU132" s="124" t="s">
        <v>2</v>
      </c>
      <c r="AV132" s="121" t="s">
        <v>2</v>
      </c>
      <c r="AW132" s="121" t="s">
        <v>84</v>
      </c>
      <c r="AX132" s="121" t="s">
        <v>72</v>
      </c>
      <c r="AY132" s="124" t="s">
        <v>73</v>
      </c>
    </row>
    <row r="133" spans="1:65" s="121" customFormat="1" ht="22.5" x14ac:dyDescent="0.2">
      <c r="B133" s="122"/>
      <c r="D133" s="123" t="s">
        <v>82</v>
      </c>
      <c r="E133" s="124" t="s">
        <v>10</v>
      </c>
      <c r="F133" s="125" t="s">
        <v>95</v>
      </c>
      <c r="H133" s="126">
        <v>6.6710000000000003</v>
      </c>
      <c r="I133" s="127"/>
      <c r="L133" s="122"/>
      <c r="M133" s="128"/>
      <c r="N133" s="129"/>
      <c r="O133" s="129"/>
      <c r="P133" s="129"/>
      <c r="Q133" s="129"/>
      <c r="R133" s="129"/>
      <c r="S133" s="129"/>
      <c r="T133" s="130"/>
      <c r="AT133" s="124" t="s">
        <v>82</v>
      </c>
      <c r="AU133" s="124" t="s">
        <v>2</v>
      </c>
      <c r="AV133" s="121" t="s">
        <v>2</v>
      </c>
      <c r="AW133" s="121" t="s">
        <v>84</v>
      </c>
      <c r="AX133" s="121" t="s">
        <v>72</v>
      </c>
      <c r="AY133" s="124" t="s">
        <v>73</v>
      </c>
    </row>
    <row r="134" spans="1:65" s="121" customFormat="1" x14ac:dyDescent="0.2">
      <c r="B134" s="122"/>
      <c r="D134" s="123" t="s">
        <v>82</v>
      </c>
      <c r="E134" s="124" t="s">
        <v>10</v>
      </c>
      <c r="F134" s="125" t="s">
        <v>96</v>
      </c>
      <c r="H134" s="126">
        <v>2.7160000000000002</v>
      </c>
      <c r="I134" s="127"/>
      <c r="L134" s="122"/>
      <c r="M134" s="128"/>
      <c r="N134" s="129"/>
      <c r="O134" s="129"/>
      <c r="P134" s="129"/>
      <c r="Q134" s="129"/>
      <c r="R134" s="129"/>
      <c r="S134" s="129"/>
      <c r="T134" s="130"/>
      <c r="AT134" s="124" t="s">
        <v>82</v>
      </c>
      <c r="AU134" s="124" t="s">
        <v>2</v>
      </c>
      <c r="AV134" s="121" t="s">
        <v>2</v>
      </c>
      <c r="AW134" s="121" t="s">
        <v>84</v>
      </c>
      <c r="AX134" s="121" t="s">
        <v>72</v>
      </c>
      <c r="AY134" s="124" t="s">
        <v>73</v>
      </c>
    </row>
    <row r="135" spans="1:65" s="131" customFormat="1" x14ac:dyDescent="0.2">
      <c r="B135" s="132"/>
      <c r="D135" s="123" t="s">
        <v>82</v>
      </c>
      <c r="E135" s="133" t="s">
        <v>10</v>
      </c>
      <c r="F135" s="134" t="s">
        <v>97</v>
      </c>
      <c r="H135" s="135">
        <v>102.08199999999999</v>
      </c>
      <c r="I135" s="136"/>
      <c r="L135" s="132"/>
      <c r="M135" s="137"/>
      <c r="N135" s="138"/>
      <c r="O135" s="138"/>
      <c r="P135" s="138"/>
      <c r="Q135" s="138"/>
      <c r="R135" s="138"/>
      <c r="S135" s="138"/>
      <c r="T135" s="139"/>
      <c r="AT135" s="133" t="s">
        <v>82</v>
      </c>
      <c r="AU135" s="133" t="s">
        <v>2</v>
      </c>
      <c r="AV135" s="131" t="s">
        <v>80</v>
      </c>
      <c r="AW135" s="131" t="s">
        <v>84</v>
      </c>
      <c r="AX135" s="131" t="s">
        <v>71</v>
      </c>
      <c r="AY135" s="133" t="s">
        <v>73</v>
      </c>
    </row>
    <row r="136" spans="1:65" s="14" customFormat="1" ht="43.15" customHeight="1" x14ac:dyDescent="0.2">
      <c r="A136" s="10"/>
      <c r="B136" s="106"/>
      <c r="C136" s="107" t="s">
        <v>80</v>
      </c>
      <c r="D136" s="107" t="s">
        <v>75</v>
      </c>
      <c r="E136" s="108" t="s">
        <v>98</v>
      </c>
      <c r="F136" s="109" t="s">
        <v>99</v>
      </c>
      <c r="G136" s="110" t="s">
        <v>78</v>
      </c>
      <c r="H136" s="111">
        <v>51.040999999999997</v>
      </c>
      <c r="I136" s="112"/>
      <c r="J136" s="113">
        <f>ROUND(I136*H136,2)</f>
        <v>0</v>
      </c>
      <c r="K136" s="109" t="s">
        <v>79</v>
      </c>
      <c r="L136" s="11"/>
      <c r="M136" s="114" t="s">
        <v>10</v>
      </c>
      <c r="N136" s="115" t="s">
        <v>27</v>
      </c>
      <c r="O136" s="116"/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80</v>
      </c>
      <c r="AT136" s="119" t="s">
        <v>75</v>
      </c>
      <c r="AU136" s="119" t="s">
        <v>2</v>
      </c>
      <c r="AY136" s="2" t="s">
        <v>73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71</v>
      </c>
      <c r="BK136" s="120">
        <f>ROUND(I136*H136,2)</f>
        <v>0</v>
      </c>
      <c r="BL136" s="2" t="s">
        <v>80</v>
      </c>
      <c r="BM136" s="119" t="s">
        <v>100</v>
      </c>
    </row>
    <row r="137" spans="1:65" s="121" customFormat="1" x14ac:dyDescent="0.2">
      <c r="B137" s="122"/>
      <c r="D137" s="123" t="s">
        <v>82</v>
      </c>
      <c r="E137" s="124" t="s">
        <v>10</v>
      </c>
      <c r="F137" s="125" t="s">
        <v>101</v>
      </c>
      <c r="H137" s="126">
        <v>51.040999999999997</v>
      </c>
      <c r="I137" s="127"/>
      <c r="L137" s="122"/>
      <c r="M137" s="128"/>
      <c r="N137" s="129"/>
      <c r="O137" s="129"/>
      <c r="P137" s="129"/>
      <c r="Q137" s="129"/>
      <c r="R137" s="129"/>
      <c r="S137" s="129"/>
      <c r="T137" s="130"/>
      <c r="AT137" s="124" t="s">
        <v>82</v>
      </c>
      <c r="AU137" s="124" t="s">
        <v>2</v>
      </c>
      <c r="AV137" s="121" t="s">
        <v>2</v>
      </c>
      <c r="AW137" s="121" t="s">
        <v>84</v>
      </c>
      <c r="AX137" s="121" t="s">
        <v>71</v>
      </c>
      <c r="AY137" s="124" t="s">
        <v>73</v>
      </c>
    </row>
    <row r="138" spans="1:65" s="14" customFormat="1" ht="54" customHeight="1" x14ac:dyDescent="0.2">
      <c r="A138" s="10"/>
      <c r="B138" s="106"/>
      <c r="C138" s="107" t="s">
        <v>102</v>
      </c>
      <c r="D138" s="107" t="s">
        <v>75</v>
      </c>
      <c r="E138" s="108" t="s">
        <v>103</v>
      </c>
      <c r="F138" s="109" t="s">
        <v>104</v>
      </c>
      <c r="G138" s="110" t="s">
        <v>78</v>
      </c>
      <c r="H138" s="111">
        <v>104.62</v>
      </c>
      <c r="I138" s="112"/>
      <c r="J138" s="113">
        <f>ROUND(I138*H138,2)</f>
        <v>0</v>
      </c>
      <c r="K138" s="109" t="s">
        <v>79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80</v>
      </c>
      <c r="AT138" s="119" t="s">
        <v>75</v>
      </c>
      <c r="AU138" s="119" t="s">
        <v>2</v>
      </c>
      <c r="AY138" s="2" t="s">
        <v>73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71</v>
      </c>
      <c r="BK138" s="120">
        <f>ROUND(I138*H138,2)</f>
        <v>0</v>
      </c>
      <c r="BL138" s="2" t="s">
        <v>80</v>
      </c>
      <c r="BM138" s="119" t="s">
        <v>105</v>
      </c>
    </row>
    <row r="139" spans="1:65" s="121" customFormat="1" x14ac:dyDescent="0.2">
      <c r="B139" s="122"/>
      <c r="D139" s="123" t="s">
        <v>82</v>
      </c>
      <c r="E139" s="124" t="s">
        <v>10</v>
      </c>
      <c r="F139" s="125" t="s">
        <v>106</v>
      </c>
      <c r="H139" s="126">
        <v>104.62</v>
      </c>
      <c r="I139" s="127"/>
      <c r="L139" s="122"/>
      <c r="M139" s="128"/>
      <c r="N139" s="129"/>
      <c r="O139" s="129"/>
      <c r="P139" s="129"/>
      <c r="Q139" s="129"/>
      <c r="R139" s="129"/>
      <c r="S139" s="129"/>
      <c r="T139" s="130"/>
      <c r="AT139" s="124" t="s">
        <v>82</v>
      </c>
      <c r="AU139" s="124" t="s">
        <v>2</v>
      </c>
      <c r="AV139" s="121" t="s">
        <v>2</v>
      </c>
      <c r="AW139" s="121" t="s">
        <v>84</v>
      </c>
      <c r="AX139" s="121" t="s">
        <v>71</v>
      </c>
      <c r="AY139" s="124" t="s">
        <v>73</v>
      </c>
    </row>
    <row r="140" spans="1:65" s="14" customFormat="1" ht="43.15" customHeight="1" x14ac:dyDescent="0.2">
      <c r="A140" s="10"/>
      <c r="B140" s="106"/>
      <c r="C140" s="107" t="s">
        <v>107</v>
      </c>
      <c r="D140" s="107" t="s">
        <v>75</v>
      </c>
      <c r="E140" s="108" t="s">
        <v>108</v>
      </c>
      <c r="F140" s="109" t="s">
        <v>109</v>
      </c>
      <c r="G140" s="110" t="s">
        <v>110</v>
      </c>
      <c r="H140" s="111">
        <v>112.99</v>
      </c>
      <c r="I140" s="112"/>
      <c r="J140" s="113">
        <f>ROUND(I140*H140,2)</f>
        <v>0</v>
      </c>
      <c r="K140" s="109" t="s">
        <v>79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80</v>
      </c>
      <c r="AT140" s="119" t="s">
        <v>75</v>
      </c>
      <c r="AU140" s="119" t="s">
        <v>2</v>
      </c>
      <c r="AY140" s="2" t="s">
        <v>73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71</v>
      </c>
      <c r="BK140" s="120">
        <f>ROUND(I140*H140,2)</f>
        <v>0</v>
      </c>
      <c r="BL140" s="2" t="s">
        <v>80</v>
      </c>
      <c r="BM140" s="119" t="s">
        <v>111</v>
      </c>
    </row>
    <row r="141" spans="1:65" s="121" customFormat="1" x14ac:dyDescent="0.2">
      <c r="B141" s="122"/>
      <c r="D141" s="123" t="s">
        <v>82</v>
      </c>
      <c r="E141" s="124" t="s">
        <v>10</v>
      </c>
      <c r="F141" s="125" t="s">
        <v>112</v>
      </c>
      <c r="H141" s="126">
        <v>112.99</v>
      </c>
      <c r="I141" s="127"/>
      <c r="L141" s="122"/>
      <c r="M141" s="128"/>
      <c r="N141" s="129"/>
      <c r="O141" s="129"/>
      <c r="P141" s="129"/>
      <c r="Q141" s="129"/>
      <c r="R141" s="129"/>
      <c r="S141" s="129"/>
      <c r="T141" s="130"/>
      <c r="AT141" s="124" t="s">
        <v>82</v>
      </c>
      <c r="AU141" s="124" t="s">
        <v>2</v>
      </c>
      <c r="AV141" s="121" t="s">
        <v>2</v>
      </c>
      <c r="AW141" s="121" t="s">
        <v>84</v>
      </c>
      <c r="AX141" s="121" t="s">
        <v>71</v>
      </c>
      <c r="AY141" s="124" t="s">
        <v>73</v>
      </c>
    </row>
    <row r="142" spans="1:65" s="92" customFormat="1" ht="22.9" customHeight="1" x14ac:dyDescent="0.2">
      <c r="B142" s="93"/>
      <c r="D142" s="94" t="s">
        <v>69</v>
      </c>
      <c r="E142" s="104" t="s">
        <v>2</v>
      </c>
      <c r="F142" s="104" t="s">
        <v>113</v>
      </c>
      <c r="I142" s="96"/>
      <c r="J142" s="105">
        <f>BK142</f>
        <v>0</v>
      </c>
      <c r="L142" s="93"/>
      <c r="M142" s="98"/>
      <c r="N142" s="99"/>
      <c r="O142" s="99"/>
      <c r="P142" s="100">
        <f>SUM(P143:P163)</f>
        <v>0</v>
      </c>
      <c r="Q142" s="99"/>
      <c r="R142" s="100">
        <f>SUM(R143:R163)</f>
        <v>59.887354589999987</v>
      </c>
      <c r="S142" s="99"/>
      <c r="T142" s="101">
        <f>SUM(T143:T163)</f>
        <v>0</v>
      </c>
      <c r="AR142" s="94" t="s">
        <v>71</v>
      </c>
      <c r="AT142" s="102" t="s">
        <v>69</v>
      </c>
      <c r="AU142" s="102" t="s">
        <v>71</v>
      </c>
      <c r="AY142" s="94" t="s">
        <v>73</v>
      </c>
      <c r="BK142" s="103">
        <f>SUM(BK143:BK163)</f>
        <v>0</v>
      </c>
    </row>
    <row r="143" spans="1:65" s="14" customFormat="1" ht="21.6" customHeight="1" x14ac:dyDescent="0.2">
      <c r="A143" s="10"/>
      <c r="B143" s="106"/>
      <c r="C143" s="107" t="s">
        <v>114</v>
      </c>
      <c r="D143" s="107" t="s">
        <v>75</v>
      </c>
      <c r="E143" s="108" t="s">
        <v>115</v>
      </c>
      <c r="F143" s="109" t="s">
        <v>116</v>
      </c>
      <c r="G143" s="110" t="s">
        <v>78</v>
      </c>
      <c r="H143" s="111">
        <v>1.7609999999999999</v>
      </c>
      <c r="I143" s="112"/>
      <c r="J143" s="113">
        <f>ROUND(I143*H143,2)</f>
        <v>0</v>
      </c>
      <c r="K143" s="109" t="s">
        <v>79</v>
      </c>
      <c r="L143" s="11"/>
      <c r="M143" s="114" t="s">
        <v>10</v>
      </c>
      <c r="N143" s="115" t="s">
        <v>27</v>
      </c>
      <c r="O143" s="116"/>
      <c r="P143" s="117">
        <f>O143*H143</f>
        <v>0</v>
      </c>
      <c r="Q143" s="117">
        <v>2.2563399999999998</v>
      </c>
      <c r="R143" s="117">
        <f>Q143*H143</f>
        <v>3.9734147399999995</v>
      </c>
      <c r="S143" s="117">
        <v>0</v>
      </c>
      <c r="T143" s="118">
        <f>S143*H143</f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80</v>
      </c>
      <c r="AT143" s="119" t="s">
        <v>75</v>
      </c>
      <c r="AU143" s="119" t="s">
        <v>2</v>
      </c>
      <c r="AY143" s="2" t="s">
        <v>73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71</v>
      </c>
      <c r="BK143" s="120">
        <f>ROUND(I143*H143,2)</f>
        <v>0</v>
      </c>
      <c r="BL143" s="2" t="s">
        <v>80</v>
      </c>
      <c r="BM143" s="119" t="s">
        <v>117</v>
      </c>
    </row>
    <row r="144" spans="1:65" s="121" customFormat="1" x14ac:dyDescent="0.2">
      <c r="B144" s="122"/>
      <c r="D144" s="123" t="s">
        <v>82</v>
      </c>
      <c r="E144" s="124" t="s">
        <v>10</v>
      </c>
      <c r="F144" s="125" t="s">
        <v>118</v>
      </c>
      <c r="H144" s="126">
        <v>1.7609999999999999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82</v>
      </c>
      <c r="AU144" s="124" t="s">
        <v>2</v>
      </c>
      <c r="AV144" s="121" t="s">
        <v>2</v>
      </c>
      <c r="AW144" s="121" t="s">
        <v>84</v>
      </c>
      <c r="AX144" s="121" t="s">
        <v>71</v>
      </c>
      <c r="AY144" s="124" t="s">
        <v>73</v>
      </c>
    </row>
    <row r="145" spans="1:65" s="14" customFormat="1" ht="14.45" customHeight="1" x14ac:dyDescent="0.2">
      <c r="A145" s="10"/>
      <c r="B145" s="106"/>
      <c r="C145" s="107" t="s">
        <v>119</v>
      </c>
      <c r="D145" s="107" t="s">
        <v>75</v>
      </c>
      <c r="E145" s="108" t="s">
        <v>120</v>
      </c>
      <c r="F145" s="109" t="s">
        <v>121</v>
      </c>
      <c r="G145" s="110" t="s">
        <v>122</v>
      </c>
      <c r="H145" s="111">
        <v>2.8730000000000002</v>
      </c>
      <c r="I145" s="112"/>
      <c r="J145" s="113">
        <f>ROUND(I145*H145,2)</f>
        <v>0</v>
      </c>
      <c r="K145" s="109" t="s">
        <v>79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2.47E-3</v>
      </c>
      <c r="R145" s="117">
        <f>Q145*H145</f>
        <v>7.0963100000000006E-3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80</v>
      </c>
      <c r="AT145" s="119" t="s">
        <v>75</v>
      </c>
      <c r="AU145" s="119" t="s">
        <v>2</v>
      </c>
      <c r="AY145" s="2" t="s">
        <v>73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71</v>
      </c>
      <c r="BK145" s="120">
        <f>ROUND(I145*H145,2)</f>
        <v>0</v>
      </c>
      <c r="BL145" s="2" t="s">
        <v>80</v>
      </c>
      <c r="BM145" s="119" t="s">
        <v>123</v>
      </c>
    </row>
    <row r="146" spans="1:65" s="121" customFormat="1" x14ac:dyDescent="0.2">
      <c r="B146" s="122"/>
      <c r="D146" s="123" t="s">
        <v>82</v>
      </c>
      <c r="E146" s="124" t="s">
        <v>10</v>
      </c>
      <c r="F146" s="125" t="s">
        <v>124</v>
      </c>
      <c r="H146" s="126">
        <v>2.8730000000000002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82</v>
      </c>
      <c r="AU146" s="124" t="s">
        <v>2</v>
      </c>
      <c r="AV146" s="121" t="s">
        <v>2</v>
      </c>
      <c r="AW146" s="121" t="s">
        <v>84</v>
      </c>
      <c r="AX146" s="121" t="s">
        <v>71</v>
      </c>
      <c r="AY146" s="124" t="s">
        <v>73</v>
      </c>
    </row>
    <row r="147" spans="1:65" s="14" customFormat="1" ht="14.45" customHeight="1" x14ac:dyDescent="0.2">
      <c r="A147" s="10"/>
      <c r="B147" s="106"/>
      <c r="C147" s="107" t="s">
        <v>125</v>
      </c>
      <c r="D147" s="107" t="s">
        <v>75</v>
      </c>
      <c r="E147" s="108" t="s">
        <v>126</v>
      </c>
      <c r="F147" s="109" t="s">
        <v>127</v>
      </c>
      <c r="G147" s="110" t="s">
        <v>122</v>
      </c>
      <c r="H147" s="111">
        <v>2.8730000000000002</v>
      </c>
      <c r="I147" s="112"/>
      <c r="J147" s="113">
        <f>ROUND(I147*H147,2)</f>
        <v>0</v>
      </c>
      <c r="K147" s="109" t="s">
        <v>79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80</v>
      </c>
      <c r="AT147" s="119" t="s">
        <v>75</v>
      </c>
      <c r="AU147" s="119" t="s">
        <v>2</v>
      </c>
      <c r="AY147" s="2" t="s">
        <v>73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71</v>
      </c>
      <c r="BK147" s="120">
        <f>ROUND(I147*H147,2)</f>
        <v>0</v>
      </c>
      <c r="BL147" s="2" t="s">
        <v>80</v>
      </c>
      <c r="BM147" s="119" t="s">
        <v>128</v>
      </c>
    </row>
    <row r="148" spans="1:65" s="14" customFormat="1" ht="21.6" customHeight="1" x14ac:dyDescent="0.2">
      <c r="A148" s="10"/>
      <c r="B148" s="106"/>
      <c r="C148" s="107" t="s">
        <v>129</v>
      </c>
      <c r="D148" s="107" t="s">
        <v>75</v>
      </c>
      <c r="E148" s="108" t="s">
        <v>130</v>
      </c>
      <c r="F148" s="109" t="s">
        <v>131</v>
      </c>
      <c r="G148" s="110" t="s">
        <v>78</v>
      </c>
      <c r="H148" s="111">
        <v>22.376000000000001</v>
      </c>
      <c r="I148" s="112"/>
      <c r="J148" s="113">
        <f>ROUND(I148*H148,2)</f>
        <v>0</v>
      </c>
      <c r="K148" s="109" t="s">
        <v>79</v>
      </c>
      <c r="L148" s="11"/>
      <c r="M148" s="114" t="s">
        <v>10</v>
      </c>
      <c r="N148" s="115" t="s">
        <v>27</v>
      </c>
      <c r="O148" s="116"/>
      <c r="P148" s="117">
        <f>O148*H148</f>
        <v>0</v>
      </c>
      <c r="Q148" s="117">
        <v>2.2563399999999998</v>
      </c>
      <c r="R148" s="117">
        <f>Q148*H148</f>
        <v>50.487863839999996</v>
      </c>
      <c r="S148" s="117">
        <v>0</v>
      </c>
      <c r="T148" s="118">
        <f>S148*H148</f>
        <v>0</v>
      </c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R148" s="119" t="s">
        <v>80</v>
      </c>
      <c r="AT148" s="119" t="s">
        <v>75</v>
      </c>
      <c r="AU148" s="119" t="s">
        <v>2</v>
      </c>
      <c r="AY148" s="2" t="s">
        <v>73</v>
      </c>
      <c r="BE148" s="120">
        <f>IF(N148="základní",J148,0)</f>
        <v>0</v>
      </c>
      <c r="BF148" s="120">
        <f>IF(N148="snížená",J148,0)</f>
        <v>0</v>
      </c>
      <c r="BG148" s="120">
        <f>IF(N148="zákl. přenesená",J148,0)</f>
        <v>0</v>
      </c>
      <c r="BH148" s="120">
        <f>IF(N148="sníž. přenesená",J148,0)</f>
        <v>0</v>
      </c>
      <c r="BI148" s="120">
        <f>IF(N148="nulová",J148,0)</f>
        <v>0</v>
      </c>
      <c r="BJ148" s="2" t="s">
        <v>71</v>
      </c>
      <c r="BK148" s="120">
        <f>ROUND(I148*H148,2)</f>
        <v>0</v>
      </c>
      <c r="BL148" s="2" t="s">
        <v>80</v>
      </c>
      <c r="BM148" s="119" t="s">
        <v>132</v>
      </c>
    </row>
    <row r="149" spans="1:65" s="121" customFormat="1" ht="22.5" x14ac:dyDescent="0.2">
      <c r="B149" s="122"/>
      <c r="D149" s="123" t="s">
        <v>82</v>
      </c>
      <c r="E149" s="124" t="s">
        <v>10</v>
      </c>
      <c r="F149" s="125" t="s">
        <v>133</v>
      </c>
      <c r="H149" s="126">
        <v>12.132999999999999</v>
      </c>
      <c r="I149" s="127"/>
      <c r="L149" s="122"/>
      <c r="M149" s="128"/>
      <c r="N149" s="129"/>
      <c r="O149" s="129"/>
      <c r="P149" s="129"/>
      <c r="Q149" s="129"/>
      <c r="R149" s="129"/>
      <c r="S149" s="129"/>
      <c r="T149" s="130"/>
      <c r="AT149" s="124" t="s">
        <v>82</v>
      </c>
      <c r="AU149" s="124" t="s">
        <v>2</v>
      </c>
      <c r="AV149" s="121" t="s">
        <v>2</v>
      </c>
      <c r="AW149" s="121" t="s">
        <v>84</v>
      </c>
      <c r="AX149" s="121" t="s">
        <v>72</v>
      </c>
      <c r="AY149" s="124" t="s">
        <v>73</v>
      </c>
    </row>
    <row r="150" spans="1:65" s="121" customFormat="1" x14ac:dyDescent="0.2">
      <c r="B150" s="122"/>
      <c r="D150" s="123" t="s">
        <v>82</v>
      </c>
      <c r="E150" s="124" t="s">
        <v>10</v>
      </c>
      <c r="F150" s="125" t="s">
        <v>134</v>
      </c>
      <c r="H150" s="126">
        <v>4.4539999999999997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82</v>
      </c>
      <c r="AU150" s="124" t="s">
        <v>2</v>
      </c>
      <c r="AV150" s="121" t="s">
        <v>2</v>
      </c>
      <c r="AW150" s="121" t="s">
        <v>84</v>
      </c>
      <c r="AX150" s="121" t="s">
        <v>72</v>
      </c>
      <c r="AY150" s="124" t="s">
        <v>73</v>
      </c>
    </row>
    <row r="151" spans="1:65" s="121" customFormat="1" x14ac:dyDescent="0.2">
      <c r="B151" s="122"/>
      <c r="D151" s="123" t="s">
        <v>82</v>
      </c>
      <c r="E151" s="124" t="s">
        <v>10</v>
      </c>
      <c r="F151" s="125" t="s">
        <v>135</v>
      </c>
      <c r="H151" s="126">
        <v>5.7889999999999997</v>
      </c>
      <c r="I151" s="127"/>
      <c r="L151" s="122"/>
      <c r="M151" s="128"/>
      <c r="N151" s="129"/>
      <c r="O151" s="129"/>
      <c r="P151" s="129"/>
      <c r="Q151" s="129"/>
      <c r="R151" s="129"/>
      <c r="S151" s="129"/>
      <c r="T151" s="130"/>
      <c r="AT151" s="124" t="s">
        <v>82</v>
      </c>
      <c r="AU151" s="124" t="s">
        <v>2</v>
      </c>
      <c r="AV151" s="121" t="s">
        <v>2</v>
      </c>
      <c r="AW151" s="121" t="s">
        <v>84</v>
      </c>
      <c r="AX151" s="121" t="s">
        <v>72</v>
      </c>
      <c r="AY151" s="124" t="s">
        <v>73</v>
      </c>
    </row>
    <row r="152" spans="1:65" s="131" customFormat="1" x14ac:dyDescent="0.2">
      <c r="B152" s="132"/>
      <c r="D152" s="123" t="s">
        <v>82</v>
      </c>
      <c r="E152" s="133" t="s">
        <v>10</v>
      </c>
      <c r="F152" s="134" t="s">
        <v>97</v>
      </c>
      <c r="H152" s="135">
        <v>22.375999999999998</v>
      </c>
      <c r="I152" s="136"/>
      <c r="L152" s="132"/>
      <c r="M152" s="137"/>
      <c r="N152" s="138"/>
      <c r="O152" s="138"/>
      <c r="P152" s="138"/>
      <c r="Q152" s="138"/>
      <c r="R152" s="138"/>
      <c r="S152" s="138"/>
      <c r="T152" s="139"/>
      <c r="AT152" s="133" t="s">
        <v>82</v>
      </c>
      <c r="AU152" s="133" t="s">
        <v>2</v>
      </c>
      <c r="AV152" s="131" t="s">
        <v>80</v>
      </c>
      <c r="AW152" s="131" t="s">
        <v>84</v>
      </c>
      <c r="AX152" s="131" t="s">
        <v>71</v>
      </c>
      <c r="AY152" s="133" t="s">
        <v>73</v>
      </c>
    </row>
    <row r="153" spans="1:65" s="14" customFormat="1" ht="14.45" customHeight="1" x14ac:dyDescent="0.2">
      <c r="A153" s="10"/>
      <c r="B153" s="106"/>
      <c r="C153" s="107" t="s">
        <v>136</v>
      </c>
      <c r="D153" s="107" t="s">
        <v>75</v>
      </c>
      <c r="E153" s="108" t="s">
        <v>137</v>
      </c>
      <c r="F153" s="109" t="s">
        <v>138</v>
      </c>
      <c r="G153" s="110" t="s">
        <v>122</v>
      </c>
      <c r="H153" s="111">
        <v>30.622</v>
      </c>
      <c r="I153" s="112"/>
      <c r="J153" s="113">
        <f>ROUND(I153*H153,2)</f>
        <v>0</v>
      </c>
      <c r="K153" s="109" t="s">
        <v>79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2.6900000000000001E-3</v>
      </c>
      <c r="R153" s="117">
        <f>Q153*H153</f>
        <v>8.2373180000000004E-2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80</v>
      </c>
      <c r="AT153" s="119" t="s">
        <v>75</v>
      </c>
      <c r="AU153" s="119" t="s">
        <v>2</v>
      </c>
      <c r="AY153" s="2" t="s">
        <v>73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71</v>
      </c>
      <c r="BK153" s="120">
        <f>ROUND(I153*H153,2)</f>
        <v>0</v>
      </c>
      <c r="BL153" s="2" t="s">
        <v>80</v>
      </c>
      <c r="BM153" s="119" t="s">
        <v>139</v>
      </c>
    </row>
    <row r="154" spans="1:65" s="121" customFormat="1" ht="22.5" x14ac:dyDescent="0.2">
      <c r="B154" s="122"/>
      <c r="D154" s="123" t="s">
        <v>82</v>
      </c>
      <c r="E154" s="124" t="s">
        <v>10</v>
      </c>
      <c r="F154" s="125" t="s">
        <v>140</v>
      </c>
      <c r="H154" s="126">
        <v>18.959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82</v>
      </c>
      <c r="AU154" s="124" t="s">
        <v>2</v>
      </c>
      <c r="AV154" s="121" t="s">
        <v>2</v>
      </c>
      <c r="AW154" s="121" t="s">
        <v>84</v>
      </c>
      <c r="AX154" s="121" t="s">
        <v>72</v>
      </c>
      <c r="AY154" s="124" t="s">
        <v>73</v>
      </c>
    </row>
    <row r="155" spans="1:65" s="121" customFormat="1" x14ac:dyDescent="0.2">
      <c r="B155" s="122"/>
      <c r="D155" s="123" t="s">
        <v>82</v>
      </c>
      <c r="E155" s="124" t="s">
        <v>10</v>
      </c>
      <c r="F155" s="125" t="s">
        <v>141</v>
      </c>
      <c r="H155" s="126">
        <v>6.9589999999999996</v>
      </c>
      <c r="I155" s="127"/>
      <c r="L155" s="122"/>
      <c r="M155" s="128"/>
      <c r="N155" s="129"/>
      <c r="O155" s="129"/>
      <c r="P155" s="129"/>
      <c r="Q155" s="129"/>
      <c r="R155" s="129"/>
      <c r="S155" s="129"/>
      <c r="T155" s="130"/>
      <c r="AT155" s="124" t="s">
        <v>82</v>
      </c>
      <c r="AU155" s="124" t="s">
        <v>2</v>
      </c>
      <c r="AV155" s="121" t="s">
        <v>2</v>
      </c>
      <c r="AW155" s="121" t="s">
        <v>84</v>
      </c>
      <c r="AX155" s="121" t="s">
        <v>72</v>
      </c>
      <c r="AY155" s="124" t="s">
        <v>73</v>
      </c>
    </row>
    <row r="156" spans="1:65" s="121" customFormat="1" x14ac:dyDescent="0.2">
      <c r="B156" s="122"/>
      <c r="D156" s="123" t="s">
        <v>82</v>
      </c>
      <c r="E156" s="124" t="s">
        <v>10</v>
      </c>
      <c r="F156" s="125" t="s">
        <v>142</v>
      </c>
      <c r="H156" s="126">
        <v>4.7039999999999997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82</v>
      </c>
      <c r="AU156" s="124" t="s">
        <v>2</v>
      </c>
      <c r="AV156" s="121" t="s">
        <v>2</v>
      </c>
      <c r="AW156" s="121" t="s">
        <v>84</v>
      </c>
      <c r="AX156" s="121" t="s">
        <v>72</v>
      </c>
      <c r="AY156" s="124" t="s">
        <v>73</v>
      </c>
    </row>
    <row r="157" spans="1:65" s="131" customFormat="1" x14ac:dyDescent="0.2">
      <c r="B157" s="132"/>
      <c r="D157" s="123" t="s">
        <v>82</v>
      </c>
      <c r="E157" s="133" t="s">
        <v>10</v>
      </c>
      <c r="F157" s="134" t="s">
        <v>97</v>
      </c>
      <c r="H157" s="135">
        <v>30.622</v>
      </c>
      <c r="I157" s="136"/>
      <c r="L157" s="132"/>
      <c r="M157" s="137"/>
      <c r="N157" s="138"/>
      <c r="O157" s="138"/>
      <c r="P157" s="138"/>
      <c r="Q157" s="138"/>
      <c r="R157" s="138"/>
      <c r="S157" s="138"/>
      <c r="T157" s="139"/>
      <c r="AT157" s="133" t="s">
        <v>82</v>
      </c>
      <c r="AU157" s="133" t="s">
        <v>2</v>
      </c>
      <c r="AV157" s="131" t="s">
        <v>80</v>
      </c>
      <c r="AW157" s="131" t="s">
        <v>84</v>
      </c>
      <c r="AX157" s="131" t="s">
        <v>71</v>
      </c>
      <c r="AY157" s="133" t="s">
        <v>73</v>
      </c>
    </row>
    <row r="158" spans="1:65" s="14" customFormat="1" ht="14.45" customHeight="1" x14ac:dyDescent="0.2">
      <c r="A158" s="10"/>
      <c r="B158" s="106"/>
      <c r="C158" s="107" t="s">
        <v>143</v>
      </c>
      <c r="D158" s="107" t="s">
        <v>75</v>
      </c>
      <c r="E158" s="108" t="s">
        <v>144</v>
      </c>
      <c r="F158" s="109" t="s">
        <v>145</v>
      </c>
      <c r="G158" s="110" t="s">
        <v>122</v>
      </c>
      <c r="H158" s="111">
        <v>30.622</v>
      </c>
      <c r="I158" s="112"/>
      <c r="J158" s="113">
        <f>ROUND(I158*H158,2)</f>
        <v>0</v>
      </c>
      <c r="K158" s="109" t="s">
        <v>79</v>
      </c>
      <c r="L158" s="11"/>
      <c r="M158" s="114" t="s">
        <v>10</v>
      </c>
      <c r="N158" s="115" t="s">
        <v>27</v>
      </c>
      <c r="O158" s="116"/>
      <c r="P158" s="117">
        <f>O158*H158</f>
        <v>0</v>
      </c>
      <c r="Q158" s="117">
        <v>0</v>
      </c>
      <c r="R158" s="117">
        <f>Q158*H158</f>
        <v>0</v>
      </c>
      <c r="S158" s="117">
        <v>0</v>
      </c>
      <c r="T158" s="118">
        <f>S158*H158</f>
        <v>0</v>
      </c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R158" s="119" t="s">
        <v>80</v>
      </c>
      <c r="AT158" s="119" t="s">
        <v>75</v>
      </c>
      <c r="AU158" s="119" t="s">
        <v>2</v>
      </c>
      <c r="AY158" s="2" t="s">
        <v>73</v>
      </c>
      <c r="BE158" s="120">
        <f>IF(N158="základní",J158,0)</f>
        <v>0</v>
      </c>
      <c r="BF158" s="120">
        <f>IF(N158="snížená",J158,0)</f>
        <v>0</v>
      </c>
      <c r="BG158" s="120">
        <f>IF(N158="zákl. přenesená",J158,0)</f>
        <v>0</v>
      </c>
      <c r="BH158" s="120">
        <f>IF(N158="sníž. přenesená",J158,0)</f>
        <v>0</v>
      </c>
      <c r="BI158" s="120">
        <f>IF(N158="nulová",J158,0)</f>
        <v>0</v>
      </c>
      <c r="BJ158" s="2" t="s">
        <v>71</v>
      </c>
      <c r="BK158" s="120">
        <f>ROUND(I158*H158,2)</f>
        <v>0</v>
      </c>
      <c r="BL158" s="2" t="s">
        <v>80</v>
      </c>
      <c r="BM158" s="119" t="s">
        <v>146</v>
      </c>
    </row>
    <row r="159" spans="1:65" s="14" customFormat="1" ht="21.6" customHeight="1" x14ac:dyDescent="0.2">
      <c r="A159" s="10"/>
      <c r="B159" s="106"/>
      <c r="C159" s="107" t="s">
        <v>147</v>
      </c>
      <c r="D159" s="107" t="s">
        <v>75</v>
      </c>
      <c r="E159" s="108" t="s">
        <v>148</v>
      </c>
      <c r="F159" s="109" t="s">
        <v>149</v>
      </c>
      <c r="G159" s="110" t="s">
        <v>78</v>
      </c>
      <c r="H159" s="111">
        <v>2.3580000000000001</v>
      </c>
      <c r="I159" s="112"/>
      <c r="J159" s="113">
        <f>ROUND(I159*H159,2)</f>
        <v>0</v>
      </c>
      <c r="K159" s="109" t="s">
        <v>79</v>
      </c>
      <c r="L159" s="11"/>
      <c r="M159" s="114" t="s">
        <v>10</v>
      </c>
      <c r="N159" s="115" t="s">
        <v>27</v>
      </c>
      <c r="O159" s="116"/>
      <c r="P159" s="117">
        <f>O159*H159</f>
        <v>0</v>
      </c>
      <c r="Q159" s="117">
        <v>2.2563399999999998</v>
      </c>
      <c r="R159" s="117">
        <f>Q159*H159</f>
        <v>5.32044972</v>
      </c>
      <c r="S159" s="117">
        <v>0</v>
      </c>
      <c r="T159" s="118">
        <f>S159*H159</f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80</v>
      </c>
      <c r="AT159" s="119" t="s">
        <v>75</v>
      </c>
      <c r="AU159" s="119" t="s">
        <v>2</v>
      </c>
      <c r="AY159" s="2" t="s">
        <v>73</v>
      </c>
      <c r="BE159" s="120">
        <f>IF(N159="základní",J159,0)</f>
        <v>0</v>
      </c>
      <c r="BF159" s="120">
        <f>IF(N159="snížená",J159,0)</f>
        <v>0</v>
      </c>
      <c r="BG159" s="120">
        <f>IF(N159="zákl. přenesená",J159,0)</f>
        <v>0</v>
      </c>
      <c r="BH159" s="120">
        <f>IF(N159="sníž. přenesená",J159,0)</f>
        <v>0</v>
      </c>
      <c r="BI159" s="120">
        <f>IF(N159="nulová",J159,0)</f>
        <v>0</v>
      </c>
      <c r="BJ159" s="2" t="s">
        <v>71</v>
      </c>
      <c r="BK159" s="120">
        <f>ROUND(I159*H159,2)</f>
        <v>0</v>
      </c>
      <c r="BL159" s="2" t="s">
        <v>80</v>
      </c>
      <c r="BM159" s="119" t="s">
        <v>150</v>
      </c>
    </row>
    <row r="160" spans="1:65" s="121" customFormat="1" x14ac:dyDescent="0.2">
      <c r="B160" s="122"/>
      <c r="D160" s="123" t="s">
        <v>82</v>
      </c>
      <c r="E160" s="124" t="s">
        <v>10</v>
      </c>
      <c r="F160" s="125" t="s">
        <v>151</v>
      </c>
      <c r="H160" s="126">
        <v>2.3580000000000001</v>
      </c>
      <c r="I160" s="127"/>
      <c r="L160" s="122"/>
      <c r="M160" s="128"/>
      <c r="N160" s="129"/>
      <c r="O160" s="129"/>
      <c r="P160" s="129"/>
      <c r="Q160" s="129"/>
      <c r="R160" s="129"/>
      <c r="S160" s="129"/>
      <c r="T160" s="130"/>
      <c r="AT160" s="124" t="s">
        <v>82</v>
      </c>
      <c r="AU160" s="124" t="s">
        <v>2</v>
      </c>
      <c r="AV160" s="121" t="s">
        <v>2</v>
      </c>
      <c r="AW160" s="121" t="s">
        <v>84</v>
      </c>
      <c r="AX160" s="121" t="s">
        <v>71</v>
      </c>
      <c r="AY160" s="124" t="s">
        <v>73</v>
      </c>
    </row>
    <row r="161" spans="1:65" s="14" customFormat="1" ht="14.45" customHeight="1" x14ac:dyDescent="0.2">
      <c r="A161" s="10"/>
      <c r="B161" s="106"/>
      <c r="C161" s="107" t="s">
        <v>152</v>
      </c>
      <c r="D161" s="107" t="s">
        <v>75</v>
      </c>
      <c r="E161" s="108" t="s">
        <v>153</v>
      </c>
      <c r="F161" s="109" t="s">
        <v>154</v>
      </c>
      <c r="G161" s="110" t="s">
        <v>122</v>
      </c>
      <c r="H161" s="111">
        <v>6.12</v>
      </c>
      <c r="I161" s="112"/>
      <c r="J161" s="113">
        <f>ROUND(I161*H161,2)</f>
        <v>0</v>
      </c>
      <c r="K161" s="109" t="s">
        <v>79</v>
      </c>
      <c r="L161" s="11"/>
      <c r="M161" s="114" t="s">
        <v>10</v>
      </c>
      <c r="N161" s="115" t="s">
        <v>27</v>
      </c>
      <c r="O161" s="116"/>
      <c r="P161" s="117">
        <f>O161*H161</f>
        <v>0</v>
      </c>
      <c r="Q161" s="117">
        <v>2.64E-3</v>
      </c>
      <c r="R161" s="117">
        <f>Q161*H161</f>
        <v>1.6156799999999999E-2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80</v>
      </c>
      <c r="AT161" s="119" t="s">
        <v>75</v>
      </c>
      <c r="AU161" s="119" t="s">
        <v>2</v>
      </c>
      <c r="AY161" s="2" t="s">
        <v>73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71</v>
      </c>
      <c r="BK161" s="120">
        <f>ROUND(I161*H161,2)</f>
        <v>0</v>
      </c>
      <c r="BL161" s="2" t="s">
        <v>80</v>
      </c>
      <c r="BM161" s="119" t="s">
        <v>155</v>
      </c>
    </row>
    <row r="162" spans="1:65" s="121" customFormat="1" x14ac:dyDescent="0.2">
      <c r="B162" s="122"/>
      <c r="D162" s="123" t="s">
        <v>82</v>
      </c>
      <c r="E162" s="124" t="s">
        <v>10</v>
      </c>
      <c r="F162" s="125" t="s">
        <v>156</v>
      </c>
      <c r="H162" s="126">
        <v>6.12</v>
      </c>
      <c r="I162" s="127"/>
      <c r="L162" s="122"/>
      <c r="M162" s="128"/>
      <c r="N162" s="129"/>
      <c r="O162" s="129"/>
      <c r="P162" s="129"/>
      <c r="Q162" s="129"/>
      <c r="R162" s="129"/>
      <c r="S162" s="129"/>
      <c r="T162" s="130"/>
      <c r="AT162" s="124" t="s">
        <v>82</v>
      </c>
      <c r="AU162" s="124" t="s">
        <v>2</v>
      </c>
      <c r="AV162" s="121" t="s">
        <v>2</v>
      </c>
      <c r="AW162" s="121" t="s">
        <v>84</v>
      </c>
      <c r="AX162" s="121" t="s">
        <v>71</v>
      </c>
      <c r="AY162" s="124" t="s">
        <v>73</v>
      </c>
    </row>
    <row r="163" spans="1:65" s="14" customFormat="1" ht="14.45" customHeight="1" x14ac:dyDescent="0.2">
      <c r="A163" s="10"/>
      <c r="B163" s="106"/>
      <c r="C163" s="107" t="s">
        <v>157</v>
      </c>
      <c r="D163" s="107" t="s">
        <v>75</v>
      </c>
      <c r="E163" s="108" t="s">
        <v>158</v>
      </c>
      <c r="F163" s="109" t="s">
        <v>159</v>
      </c>
      <c r="G163" s="110" t="s">
        <v>122</v>
      </c>
      <c r="H163" s="111">
        <v>6.12</v>
      </c>
      <c r="I163" s="112"/>
      <c r="J163" s="113">
        <f>ROUND(I163*H163,2)</f>
        <v>0</v>
      </c>
      <c r="K163" s="109" t="s">
        <v>79</v>
      </c>
      <c r="L163" s="11"/>
      <c r="M163" s="114" t="s">
        <v>10</v>
      </c>
      <c r="N163" s="115" t="s">
        <v>27</v>
      </c>
      <c r="O163" s="116"/>
      <c r="P163" s="117">
        <f>O163*H163</f>
        <v>0</v>
      </c>
      <c r="Q163" s="117">
        <v>0</v>
      </c>
      <c r="R163" s="117">
        <f>Q163*H163</f>
        <v>0</v>
      </c>
      <c r="S163" s="117">
        <v>0</v>
      </c>
      <c r="T163" s="118">
        <f>S163*H163</f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80</v>
      </c>
      <c r="AT163" s="119" t="s">
        <v>75</v>
      </c>
      <c r="AU163" s="119" t="s">
        <v>2</v>
      </c>
      <c r="AY163" s="2" t="s">
        <v>73</v>
      </c>
      <c r="BE163" s="120">
        <f>IF(N163="základní",J163,0)</f>
        <v>0</v>
      </c>
      <c r="BF163" s="120">
        <f>IF(N163="snížená",J163,0)</f>
        <v>0</v>
      </c>
      <c r="BG163" s="120">
        <f>IF(N163="zákl. přenesená",J163,0)</f>
        <v>0</v>
      </c>
      <c r="BH163" s="120">
        <f>IF(N163="sníž. přenesená",J163,0)</f>
        <v>0</v>
      </c>
      <c r="BI163" s="120">
        <f>IF(N163="nulová",J163,0)</f>
        <v>0</v>
      </c>
      <c r="BJ163" s="2" t="s">
        <v>71</v>
      </c>
      <c r="BK163" s="120">
        <f>ROUND(I163*H163,2)</f>
        <v>0</v>
      </c>
      <c r="BL163" s="2" t="s">
        <v>80</v>
      </c>
      <c r="BM163" s="119" t="s">
        <v>160</v>
      </c>
    </row>
    <row r="164" spans="1:65" s="92" customFormat="1" ht="22.9" customHeight="1" x14ac:dyDescent="0.2">
      <c r="B164" s="93"/>
      <c r="D164" s="94" t="s">
        <v>69</v>
      </c>
      <c r="E164" s="104" t="s">
        <v>125</v>
      </c>
      <c r="F164" s="104" t="s">
        <v>161</v>
      </c>
      <c r="I164" s="96"/>
      <c r="J164" s="105">
        <f>BK164</f>
        <v>0</v>
      </c>
      <c r="L164" s="93"/>
      <c r="M164" s="98"/>
      <c r="N164" s="99"/>
      <c r="O164" s="99"/>
      <c r="P164" s="100">
        <f>SUM(P165:P166)</f>
        <v>0</v>
      </c>
      <c r="Q164" s="99"/>
      <c r="R164" s="100">
        <f>SUM(R165:R166)</f>
        <v>5.3550000000000006E-4</v>
      </c>
      <c r="S164" s="99"/>
      <c r="T164" s="101">
        <f>SUM(T165:T166)</f>
        <v>0</v>
      </c>
      <c r="AR164" s="94" t="s">
        <v>71</v>
      </c>
      <c r="AT164" s="102" t="s">
        <v>69</v>
      </c>
      <c r="AU164" s="102" t="s">
        <v>71</v>
      </c>
      <c r="AY164" s="94" t="s">
        <v>73</v>
      </c>
      <c r="BK164" s="103">
        <f>SUM(BK165:BK166)</f>
        <v>0</v>
      </c>
    </row>
    <row r="165" spans="1:65" s="14" customFormat="1" ht="43.15" customHeight="1" x14ac:dyDescent="0.2">
      <c r="A165" s="10"/>
      <c r="B165" s="106"/>
      <c r="C165" s="107" t="s">
        <v>162</v>
      </c>
      <c r="D165" s="107" t="s">
        <v>75</v>
      </c>
      <c r="E165" s="108" t="s">
        <v>163</v>
      </c>
      <c r="F165" s="109" t="s">
        <v>164</v>
      </c>
      <c r="G165" s="110" t="s">
        <v>122</v>
      </c>
      <c r="H165" s="111">
        <v>0.85</v>
      </c>
      <c r="I165" s="112"/>
      <c r="J165" s="113">
        <f>ROUND(I165*H165,2)</f>
        <v>0</v>
      </c>
      <c r="K165" s="109" t="s">
        <v>79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6.3000000000000003E-4</v>
      </c>
      <c r="R165" s="117">
        <f>Q165*H165</f>
        <v>5.3550000000000006E-4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80</v>
      </c>
      <c r="AT165" s="119" t="s">
        <v>75</v>
      </c>
      <c r="AU165" s="119" t="s">
        <v>2</v>
      </c>
      <c r="AY165" s="2" t="s">
        <v>73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71</v>
      </c>
      <c r="BK165" s="120">
        <f>ROUND(I165*H165,2)</f>
        <v>0</v>
      </c>
      <c r="BL165" s="2" t="s">
        <v>80</v>
      </c>
      <c r="BM165" s="119" t="s">
        <v>165</v>
      </c>
    </row>
    <row r="166" spans="1:65" s="121" customFormat="1" x14ac:dyDescent="0.2">
      <c r="B166" s="122"/>
      <c r="D166" s="123" t="s">
        <v>82</v>
      </c>
      <c r="E166" s="124" t="s">
        <v>10</v>
      </c>
      <c r="F166" s="125" t="s">
        <v>166</v>
      </c>
      <c r="H166" s="126">
        <v>0.85</v>
      </c>
      <c r="I166" s="127"/>
      <c r="L166" s="122"/>
      <c r="M166" s="128"/>
      <c r="N166" s="129"/>
      <c r="O166" s="129"/>
      <c r="P166" s="129"/>
      <c r="Q166" s="129"/>
      <c r="R166" s="129"/>
      <c r="S166" s="129"/>
      <c r="T166" s="130"/>
      <c r="AT166" s="124" t="s">
        <v>82</v>
      </c>
      <c r="AU166" s="124" t="s">
        <v>2</v>
      </c>
      <c r="AV166" s="121" t="s">
        <v>2</v>
      </c>
      <c r="AW166" s="121" t="s">
        <v>84</v>
      </c>
      <c r="AX166" s="121" t="s">
        <v>71</v>
      </c>
      <c r="AY166" s="124" t="s">
        <v>73</v>
      </c>
    </row>
    <row r="167" spans="1:65" s="92" customFormat="1" ht="22.9" customHeight="1" x14ac:dyDescent="0.2">
      <c r="B167" s="93"/>
      <c r="D167" s="94" t="s">
        <v>69</v>
      </c>
      <c r="E167" s="104" t="s">
        <v>167</v>
      </c>
      <c r="F167" s="104" t="s">
        <v>168</v>
      </c>
      <c r="I167" s="96"/>
      <c r="J167" s="105">
        <f>BK167</f>
        <v>0</v>
      </c>
      <c r="L167" s="93"/>
      <c r="M167" s="98"/>
      <c r="N167" s="99"/>
      <c r="O167" s="99"/>
      <c r="P167" s="100">
        <f>P168</f>
        <v>0</v>
      </c>
      <c r="Q167" s="99"/>
      <c r="R167" s="100">
        <f>R168</f>
        <v>0</v>
      </c>
      <c r="S167" s="99"/>
      <c r="T167" s="101">
        <f>T168</f>
        <v>0</v>
      </c>
      <c r="AR167" s="94" t="s">
        <v>71</v>
      </c>
      <c r="AT167" s="102" t="s">
        <v>69</v>
      </c>
      <c r="AU167" s="102" t="s">
        <v>71</v>
      </c>
      <c r="AY167" s="94" t="s">
        <v>73</v>
      </c>
      <c r="BK167" s="103">
        <f>BK168</f>
        <v>0</v>
      </c>
    </row>
    <row r="168" spans="1:65" s="14" customFormat="1" ht="64.900000000000006" customHeight="1" x14ac:dyDescent="0.2">
      <c r="A168" s="10"/>
      <c r="B168" s="106"/>
      <c r="C168" s="107" t="s">
        <v>169</v>
      </c>
      <c r="D168" s="107" t="s">
        <v>75</v>
      </c>
      <c r="E168" s="108" t="s">
        <v>170</v>
      </c>
      <c r="F168" s="109" t="s">
        <v>171</v>
      </c>
      <c r="G168" s="110" t="s">
        <v>110</v>
      </c>
      <c r="H168" s="111">
        <v>59.887999999999998</v>
      </c>
      <c r="I168" s="112"/>
      <c r="J168" s="113">
        <f>ROUND(I168*H168,2)</f>
        <v>0</v>
      </c>
      <c r="K168" s="109" t="s">
        <v>79</v>
      </c>
      <c r="L168" s="11"/>
      <c r="M168" s="114" t="s">
        <v>10</v>
      </c>
      <c r="N168" s="115" t="s">
        <v>27</v>
      </c>
      <c r="O168" s="116"/>
      <c r="P168" s="117">
        <f>O168*H168</f>
        <v>0</v>
      </c>
      <c r="Q168" s="117">
        <v>0</v>
      </c>
      <c r="R168" s="117">
        <f>Q168*H168</f>
        <v>0</v>
      </c>
      <c r="S168" s="117">
        <v>0</v>
      </c>
      <c r="T168" s="118">
        <f>S168*H168</f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80</v>
      </c>
      <c r="AT168" s="119" t="s">
        <v>75</v>
      </c>
      <c r="AU168" s="119" t="s">
        <v>2</v>
      </c>
      <c r="AY168" s="2" t="s">
        <v>73</v>
      </c>
      <c r="BE168" s="120">
        <f>IF(N168="základní",J168,0)</f>
        <v>0</v>
      </c>
      <c r="BF168" s="120">
        <f>IF(N168="snížená",J168,0)</f>
        <v>0</v>
      </c>
      <c r="BG168" s="120">
        <f>IF(N168="zákl. přenesená",J168,0)</f>
        <v>0</v>
      </c>
      <c r="BH168" s="120">
        <f>IF(N168="sníž. přenesená",J168,0)</f>
        <v>0</v>
      </c>
      <c r="BI168" s="120">
        <f>IF(N168="nulová",J168,0)</f>
        <v>0</v>
      </c>
      <c r="BJ168" s="2" t="s">
        <v>71</v>
      </c>
      <c r="BK168" s="120">
        <f>ROUND(I168*H168,2)</f>
        <v>0</v>
      </c>
      <c r="BL168" s="2" t="s">
        <v>80</v>
      </c>
      <c r="BM168" s="119" t="s">
        <v>172</v>
      </c>
    </row>
    <row r="169" spans="1:65" s="92" customFormat="1" ht="25.9" customHeight="1" x14ac:dyDescent="0.2">
      <c r="B169" s="93"/>
      <c r="D169" s="94" t="s">
        <v>69</v>
      </c>
      <c r="E169" s="95" t="s">
        <v>173</v>
      </c>
      <c r="F169" s="95" t="s">
        <v>174</v>
      </c>
      <c r="I169" s="96"/>
      <c r="J169" s="97">
        <f>BK169</f>
        <v>0</v>
      </c>
      <c r="L169" s="93"/>
      <c r="M169" s="98"/>
      <c r="N169" s="99"/>
      <c r="O169" s="99"/>
      <c r="P169" s="100">
        <f>P170</f>
        <v>0</v>
      </c>
      <c r="Q169" s="99"/>
      <c r="R169" s="100">
        <f>R170</f>
        <v>0</v>
      </c>
      <c r="S169" s="99"/>
      <c r="T169" s="101">
        <f>T170</f>
        <v>0</v>
      </c>
      <c r="AR169" s="94" t="s">
        <v>2</v>
      </c>
      <c r="AT169" s="102" t="s">
        <v>69</v>
      </c>
      <c r="AU169" s="102" t="s">
        <v>72</v>
      </c>
      <c r="AY169" s="94" t="s">
        <v>73</v>
      </c>
      <c r="BK169" s="103">
        <f>BK170</f>
        <v>0</v>
      </c>
    </row>
    <row r="170" spans="1:65" s="92" customFormat="1" ht="22.9" customHeight="1" x14ac:dyDescent="0.2">
      <c r="B170" s="93"/>
      <c r="D170" s="94" t="s">
        <v>69</v>
      </c>
      <c r="E170" s="104" t="s">
        <v>175</v>
      </c>
      <c r="F170" s="104" t="s">
        <v>176</v>
      </c>
      <c r="I170" s="96"/>
      <c r="J170" s="105">
        <f>BK170</f>
        <v>0</v>
      </c>
      <c r="L170" s="93"/>
      <c r="M170" s="98"/>
      <c r="N170" s="99"/>
      <c r="O170" s="99"/>
      <c r="P170" s="100">
        <f>SUM(P171:P174)</f>
        <v>0</v>
      </c>
      <c r="Q170" s="99"/>
      <c r="R170" s="100">
        <f>SUM(R171:R174)</f>
        <v>0</v>
      </c>
      <c r="S170" s="99"/>
      <c r="T170" s="101">
        <f>SUM(T171:T174)</f>
        <v>0</v>
      </c>
      <c r="AR170" s="94" t="s">
        <v>2</v>
      </c>
      <c r="AT170" s="102" t="s">
        <v>69</v>
      </c>
      <c r="AU170" s="102" t="s">
        <v>71</v>
      </c>
      <c r="AY170" s="94" t="s">
        <v>73</v>
      </c>
      <c r="BK170" s="103">
        <f>SUM(BK171:BK174)</f>
        <v>0</v>
      </c>
    </row>
    <row r="171" spans="1:65" s="14" customFormat="1" ht="21.6" customHeight="1" x14ac:dyDescent="0.2">
      <c r="A171" s="10"/>
      <c r="B171" s="106"/>
      <c r="C171" s="107" t="s">
        <v>177</v>
      </c>
      <c r="D171" s="107" t="s">
        <v>75</v>
      </c>
      <c r="E171" s="108" t="s">
        <v>178</v>
      </c>
      <c r="F171" s="109" t="s">
        <v>179</v>
      </c>
      <c r="G171" s="110" t="s">
        <v>180</v>
      </c>
      <c r="H171" s="111">
        <v>2250</v>
      </c>
      <c r="I171" s="112"/>
      <c r="J171" s="113">
        <f>ROUND(I171*H171,2)</f>
        <v>0</v>
      </c>
      <c r="K171" s="109" t="s">
        <v>10</v>
      </c>
      <c r="L171" s="11"/>
      <c r="M171" s="114" t="s">
        <v>10</v>
      </c>
      <c r="N171" s="115" t="s">
        <v>27</v>
      </c>
      <c r="O171" s="116"/>
      <c r="P171" s="117">
        <f>O171*H171</f>
        <v>0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162</v>
      </c>
      <c r="AT171" s="119" t="s">
        <v>75</v>
      </c>
      <c r="AU171" s="119" t="s">
        <v>2</v>
      </c>
      <c r="AY171" s="2" t="s">
        <v>73</v>
      </c>
      <c r="BE171" s="120">
        <f>IF(N171="základní",J171,0)</f>
        <v>0</v>
      </c>
      <c r="BF171" s="120">
        <f>IF(N171="snížená",J171,0)</f>
        <v>0</v>
      </c>
      <c r="BG171" s="120">
        <f>IF(N171="zákl. přenesená",J171,0)</f>
        <v>0</v>
      </c>
      <c r="BH171" s="120">
        <f>IF(N171="sníž. přenesená",J171,0)</f>
        <v>0</v>
      </c>
      <c r="BI171" s="120">
        <f>IF(N171="nulová",J171,0)</f>
        <v>0</v>
      </c>
      <c r="BJ171" s="2" t="s">
        <v>71</v>
      </c>
      <c r="BK171" s="120">
        <f>ROUND(I171*H171,2)</f>
        <v>0</v>
      </c>
      <c r="BL171" s="2" t="s">
        <v>162</v>
      </c>
      <c r="BM171" s="119" t="s">
        <v>181</v>
      </c>
    </row>
    <row r="172" spans="1:65" s="121" customFormat="1" x14ac:dyDescent="0.2">
      <c r="B172" s="122"/>
      <c r="D172" s="123" t="s">
        <v>82</v>
      </c>
      <c r="E172" s="124" t="s">
        <v>10</v>
      </c>
      <c r="F172" s="125" t="s">
        <v>182</v>
      </c>
      <c r="H172" s="126">
        <v>2250</v>
      </c>
      <c r="I172" s="127"/>
      <c r="L172" s="122"/>
      <c r="M172" s="128"/>
      <c r="N172" s="129"/>
      <c r="O172" s="129"/>
      <c r="P172" s="129"/>
      <c r="Q172" s="129"/>
      <c r="R172" s="129"/>
      <c r="S172" s="129"/>
      <c r="T172" s="130"/>
      <c r="AT172" s="124" t="s">
        <v>82</v>
      </c>
      <c r="AU172" s="124" t="s">
        <v>2</v>
      </c>
      <c r="AV172" s="121" t="s">
        <v>2</v>
      </c>
      <c r="AW172" s="121" t="s">
        <v>84</v>
      </c>
      <c r="AX172" s="121" t="s">
        <v>71</v>
      </c>
      <c r="AY172" s="124" t="s">
        <v>73</v>
      </c>
    </row>
    <row r="173" spans="1:65" s="131" customFormat="1" x14ac:dyDescent="0.2">
      <c r="B173" s="132"/>
      <c r="D173" s="123" t="s">
        <v>82</v>
      </c>
      <c r="E173" s="133" t="s">
        <v>10</v>
      </c>
      <c r="F173" s="134" t="s">
        <v>97</v>
      </c>
      <c r="H173" s="135">
        <v>2250</v>
      </c>
      <c r="I173" s="136"/>
      <c r="L173" s="132"/>
      <c r="M173" s="137"/>
      <c r="N173" s="138"/>
      <c r="O173" s="138"/>
      <c r="P173" s="138"/>
      <c r="Q173" s="138"/>
      <c r="R173" s="138"/>
      <c r="S173" s="138"/>
      <c r="T173" s="139"/>
      <c r="AT173" s="133" t="s">
        <v>82</v>
      </c>
      <c r="AU173" s="133" t="s">
        <v>2</v>
      </c>
      <c r="AV173" s="131" t="s">
        <v>80</v>
      </c>
      <c r="AW173" s="131" t="s">
        <v>84</v>
      </c>
      <c r="AX173" s="131" t="s">
        <v>72</v>
      </c>
      <c r="AY173" s="133" t="s">
        <v>73</v>
      </c>
    </row>
    <row r="174" spans="1:65" s="14" customFormat="1" ht="43.15" customHeight="1" x14ac:dyDescent="0.2">
      <c r="A174" s="10"/>
      <c r="B174" s="106"/>
      <c r="C174" s="107" t="s">
        <v>183</v>
      </c>
      <c r="D174" s="107" t="s">
        <v>75</v>
      </c>
      <c r="E174" s="108" t="s">
        <v>184</v>
      </c>
      <c r="F174" s="109" t="s">
        <v>185</v>
      </c>
      <c r="G174" s="110" t="s">
        <v>110</v>
      </c>
      <c r="H174" s="111">
        <v>0</v>
      </c>
      <c r="I174" s="112"/>
      <c r="J174" s="113">
        <f>ROUND(I174*H174,2)</f>
        <v>0</v>
      </c>
      <c r="K174" s="109" t="s">
        <v>79</v>
      </c>
      <c r="L174" s="11"/>
      <c r="M174" s="140" t="s">
        <v>10</v>
      </c>
      <c r="N174" s="141" t="s">
        <v>27</v>
      </c>
      <c r="O174" s="142"/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162</v>
      </c>
      <c r="AT174" s="119" t="s">
        <v>75</v>
      </c>
      <c r="AU174" s="119" t="s">
        <v>2</v>
      </c>
      <c r="AY174" s="2" t="s">
        <v>73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71</v>
      </c>
      <c r="BK174" s="120">
        <f>ROUND(I174*H174,2)</f>
        <v>0</v>
      </c>
      <c r="BL174" s="2" t="s">
        <v>162</v>
      </c>
      <c r="BM174" s="119" t="s">
        <v>186</v>
      </c>
    </row>
    <row r="175" spans="1:65" s="14" customFormat="1" ht="6.95" customHeight="1" x14ac:dyDescent="0.2">
      <c r="A175" s="10"/>
      <c r="B175" s="51"/>
      <c r="C175" s="52"/>
      <c r="D175" s="52"/>
      <c r="E175" s="52"/>
      <c r="F175" s="52"/>
      <c r="G175" s="52"/>
      <c r="H175" s="52"/>
      <c r="I175" s="53"/>
      <c r="J175" s="52"/>
      <c r="K175" s="52"/>
      <c r="L175" s="11"/>
      <c r="M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</sheetData>
  <autoFilter ref="C122:K17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101.4 - SO101.4 - hromadn...</vt:lpstr>
      <vt:lpstr>'101.4 - SO101.4 - hromadn...'!Názvy_tisku</vt:lpstr>
      <vt:lpstr>'101.4 - SO101.4 - hromadn...'!Oblast_tisku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2019-07-30T08:01:00Z</cp:lastPrinted>
  <dcterms:created xsi:type="dcterms:W3CDTF">2019-07-30T05:16:37Z</dcterms:created>
  <dcterms:modified xsi:type="dcterms:W3CDTF">2019-07-30T08:01:33Z</dcterms:modified>
</cp:coreProperties>
</file>