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01.2 - SO101.2 - hromad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'101.2 - SO101.2 - hromadn...'!$C$133:$K$542</definedName>
    <definedName name="_xlnm.Print_Area" localSheetId="1">'101.2 - SO101.2 - hromadn...'!$C$4:$J$76,'101.2 - SO101.2 - hromadn...'!$C$82:$J$115,'101.2 - SO101.2 - hromadn...'!$C$121:$K$542</definedName>
    <definedName name="_xlnm.Print_Titles" localSheetId="1">'101.2 - SO101.2 - hromadn...'!$133:$133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539"/>
  <c r="BH539"/>
  <c r="BG539"/>
  <c r="BF539"/>
  <c r="T539"/>
  <c r="R539"/>
  <c r="P539"/>
  <c r="BK539"/>
  <c r="J539"/>
  <c r="BE539"/>
  <c r="BI535"/>
  <c r="BH535"/>
  <c r="BG535"/>
  <c r="BF535"/>
  <c r="T535"/>
  <c r="T534"/>
  <c r="R535"/>
  <c r="R534"/>
  <c r="P535"/>
  <c r="P534"/>
  <c r="BK535"/>
  <c r="BK534"/>
  <c r="J534"/>
  <c r="J535"/>
  <c r="BE535"/>
  <c r="J114"/>
  <c r="BI530"/>
  <c r="BH530"/>
  <c r="BG530"/>
  <c r="BF530"/>
  <c r="T530"/>
  <c r="T529"/>
  <c r="R530"/>
  <c r="R529"/>
  <c r="P530"/>
  <c r="P529"/>
  <c r="BK530"/>
  <c r="BK529"/>
  <c r="J529"/>
  <c r="J530"/>
  <c r="BE530"/>
  <c r="J113"/>
  <c r="BI528"/>
  <c r="BH528"/>
  <c r="BG528"/>
  <c r="BF528"/>
  <c r="T528"/>
  <c r="R528"/>
  <c r="P528"/>
  <c r="BK528"/>
  <c r="J528"/>
  <c r="BE528"/>
  <c r="BI527"/>
  <c r="BH527"/>
  <c r="BG527"/>
  <c r="BF527"/>
  <c r="T527"/>
  <c r="R527"/>
  <c r="P527"/>
  <c r="BK527"/>
  <c r="J527"/>
  <c r="BE527"/>
  <c r="BI525"/>
  <c r="BH525"/>
  <c r="BG525"/>
  <c r="BF525"/>
  <c r="T525"/>
  <c r="R525"/>
  <c r="P525"/>
  <c r="BK525"/>
  <c r="J525"/>
  <c r="BE525"/>
  <c r="BI524"/>
  <c r="BH524"/>
  <c r="BG524"/>
  <c r="BF524"/>
  <c r="T524"/>
  <c r="R524"/>
  <c r="P524"/>
  <c r="BK524"/>
  <c r="J524"/>
  <c r="BE524"/>
  <c r="BI522"/>
  <c r="BH522"/>
  <c r="BG522"/>
  <c r="BF522"/>
  <c r="T522"/>
  <c r="R522"/>
  <c r="P522"/>
  <c r="BK522"/>
  <c r="J522"/>
  <c r="BE522"/>
  <c r="BI521"/>
  <c r="BH521"/>
  <c r="BG521"/>
  <c r="BF521"/>
  <c r="T521"/>
  <c r="T520"/>
  <c r="R521"/>
  <c r="R520"/>
  <c r="P521"/>
  <c r="P520"/>
  <c r="BK521"/>
  <c r="BK520"/>
  <c r="J520"/>
  <c r="J521"/>
  <c r="BE521"/>
  <c r="J112"/>
  <c r="BI519"/>
  <c r="BH519"/>
  <c r="BG519"/>
  <c r="BF519"/>
  <c r="T519"/>
  <c r="R519"/>
  <c r="P519"/>
  <c r="BK519"/>
  <c r="J519"/>
  <c r="BE519"/>
  <c r="BI515"/>
  <c r="BH515"/>
  <c r="BG515"/>
  <c r="BF515"/>
  <c r="T515"/>
  <c r="R515"/>
  <c r="P515"/>
  <c r="BK515"/>
  <c r="J515"/>
  <c r="BE515"/>
  <c r="BI514"/>
  <c r="BH514"/>
  <c r="BG514"/>
  <c r="BF514"/>
  <c r="T514"/>
  <c r="R514"/>
  <c r="P514"/>
  <c r="BK514"/>
  <c r="J514"/>
  <c r="BE514"/>
  <c r="BI513"/>
  <c r="BH513"/>
  <c r="BG513"/>
  <c r="BF513"/>
  <c r="T513"/>
  <c r="R513"/>
  <c r="P513"/>
  <c r="BK513"/>
  <c r="J513"/>
  <c r="BE513"/>
  <c r="BI512"/>
  <c r="BH512"/>
  <c r="BG512"/>
  <c r="BF512"/>
  <c r="T512"/>
  <c r="R512"/>
  <c r="P512"/>
  <c r="BK512"/>
  <c r="J512"/>
  <c r="BE512"/>
  <c r="BI511"/>
  <c r="BH511"/>
  <c r="BG511"/>
  <c r="BF511"/>
  <c r="T511"/>
  <c r="T510"/>
  <c r="R511"/>
  <c r="R510"/>
  <c r="P511"/>
  <c r="P510"/>
  <c r="BK511"/>
  <c r="BK510"/>
  <c r="J510"/>
  <c r="J511"/>
  <c r="BE511"/>
  <c r="J111"/>
  <c r="BI509"/>
  <c r="BH509"/>
  <c r="BG509"/>
  <c r="BF509"/>
  <c r="T509"/>
  <c r="R509"/>
  <c r="P509"/>
  <c r="BK509"/>
  <c r="J509"/>
  <c r="BE509"/>
  <c r="BI507"/>
  <c r="BH507"/>
  <c r="BG507"/>
  <c r="BF507"/>
  <c r="T507"/>
  <c r="R507"/>
  <c r="P507"/>
  <c r="BK507"/>
  <c r="J507"/>
  <c r="BE507"/>
  <c r="BI505"/>
  <c r="BH505"/>
  <c r="BG505"/>
  <c r="BF505"/>
  <c r="T505"/>
  <c r="R505"/>
  <c r="P505"/>
  <c r="BK505"/>
  <c r="J505"/>
  <c r="BE505"/>
  <c r="BI503"/>
  <c r="BH503"/>
  <c r="BG503"/>
  <c r="BF503"/>
  <c r="T503"/>
  <c r="R503"/>
  <c r="P503"/>
  <c r="BK503"/>
  <c r="J503"/>
  <c r="BE503"/>
  <c r="BI501"/>
  <c r="BH501"/>
  <c r="BG501"/>
  <c r="BF501"/>
  <c r="T501"/>
  <c r="R501"/>
  <c r="P501"/>
  <c r="BK501"/>
  <c r="J501"/>
  <c r="BE501"/>
  <c r="BI498"/>
  <c r="BH498"/>
  <c r="BG498"/>
  <c r="BF498"/>
  <c r="T498"/>
  <c r="T497"/>
  <c r="R498"/>
  <c r="R497"/>
  <c r="P498"/>
  <c r="P497"/>
  <c r="BK498"/>
  <c r="BK497"/>
  <c r="J497"/>
  <c r="J498"/>
  <c r="BE498"/>
  <c r="J110"/>
  <c r="BI496"/>
  <c r="BH496"/>
  <c r="BG496"/>
  <c r="BF496"/>
  <c r="T496"/>
  <c r="R496"/>
  <c r="P496"/>
  <c r="BK496"/>
  <c r="J496"/>
  <c r="BE496"/>
  <c r="BI494"/>
  <c r="BH494"/>
  <c r="BG494"/>
  <c r="BF494"/>
  <c r="T494"/>
  <c r="R494"/>
  <c r="P494"/>
  <c r="BK494"/>
  <c r="J494"/>
  <c r="BE494"/>
  <c r="BI493"/>
  <c r="BH493"/>
  <c r="BG493"/>
  <c r="BF493"/>
  <c r="T493"/>
  <c r="R493"/>
  <c r="P493"/>
  <c r="BK493"/>
  <c r="J493"/>
  <c r="BE493"/>
  <c r="BI491"/>
  <c r="BH491"/>
  <c r="BG491"/>
  <c r="BF491"/>
  <c r="T491"/>
  <c r="R491"/>
  <c r="P491"/>
  <c r="BK491"/>
  <c r="J491"/>
  <c r="BE491"/>
  <c r="BI489"/>
  <c r="BH489"/>
  <c r="BG489"/>
  <c r="BF489"/>
  <c r="T489"/>
  <c r="R489"/>
  <c r="P489"/>
  <c r="BK489"/>
  <c r="J489"/>
  <c r="BE489"/>
  <c r="BI487"/>
  <c r="BH487"/>
  <c r="BG487"/>
  <c r="BF487"/>
  <c r="T487"/>
  <c r="R487"/>
  <c r="P487"/>
  <c r="BK487"/>
  <c r="J487"/>
  <c r="BE487"/>
  <c r="BI485"/>
  <c r="BH485"/>
  <c r="BG485"/>
  <c r="BF485"/>
  <c r="T485"/>
  <c r="R485"/>
  <c r="P485"/>
  <c r="BK485"/>
  <c r="J485"/>
  <c r="BE485"/>
  <c r="BI483"/>
  <c r="BH483"/>
  <c r="BG483"/>
  <c r="BF483"/>
  <c r="T483"/>
  <c r="R483"/>
  <c r="P483"/>
  <c r="BK483"/>
  <c r="J483"/>
  <c r="BE483"/>
  <c r="BI478"/>
  <c r="BH478"/>
  <c r="BG478"/>
  <c r="BF478"/>
  <c r="T478"/>
  <c r="R478"/>
  <c r="P478"/>
  <c r="BK478"/>
  <c r="J478"/>
  <c r="BE478"/>
  <c r="BI472"/>
  <c r="BH472"/>
  <c r="BG472"/>
  <c r="BF472"/>
  <c r="T472"/>
  <c r="R472"/>
  <c r="P472"/>
  <c r="BK472"/>
  <c r="J472"/>
  <c r="BE472"/>
  <c r="BI470"/>
  <c r="BH470"/>
  <c r="BG470"/>
  <c r="BF470"/>
  <c r="T470"/>
  <c r="R470"/>
  <c r="P470"/>
  <c r="BK470"/>
  <c r="J470"/>
  <c r="BE470"/>
  <c r="BI469"/>
  <c r="BH469"/>
  <c r="BG469"/>
  <c r="BF469"/>
  <c r="T469"/>
  <c r="R469"/>
  <c r="P469"/>
  <c r="BK469"/>
  <c r="J469"/>
  <c r="BE469"/>
  <c r="BI467"/>
  <c r="BH467"/>
  <c r="BG467"/>
  <c r="BF467"/>
  <c r="T467"/>
  <c r="R467"/>
  <c r="P467"/>
  <c r="BK467"/>
  <c r="J467"/>
  <c r="BE467"/>
  <c r="BI466"/>
  <c r="BH466"/>
  <c r="BG466"/>
  <c r="BF466"/>
  <c r="T466"/>
  <c r="T465"/>
  <c r="R466"/>
  <c r="R465"/>
  <c r="P466"/>
  <c r="P465"/>
  <c r="BK466"/>
  <c r="BK465"/>
  <c r="J465"/>
  <c r="J466"/>
  <c r="BE466"/>
  <c r="J109"/>
  <c r="BI464"/>
  <c r="BH464"/>
  <c r="BG464"/>
  <c r="BF464"/>
  <c r="T464"/>
  <c r="R464"/>
  <c r="P464"/>
  <c r="BK464"/>
  <c r="J464"/>
  <c r="BE464"/>
  <c r="BI462"/>
  <c r="BH462"/>
  <c r="BG462"/>
  <c r="BF462"/>
  <c r="T462"/>
  <c r="R462"/>
  <c r="P462"/>
  <c r="BK462"/>
  <c r="J462"/>
  <c r="BE462"/>
  <c r="BI460"/>
  <c r="BH460"/>
  <c r="BG460"/>
  <c r="BF460"/>
  <c r="T460"/>
  <c r="R460"/>
  <c r="P460"/>
  <c r="BK460"/>
  <c r="J460"/>
  <c r="BE460"/>
  <c r="BI458"/>
  <c r="BH458"/>
  <c r="BG458"/>
  <c r="BF458"/>
  <c r="T458"/>
  <c r="R458"/>
  <c r="P458"/>
  <c r="BK458"/>
  <c r="J458"/>
  <c r="BE458"/>
  <c r="BI456"/>
  <c r="BH456"/>
  <c r="BG456"/>
  <c r="BF456"/>
  <c r="T456"/>
  <c r="R456"/>
  <c r="P456"/>
  <c r="BK456"/>
  <c r="J456"/>
  <c r="BE456"/>
  <c r="BI454"/>
  <c r="BH454"/>
  <c r="BG454"/>
  <c r="BF454"/>
  <c r="T454"/>
  <c r="R454"/>
  <c r="P454"/>
  <c r="BK454"/>
  <c r="J454"/>
  <c r="BE454"/>
  <c r="BI452"/>
  <c r="BH452"/>
  <c r="BG452"/>
  <c r="BF452"/>
  <c r="T452"/>
  <c r="R452"/>
  <c r="P452"/>
  <c r="BK452"/>
  <c r="J452"/>
  <c r="BE452"/>
  <c r="BI450"/>
  <c r="BH450"/>
  <c r="BG450"/>
  <c r="BF450"/>
  <c r="T450"/>
  <c r="R450"/>
  <c r="P450"/>
  <c r="BK450"/>
  <c r="J450"/>
  <c r="BE450"/>
  <c r="BI448"/>
  <c r="BH448"/>
  <c r="BG448"/>
  <c r="BF448"/>
  <c r="T448"/>
  <c r="R448"/>
  <c r="P448"/>
  <c r="BK448"/>
  <c r="J448"/>
  <c r="BE448"/>
  <c r="BI446"/>
  <c r="BH446"/>
  <c r="BG446"/>
  <c r="BF446"/>
  <c r="T446"/>
  <c r="R446"/>
  <c r="P446"/>
  <c r="BK446"/>
  <c r="J446"/>
  <c r="BE446"/>
  <c r="BI444"/>
  <c r="BH444"/>
  <c r="BG444"/>
  <c r="BF444"/>
  <c r="T444"/>
  <c r="R444"/>
  <c r="P444"/>
  <c r="BK444"/>
  <c r="J444"/>
  <c r="BE444"/>
  <c r="BI440"/>
  <c r="BH440"/>
  <c r="BG440"/>
  <c r="BF440"/>
  <c r="T440"/>
  <c r="R440"/>
  <c r="P440"/>
  <c r="BK440"/>
  <c r="J440"/>
  <c r="BE440"/>
  <c r="BI438"/>
  <c r="BH438"/>
  <c r="BG438"/>
  <c r="BF438"/>
  <c r="T438"/>
  <c r="R438"/>
  <c r="P438"/>
  <c r="BK438"/>
  <c r="J438"/>
  <c r="BE438"/>
  <c r="BI434"/>
  <c r="BH434"/>
  <c r="BG434"/>
  <c r="BF434"/>
  <c r="T434"/>
  <c r="R434"/>
  <c r="P434"/>
  <c r="BK434"/>
  <c r="J434"/>
  <c r="BE434"/>
  <c r="BI432"/>
  <c r="BH432"/>
  <c r="BG432"/>
  <c r="BF432"/>
  <c r="T432"/>
  <c r="R432"/>
  <c r="P432"/>
  <c r="BK432"/>
  <c r="J432"/>
  <c r="BE432"/>
  <c r="BI429"/>
  <c r="BH429"/>
  <c r="BG429"/>
  <c r="BF429"/>
  <c r="T429"/>
  <c r="R429"/>
  <c r="P429"/>
  <c r="BK429"/>
  <c r="J429"/>
  <c r="BE429"/>
  <c r="BI426"/>
  <c r="BH426"/>
  <c r="BG426"/>
  <c r="BF426"/>
  <c r="T426"/>
  <c r="R426"/>
  <c r="P426"/>
  <c r="BK426"/>
  <c r="J426"/>
  <c r="BE426"/>
  <c r="BI423"/>
  <c r="BH423"/>
  <c r="BG423"/>
  <c r="BF423"/>
  <c r="T423"/>
  <c r="R423"/>
  <c r="P423"/>
  <c r="BK423"/>
  <c r="J423"/>
  <c r="BE423"/>
  <c r="BI421"/>
  <c r="BH421"/>
  <c r="BG421"/>
  <c r="BF421"/>
  <c r="T421"/>
  <c r="R421"/>
  <c r="P421"/>
  <c r="BK421"/>
  <c r="J421"/>
  <c r="BE421"/>
  <c r="BI417"/>
  <c r="BH417"/>
  <c r="BG417"/>
  <c r="BF417"/>
  <c r="T417"/>
  <c r="R417"/>
  <c r="P417"/>
  <c r="BK417"/>
  <c r="J417"/>
  <c r="BE417"/>
  <c r="BI415"/>
  <c r="BH415"/>
  <c r="BG415"/>
  <c r="BF415"/>
  <c r="T415"/>
  <c r="R415"/>
  <c r="P415"/>
  <c r="BK415"/>
  <c r="J415"/>
  <c r="BE415"/>
  <c r="BI413"/>
  <c r="BH413"/>
  <c r="BG413"/>
  <c r="BF413"/>
  <c r="T413"/>
  <c r="R413"/>
  <c r="P413"/>
  <c r="BK413"/>
  <c r="J413"/>
  <c r="BE413"/>
  <c r="BI409"/>
  <c r="BH409"/>
  <c r="BG409"/>
  <c r="BF409"/>
  <c r="T409"/>
  <c r="R409"/>
  <c r="P409"/>
  <c r="BK409"/>
  <c r="J409"/>
  <c r="BE409"/>
  <c r="BI408"/>
  <c r="BH408"/>
  <c r="BG408"/>
  <c r="BF408"/>
  <c r="T408"/>
  <c r="T407"/>
  <c r="R408"/>
  <c r="R407"/>
  <c r="P408"/>
  <c r="P407"/>
  <c r="BK408"/>
  <c r="BK407"/>
  <c r="J407"/>
  <c r="J408"/>
  <c r="BE408"/>
  <c r="J108"/>
  <c r="BI406"/>
  <c r="BH406"/>
  <c r="BG406"/>
  <c r="BF406"/>
  <c r="T406"/>
  <c r="R406"/>
  <c r="P406"/>
  <c r="BK406"/>
  <c r="J406"/>
  <c r="BE406"/>
  <c r="BI404"/>
  <c r="BH404"/>
  <c r="BG404"/>
  <c r="BF404"/>
  <c r="T404"/>
  <c r="R404"/>
  <c r="P404"/>
  <c r="BK404"/>
  <c r="J404"/>
  <c r="BE404"/>
  <c r="BI399"/>
  <c r="BH399"/>
  <c r="BG399"/>
  <c r="BF399"/>
  <c r="T399"/>
  <c r="R399"/>
  <c r="P399"/>
  <c r="BK399"/>
  <c r="J399"/>
  <c r="BE399"/>
  <c r="BI395"/>
  <c r="BH395"/>
  <c r="BG395"/>
  <c r="BF395"/>
  <c r="T395"/>
  <c r="R395"/>
  <c r="P395"/>
  <c r="BK395"/>
  <c r="J395"/>
  <c r="BE395"/>
  <c r="BI390"/>
  <c r="BH390"/>
  <c r="BG390"/>
  <c r="BF390"/>
  <c r="T390"/>
  <c r="R390"/>
  <c r="P390"/>
  <c r="BK390"/>
  <c r="J390"/>
  <c r="BE390"/>
  <c r="BI388"/>
  <c r="BH388"/>
  <c r="BG388"/>
  <c r="BF388"/>
  <c r="T388"/>
  <c r="R388"/>
  <c r="P388"/>
  <c r="BK388"/>
  <c r="J388"/>
  <c r="BE388"/>
  <c r="BI386"/>
  <c r="BH386"/>
  <c r="BG386"/>
  <c r="BF386"/>
  <c r="T386"/>
  <c r="R386"/>
  <c r="P386"/>
  <c r="BK386"/>
  <c r="J386"/>
  <c r="BE386"/>
  <c r="BI384"/>
  <c r="BH384"/>
  <c r="BG384"/>
  <c r="BF384"/>
  <c r="T384"/>
  <c r="R384"/>
  <c r="P384"/>
  <c r="BK384"/>
  <c r="J384"/>
  <c r="BE384"/>
  <c r="BI382"/>
  <c r="BH382"/>
  <c r="BG382"/>
  <c r="BF382"/>
  <c r="T382"/>
  <c r="R382"/>
  <c r="P382"/>
  <c r="BK382"/>
  <c r="J382"/>
  <c r="BE382"/>
  <c r="BI377"/>
  <c r="BH377"/>
  <c r="BG377"/>
  <c r="BF377"/>
  <c r="T377"/>
  <c r="R377"/>
  <c r="P377"/>
  <c r="BK377"/>
  <c r="J377"/>
  <c r="BE377"/>
  <c r="BI375"/>
  <c r="BH375"/>
  <c r="BG375"/>
  <c r="BF375"/>
  <c r="T375"/>
  <c r="R375"/>
  <c r="P375"/>
  <c r="BK375"/>
  <c r="J375"/>
  <c r="BE375"/>
  <c r="BI373"/>
  <c r="BH373"/>
  <c r="BG373"/>
  <c r="BF373"/>
  <c r="T373"/>
  <c r="T372"/>
  <c r="T371"/>
  <c r="R373"/>
  <c r="R372"/>
  <c r="R371"/>
  <c r="P373"/>
  <c r="P372"/>
  <c r="P371"/>
  <c r="BK373"/>
  <c r="BK372"/>
  <c r="J372"/>
  <c r="BK371"/>
  <c r="J371"/>
  <c r="J373"/>
  <c r="BE373"/>
  <c r="J107"/>
  <c r="J106"/>
  <c r="BI370"/>
  <c r="BH370"/>
  <c r="BG370"/>
  <c r="BF370"/>
  <c r="T370"/>
  <c r="T369"/>
  <c r="R370"/>
  <c r="R369"/>
  <c r="P370"/>
  <c r="P369"/>
  <c r="BK370"/>
  <c r="BK369"/>
  <c r="J369"/>
  <c r="J370"/>
  <c r="BE370"/>
  <c r="J105"/>
  <c r="BI368"/>
  <c r="BH368"/>
  <c r="BG368"/>
  <c r="BF368"/>
  <c r="T368"/>
  <c r="R368"/>
  <c r="P368"/>
  <c r="BK368"/>
  <c r="J368"/>
  <c r="BE368"/>
  <c r="BI367"/>
  <c r="BH367"/>
  <c r="BG367"/>
  <c r="BF367"/>
  <c r="T367"/>
  <c r="R367"/>
  <c r="P367"/>
  <c r="BK367"/>
  <c r="J367"/>
  <c r="BE367"/>
  <c r="BI366"/>
  <c r="BH366"/>
  <c r="BG366"/>
  <c r="BF366"/>
  <c r="T366"/>
  <c r="R366"/>
  <c r="P366"/>
  <c r="BK366"/>
  <c r="J366"/>
  <c r="BE366"/>
  <c r="BI365"/>
  <c r="BH365"/>
  <c r="BG365"/>
  <c r="BF365"/>
  <c r="T365"/>
  <c r="R365"/>
  <c r="P365"/>
  <c r="BK365"/>
  <c r="J365"/>
  <c r="BE365"/>
  <c r="BI364"/>
  <c r="BH364"/>
  <c r="BG364"/>
  <c r="BF364"/>
  <c r="T364"/>
  <c r="T363"/>
  <c r="R364"/>
  <c r="R363"/>
  <c r="P364"/>
  <c r="P363"/>
  <c r="BK364"/>
  <c r="BK363"/>
  <c r="J363"/>
  <c r="J364"/>
  <c r="BE364"/>
  <c r="J104"/>
  <c r="BI362"/>
  <c r="BH362"/>
  <c r="BG362"/>
  <c r="BF362"/>
  <c r="T362"/>
  <c r="R362"/>
  <c r="P362"/>
  <c r="BK362"/>
  <c r="J362"/>
  <c r="BE362"/>
  <c r="BI361"/>
  <c r="BH361"/>
  <c r="BG361"/>
  <c r="BF361"/>
  <c r="T361"/>
  <c r="R361"/>
  <c r="P361"/>
  <c r="BK361"/>
  <c r="J361"/>
  <c r="BE361"/>
  <c r="BI360"/>
  <c r="BH360"/>
  <c r="BG360"/>
  <c r="BF360"/>
  <c r="T360"/>
  <c r="R360"/>
  <c r="P360"/>
  <c r="BK360"/>
  <c r="J360"/>
  <c r="BE360"/>
  <c r="BI359"/>
  <c r="BH359"/>
  <c r="BG359"/>
  <c r="BF359"/>
  <c r="T359"/>
  <c r="R359"/>
  <c r="P359"/>
  <c r="BK359"/>
  <c r="J359"/>
  <c r="BE359"/>
  <c r="BI358"/>
  <c r="BH358"/>
  <c r="BG358"/>
  <c r="BF358"/>
  <c r="T358"/>
  <c r="R358"/>
  <c r="P358"/>
  <c r="BK358"/>
  <c r="J358"/>
  <c r="BE358"/>
  <c r="BI357"/>
  <c r="BH357"/>
  <c r="BG357"/>
  <c r="BF357"/>
  <c r="T357"/>
  <c r="R357"/>
  <c r="P357"/>
  <c r="BK357"/>
  <c r="J357"/>
  <c r="BE357"/>
  <c r="BI355"/>
  <c r="BH355"/>
  <c r="BG355"/>
  <c r="BF355"/>
  <c r="T355"/>
  <c r="R355"/>
  <c r="P355"/>
  <c r="BK355"/>
  <c r="J355"/>
  <c r="BE355"/>
  <c r="BI354"/>
  <c r="BH354"/>
  <c r="BG354"/>
  <c r="BF354"/>
  <c r="T354"/>
  <c r="R354"/>
  <c r="P354"/>
  <c r="BK354"/>
  <c r="J354"/>
  <c r="BE354"/>
  <c r="BI353"/>
  <c r="BH353"/>
  <c r="BG353"/>
  <c r="BF353"/>
  <c r="T353"/>
  <c r="R353"/>
  <c r="P353"/>
  <c r="BK353"/>
  <c r="J353"/>
  <c r="BE353"/>
  <c r="BI351"/>
  <c r="BH351"/>
  <c r="BG351"/>
  <c r="BF351"/>
  <c r="T351"/>
  <c r="R351"/>
  <c r="P351"/>
  <c r="BK351"/>
  <c r="J351"/>
  <c r="BE351"/>
  <c r="BI349"/>
  <c r="BH349"/>
  <c r="BG349"/>
  <c r="BF349"/>
  <c r="T349"/>
  <c r="T348"/>
  <c r="R349"/>
  <c r="R348"/>
  <c r="P349"/>
  <c r="P348"/>
  <c r="BK349"/>
  <c r="BK348"/>
  <c r="J348"/>
  <c r="J349"/>
  <c r="BE349"/>
  <c r="J103"/>
  <c r="BI341"/>
  <c r="BH341"/>
  <c r="BG341"/>
  <c r="BF341"/>
  <c r="T341"/>
  <c r="R341"/>
  <c r="P341"/>
  <c r="BK341"/>
  <c r="J341"/>
  <c r="BE341"/>
  <c r="BI335"/>
  <c r="BH335"/>
  <c r="BG335"/>
  <c r="BF335"/>
  <c r="T335"/>
  <c r="R335"/>
  <c r="P335"/>
  <c r="BK335"/>
  <c r="J335"/>
  <c r="BE335"/>
  <c r="BI333"/>
  <c r="BH333"/>
  <c r="BG333"/>
  <c r="BF333"/>
  <c r="T333"/>
  <c r="R333"/>
  <c r="P333"/>
  <c r="BK333"/>
  <c r="J333"/>
  <c r="BE333"/>
  <c r="BI331"/>
  <c r="BH331"/>
  <c r="BG331"/>
  <c r="BF331"/>
  <c r="T331"/>
  <c r="R331"/>
  <c r="P331"/>
  <c r="BK331"/>
  <c r="J331"/>
  <c r="BE331"/>
  <c r="BI329"/>
  <c r="BH329"/>
  <c r="BG329"/>
  <c r="BF329"/>
  <c r="T329"/>
  <c r="R329"/>
  <c r="P329"/>
  <c r="BK329"/>
  <c r="J329"/>
  <c r="BE329"/>
  <c r="BI327"/>
  <c r="BH327"/>
  <c r="BG327"/>
  <c r="BF327"/>
  <c r="T327"/>
  <c r="R327"/>
  <c r="P327"/>
  <c r="BK327"/>
  <c r="J327"/>
  <c r="BE327"/>
  <c r="BI326"/>
  <c r="BH326"/>
  <c r="BG326"/>
  <c r="BF326"/>
  <c r="T326"/>
  <c r="R326"/>
  <c r="P326"/>
  <c r="BK326"/>
  <c r="J326"/>
  <c r="BE326"/>
  <c r="BI325"/>
  <c r="BH325"/>
  <c r="BG325"/>
  <c r="BF325"/>
  <c r="T325"/>
  <c r="R325"/>
  <c r="P325"/>
  <c r="BK325"/>
  <c r="J325"/>
  <c r="BE325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5"/>
  <c r="BH305"/>
  <c r="BG305"/>
  <c r="BF305"/>
  <c r="T305"/>
  <c r="R305"/>
  <c r="P305"/>
  <c r="BK305"/>
  <c r="J305"/>
  <c r="BE305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1"/>
  <c r="BH291"/>
  <c r="BG291"/>
  <c r="BF291"/>
  <c r="T291"/>
  <c r="R291"/>
  <c r="P291"/>
  <c r="BK291"/>
  <c r="J291"/>
  <c r="BE291"/>
  <c r="BI285"/>
  <c r="BH285"/>
  <c r="BG285"/>
  <c r="BF285"/>
  <c r="T285"/>
  <c r="R285"/>
  <c r="P285"/>
  <c r="BK285"/>
  <c r="J285"/>
  <c r="BE285"/>
  <c r="BI278"/>
  <c r="BH278"/>
  <c r="BG278"/>
  <c r="BF278"/>
  <c r="T278"/>
  <c r="R278"/>
  <c r="P278"/>
  <c r="BK278"/>
  <c r="J278"/>
  <c r="BE278"/>
  <c r="BI271"/>
  <c r="BH271"/>
  <c r="BG271"/>
  <c r="BF271"/>
  <c r="T271"/>
  <c r="T270"/>
  <c r="R271"/>
  <c r="R270"/>
  <c r="P271"/>
  <c r="P270"/>
  <c r="BK271"/>
  <c r="BK270"/>
  <c r="J270"/>
  <c r="J271"/>
  <c r="BE271"/>
  <c r="J102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0"/>
  <c r="BH250"/>
  <c r="BG250"/>
  <c r="BF250"/>
  <c r="T250"/>
  <c r="R250"/>
  <c r="P250"/>
  <c r="BK250"/>
  <c r="J250"/>
  <c r="BE250"/>
  <c r="BI241"/>
  <c r="BH241"/>
  <c r="BG241"/>
  <c r="BF241"/>
  <c r="T241"/>
  <c r="T240"/>
  <c r="R241"/>
  <c r="R240"/>
  <c r="P241"/>
  <c r="P240"/>
  <c r="BK241"/>
  <c r="BK240"/>
  <c r="J240"/>
  <c r="J241"/>
  <c r="BE241"/>
  <c r="J101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T224"/>
  <c r="R225"/>
  <c r="R224"/>
  <c r="P225"/>
  <c r="P224"/>
  <c r="BK225"/>
  <c r="BK224"/>
  <c r="J224"/>
  <c r="J225"/>
  <c r="BE225"/>
  <c r="J100"/>
  <c r="BI222"/>
  <c r="BH222"/>
  <c r="BG222"/>
  <c r="BF222"/>
  <c r="T222"/>
  <c r="R222"/>
  <c r="P222"/>
  <c r="BK222"/>
  <c r="J222"/>
  <c r="BE222"/>
  <c r="BI219"/>
  <c r="BH219"/>
  <c r="BG219"/>
  <c r="BF219"/>
  <c r="T219"/>
  <c r="R219"/>
  <c r="P219"/>
  <c r="BK219"/>
  <c r="J219"/>
  <c r="BE219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198"/>
  <c r="BH198"/>
  <c r="BG198"/>
  <c r="BF198"/>
  <c r="T198"/>
  <c r="R198"/>
  <c r="P198"/>
  <c r="BK198"/>
  <c r="J198"/>
  <c r="BE198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3"/>
  <c r="BH163"/>
  <c r="BG163"/>
  <c r="BF163"/>
  <c r="T163"/>
  <c r="T162"/>
  <c r="R163"/>
  <c r="R162"/>
  <c r="P163"/>
  <c r="P162"/>
  <c r="BK163"/>
  <c r="BK162"/>
  <c r="J162"/>
  <c r="J163"/>
  <c r="BE163"/>
  <c r="J99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7"/>
  <c r="F37"/>
  <c i="1" r="BD95"/>
  <c i="2" r="BH137"/>
  <c r="F36"/>
  <c i="1" r="BC95"/>
  <c i="2" r="BG137"/>
  <c r="F35"/>
  <c i="1" r="BB95"/>
  <c i="2" r="BF137"/>
  <c r="J34"/>
  <c i="1" r="AW95"/>
  <c i="2" r="F34"/>
  <c i="1" r="BA95"/>
  <c i="2" r="T137"/>
  <c r="T136"/>
  <c r="T135"/>
  <c r="T134"/>
  <c r="R137"/>
  <c r="R136"/>
  <c r="R135"/>
  <c r="R134"/>
  <c r="P137"/>
  <c r="P136"/>
  <c r="P135"/>
  <c r="P134"/>
  <c i="1" r="AU95"/>
  <c i="2" r="BK137"/>
  <c r="BK136"/>
  <c r="J136"/>
  <c r="BK135"/>
  <c r="J135"/>
  <c r="BK134"/>
  <c r="J134"/>
  <c r="J96"/>
  <c r="J30"/>
  <c i="1" r="AG95"/>
  <c i="2" r="J137"/>
  <c r="BE137"/>
  <c r="J33"/>
  <c i="1" r="AV95"/>
  <c i="2" r="F33"/>
  <c i="1" r="AZ95"/>
  <c i="2" r="J98"/>
  <c r="J97"/>
  <c r="F128"/>
  <c r="E126"/>
  <c r="F89"/>
  <c r="E87"/>
  <c r="J39"/>
  <c r="J24"/>
  <c r="E24"/>
  <c r="J131"/>
  <c r="J92"/>
  <c r="J23"/>
  <c r="J21"/>
  <c r="E21"/>
  <c r="J130"/>
  <c r="J91"/>
  <c r="J20"/>
  <c r="J18"/>
  <c r="E18"/>
  <c r="F131"/>
  <c r="F92"/>
  <c r="J17"/>
  <c r="J15"/>
  <c r="E15"/>
  <c r="F130"/>
  <c r="F91"/>
  <c r="J14"/>
  <c r="J12"/>
  <c r="J128"/>
  <c r="J89"/>
  <c r="E7"/>
  <c r="E124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<sst xmlns="http://schemas.openxmlformats.org/spreadsheetml/2006/main">
  <si>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</si>
  <si>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</si>
  <si>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</si>
  <si>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</si>
  <si>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{861fba2b-2d51-4b9f-91df-3b335427425c}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</si>
  <si>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</si>
  <si>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</si>
  <si>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</si>
  <si>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</si>
  <si>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</si>
  <si>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</si>
  <si>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</si>
  <si>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</si>
  <si>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</si>
  <si>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Knesl0080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</si>
  <si>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</si>
  <si>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</si>
  <si>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Parkovací dům Havlíčkova 1, Kroměříž</t>
  </si>
  <si>
    <t>KSO:</t>
  </si>
  <si>
    <t>CC-CZ:</t>
  </si>
  <si>
    <t>Místo:</t>
  </si>
  <si>
    <t xml:space="preserve"> </t>
  </si>
  <si>
    <t>Datum:</t>
  </si>
  <si>
    <t>3. 7. 2019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</si>
  <si>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</si>
  <si>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</si>
  <si>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</si>
  <si>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</si>
  <si>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</si>
  <si>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</si>
  <si>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</si>
  <si>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</si>
  <si>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</si>
  <si>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</si>
  <si>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</si>
  <si>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</si>
  <si>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</si>
  <si>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</si>
  <si>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</si>
  <si>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</si>
  <si>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</si>
  <si>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</si>
  <si>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</si>
  <si>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</si>
  <si>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</si>
  <si>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</si>
  <si>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</si>
  <si>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</si>
  <si>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</si>
  <si>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</si>
  <si>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</si>
  <si>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</si>
  <si>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</si>
  <si>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</si>
  <si>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</si>
  <si>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</si>
  <si>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</si>
  <si>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</si>
  <si>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</si>
  <si>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</si>
  <si>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</si>
  <si>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</si>
  <si>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</si>
  <si>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</si>
  <si>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</si>
  <si>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</si>
  <si>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</si>
  <si>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</si>
  <si>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</si>
  <si>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</si>
  <si>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</si>
  <si>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</si>
  <si>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</si>
  <si>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</si>
  <si>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</si>
  <si>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</si>
  <si>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</si>
  <si>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</si>
  <si>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101.2</t>
  </si>
  <si>
    <t>SO101.2 - hromadná garáž - Zázemí</t>
  </si>
  <si>
    <t>STA</t>
  </si>
  <si>
    <t>1</t>
  </si>
  <si>
    <t>{a8915d34-f2c7-424a-ba4b-1cb7d92577c0}</t>
  </si>
  <si>
    <t>2</t>
  </si>
  <si>
    <t>KRYCÍ LIST SOUPISU PRACÍ</t>
  </si>
  <si>
    <t>Objekt:</t>
  </si>
  <si>
    <t>101.2 - SO101.2 - hromadná garáž - Zázemí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</si>
  <si>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</si>
  <si>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</si>
  <si>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</si>
  <si>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</si>
  <si>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</si>
  <si>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</si>
  <si>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</si>
  <si>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</si>
  <si>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</si>
  <si>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</si>
  <si>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</si>
  <si>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</si>
  <si>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901 - Ostatní výrobky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</si>
  <si>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</si>
  <si>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</si>
  <si>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</si>
  <si>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</si>
  <si>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</si>
  <si>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</si>
  <si>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</si>
  <si>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</si>
  <si>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</si>
  <si>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</si>
  <si>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</si>
  <si>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</si>
  <si>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</si>
  <si>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</si>
  <si>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</si>
  <si>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</si>
  <si>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</si>
  <si>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</si>
  <si>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</si>
  <si>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</si>
  <si>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</si>
  <si>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</si>
  <si>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</si>
  <si>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</si>
  <si>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</si>
  <si>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</si>
  <si>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</si>
  <si>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132201101</t>
  </si>
  <si>
    <t xml:space="preserve">Hloubení zapažených i nezapažených rýh šířky do 600 mm  s urovnáním dna do předepsaného profilu a spádu v hornině tř. 3 do 100 m3</t>
  </si>
  <si>
    <t>m3</t>
  </si>
  <si>
    <t>CS ÚRS 2019 02</t>
  </si>
  <si>
    <t>4</t>
  </si>
  <si>
    <t>461438431</t>
  </si>
  <si>
    <t>VV</t>
  </si>
  <si>
    <t>(14,82+2,11)*0,6*0,6+0,75*0,6*0,6*2+1*0,6*0,6*2+1*0,6*(1,2+0,6)/2</t>
  </si>
  <si>
    <t>(2+3)*0,6*1,2+(1+5,25+1)*0,75*1,05+9,7*0,6*1,2+3,6*0,6*(1,2+2,9)/2</t>
  </si>
  <si>
    <t>Součet</t>
  </si>
  <si>
    <t>132201109</t>
  </si>
  <si>
    <t xml:space="preserve">Hloubení zapažených i nezapažených rýh šířky do 600 mm  s urovnáním dna do předepsaného profilu a spádu v hornině tř. 3 Příplatek k cenám za lepivost horniny tř. 3</t>
  </si>
  <si>
    <t>-1966179082</t>
  </si>
  <si>
    <t>28,616/2</t>
  </si>
  <si>
    <t>3</t>
  </si>
  <si>
    <t>132201201</t>
  </si>
  <si>
    <t xml:space="preserve">Hloubení zapažených i nezapažených rýh šířky přes 600 do 2 000 mm  s urovnáním dna do předepsaného profilu a spádu v hornině tř. 3 do 100 m3</t>
  </si>
  <si>
    <t>1604908797</t>
  </si>
  <si>
    <t>13,915*(2,2+3)/2*0,57+13,915*0,9*0,6</t>
  </si>
  <si>
    <t>132201209</t>
  </si>
  <si>
    <t xml:space="preserve">Hloubení zapažených i nezapažených rýh šířky přes 600 do 2 000 mm  s urovnáním dna do předepsaného profilu a spádu v hornině tř. 3 Příplatek k cenám za lepivost horniny tř. 3</t>
  </si>
  <si>
    <t>-2136805615</t>
  </si>
  <si>
    <t>28,136/2</t>
  </si>
  <si>
    <t>5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</si>
  <si>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</si>
  <si>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</si>
  <si>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-127370038</t>
  </si>
  <si>
    <t>"výkopek" 28,616+28,136</t>
  </si>
  <si>
    <t>"pro zásypy" 287,805</t>
  </si>
  <si>
    <t>6</t>
  </si>
  <si>
    <t>167101102</t>
  </si>
  <si>
    <t xml:space="preserve">Nakládání, skládání a překládání neulehlého výkopku nebo sypaniny  nakládání, množství přes 100 m3, z hornin tř. 1 až 4</t>
  </si>
  <si>
    <t>-1843727380</t>
  </si>
  <si>
    <t>7</t>
  </si>
  <si>
    <t>171201211</t>
  </si>
  <si>
    <t>Poplatek za uložení stavebního odpadu na skládce (skládkovné) zeminy a kameniva zatříděného do Katalogu odpadů pod kódem 170 504</t>
  </si>
  <si>
    <t>t</t>
  </si>
  <si>
    <t>1471622382</t>
  </si>
  <si>
    <t>(28,616+28,136)*1,8</t>
  </si>
  <si>
    <t>8</t>
  </si>
  <si>
    <t>174101101</t>
  </si>
  <si>
    <t xml:space="preserve">Zásyp sypaninou z jakékoliv horniny  s uložením výkopku ve vrstvách se zhutněním jam, šachet, rýh nebo kolem objektů v těchto vykopávkách</t>
  </si>
  <si>
    <t>347073201</t>
  </si>
  <si>
    <t>"pod podlahou" 15,2*(0,9+3,2)/2*2,4+15,2*5,4*0,4</t>
  </si>
  <si>
    <t>"za zdí vnější strany" 20,825*(0,9+1,25)/2*0,57</t>
  </si>
  <si>
    <t>"pod loubím zázemí" 15,5*(4,1*0,5+(0,8+1,2)/2*0,6+(1,2+1,8)/2*0,6)</t>
  </si>
  <si>
    <t>"od loubí zázemí kolem stáv. objektu"</t>
  </si>
  <si>
    <t>14*(1+2,5)/2*3+(4,6+2,81)*(1+2,5)/2*3</t>
  </si>
  <si>
    <t>Zakládání</t>
  </si>
  <si>
    <t>9</t>
  </si>
  <si>
    <t>21100-002R</t>
  </si>
  <si>
    <t>M+D drenážní šachtice d 315mm, vč. poklopu, dna, a těla z korugovaného potrubí, kompletní provedení, hl. 2-3,3m</t>
  </si>
  <si>
    <t>kus</t>
  </si>
  <si>
    <t>601714866</t>
  </si>
  <si>
    <t>10</t>
  </si>
  <si>
    <t>211561111</t>
  </si>
  <si>
    <t xml:space="preserve">Výplň kamenivem do rýh odvodňovacích žeber nebo trativodů  bez zhutnění, s úpravou povrchu výplně kamenivem hrubým drceným frakce 4 až 16 mm</t>
  </si>
  <si>
    <t>-744320819</t>
  </si>
  <si>
    <t>(28,3+27+9,6+13+9)*0,6*0,6</t>
  </si>
  <si>
    <t>11</t>
  </si>
  <si>
    <t>211971121</t>
  </si>
  <si>
    <t xml:space="preserve">Zřízení opláštění výplně z geotextilie odvodňovacích žeber nebo trativodů  v rýze nebo zářezu se stěnami svislými nebo šikmými o sklonu přes 1:2 při rozvinuté šířce opláštění do 2,5 m</t>
  </si>
  <si>
    <t>m2</t>
  </si>
  <si>
    <t>-241227324</t>
  </si>
  <si>
    <t>(28,3+27+9,6+13+9)*(0,6+0,6)*2</t>
  </si>
  <si>
    <t>12</t>
  </si>
  <si>
    <t>M</t>
  </si>
  <si>
    <t>69311033</t>
  </si>
  <si>
    <t>geotextilie tkaná separační, filtrační, výztužná PP pevnost v tahu 20kN/m</t>
  </si>
  <si>
    <t>-1676006859</t>
  </si>
  <si>
    <t>208,56*1,15</t>
  </si>
  <si>
    <t>13</t>
  </si>
  <si>
    <t>212312111</t>
  </si>
  <si>
    <t xml:space="preserve">Lože pro trativody  z betonu prostého</t>
  </si>
  <si>
    <t>378657432</t>
  </si>
  <si>
    <t>(28,3+27+9,6+13+9)*0,6*0,6*(0,185+0,15)/2</t>
  </si>
  <si>
    <t>14</t>
  </si>
  <si>
    <t>212755214</t>
  </si>
  <si>
    <t xml:space="preserve">Trativody bez lože z drenážních trubek  plastových flexibilních D 100 mm</t>
  </si>
  <si>
    <t>m</t>
  </si>
  <si>
    <t>-1250355894</t>
  </si>
  <si>
    <t>"kolem zázemí" 28,3</t>
  </si>
  <si>
    <t>212755216</t>
  </si>
  <si>
    <t xml:space="preserve">Trativody bez lože z drenážních trubek  plastových flexibilních D 160 mm</t>
  </si>
  <si>
    <t>75785974</t>
  </si>
  <si>
    <t>"odvedení od zázemí" 27+9,6+13+9</t>
  </si>
  <si>
    <t>16</t>
  </si>
  <si>
    <t>271532212</t>
  </si>
  <si>
    <t>Podsyp pod základové konstrukce se zhutněním a urovnáním povrchu z kameniva hrubého, frakce 16 - 32 mm</t>
  </si>
  <si>
    <t>661099378</t>
  </si>
  <si>
    <t>"mezi základ.pasy"</t>
  </si>
  <si>
    <t>((4,367+5,695+2,053)*5,05+0,95*3,49)*0,1</t>
  </si>
  <si>
    <t>17</t>
  </si>
  <si>
    <t>273322511</t>
  </si>
  <si>
    <t>Základy z betonu železového (bez výztuže) desky z betonu se zvýšenými nároky na prostředí tř. C 25/30</t>
  </si>
  <si>
    <t>1599691171</t>
  </si>
  <si>
    <t>"třída betonu C25/30 XC2 XA2"</t>
  </si>
  <si>
    <t>6,15*13,915*0,2</t>
  </si>
  <si>
    <t>18</t>
  </si>
  <si>
    <t>273351121</t>
  </si>
  <si>
    <t>Bednění základů desek zřízení</t>
  </si>
  <si>
    <t>1608660399</t>
  </si>
  <si>
    <t>13,915*0,2*2</t>
  </si>
  <si>
    <t>19</t>
  </si>
  <si>
    <t>273351122</t>
  </si>
  <si>
    <t>Bednění základů desek odstranění</t>
  </si>
  <si>
    <t>-1340654437</t>
  </si>
  <si>
    <t>20</t>
  </si>
  <si>
    <t>273362021</t>
  </si>
  <si>
    <t>Výztuž základů desek ze svařovaných sítí z drátů typu KARI</t>
  </si>
  <si>
    <t>-997144562</t>
  </si>
  <si>
    <t>6,15*13,915*1,2*4,44/1000</t>
  </si>
  <si>
    <t>274322511</t>
  </si>
  <si>
    <t>Základy z betonu železového (bez výztuže) pasy z betonu se zvýšenými nároky na prostředí tř. C 25/30</t>
  </si>
  <si>
    <t>554157732</t>
  </si>
  <si>
    <t>"třída betonu C25/30 XC2, XA2"</t>
  </si>
  <si>
    <t>13,195*0,9*0,6+0,75*0,6*0,6*2+0,3*0,6*2,1*2+0,7*0,6*2,1*2+0,3*0,6*0,75</t>
  </si>
  <si>
    <t>0,75*0,6*0,6+(3+2)*0,6*0,6+5,25*0,75*0,65+1*0,6*0,75*2+9,8*0,6*0,6</t>
  </si>
  <si>
    <t>0,3*0,6*0,725*3+1,3*0,6*0,6+0,7*0,6*0,6+0,653*0,6*0,6+2,11*0,6*0,6</t>
  </si>
  <si>
    <t>14,82*0,6*0,6</t>
  </si>
  <si>
    <t>22</t>
  </si>
  <si>
    <t>274351121</t>
  </si>
  <si>
    <t>Bednění základů pasů rovné zřízení</t>
  </si>
  <si>
    <t>-1604276923</t>
  </si>
  <si>
    <t>13,195*0,6*2+0,75*0,6*2*2+0,3*2,1*2*2+0,7*2,1*2*2+0,3*0,75*2</t>
  </si>
  <si>
    <t>0,75*0,6*2+(3+2)*0,6*2+5,25*0,65*2+1*0,75*2*2+9,8*0,6*2</t>
  </si>
  <si>
    <t>0,3*0,725*2*3+1,3*0,6*2+0,7*0,6*2+0,653*0,6*2+2,11*0,6*2</t>
  </si>
  <si>
    <t>14,82*0,6*2</t>
  </si>
  <si>
    <t>23</t>
  </si>
  <si>
    <t>274351122</t>
  </si>
  <si>
    <t>Bednění základů pasů rovné odstranění</t>
  </si>
  <si>
    <t>1835904939</t>
  </si>
  <si>
    <t>24</t>
  </si>
  <si>
    <t>274353131</t>
  </si>
  <si>
    <t>Bednění kotevních otvorů a prostupů v základových konstrukcích v pasech včetně polohového zajištění a odbednění, popř. ztraceného bednění z pletiva apod. průřezu přes 0,05 do 0,10 m2, hl. do 1,00 m</t>
  </si>
  <si>
    <t>1757265461</t>
  </si>
  <si>
    <t>25</t>
  </si>
  <si>
    <t>274361821</t>
  </si>
  <si>
    <t>Výztuž základů pasů z betonářské oceli 10 505 (R) nebo BSt 500</t>
  </si>
  <si>
    <t>-1359552232</t>
  </si>
  <si>
    <t>26,818*0,09</t>
  </si>
  <si>
    <t>26</t>
  </si>
  <si>
    <t>275321511</t>
  </si>
  <si>
    <t>Základy z betonu železového (bez výztuže) patky z betonu bez zvláštních nároků na prostředí tř. C 25/30</t>
  </si>
  <si>
    <t>-542128222</t>
  </si>
  <si>
    <t>0,6*0,6*0,85*2</t>
  </si>
  <si>
    <t>27</t>
  </si>
  <si>
    <t>279113154</t>
  </si>
  <si>
    <t xml:space="preserve">Základové zdi z tvárnic ztraceného bednění včetně výplně z betonu  bez zvláštních nároků na vliv prostředí třídy C 25/30, tloušťky zdiva přes 250 do 300 mm</t>
  </si>
  <si>
    <t>-139324188</t>
  </si>
  <si>
    <t>"Z7" (0,2+1,05+1,05)*2,35</t>
  </si>
  <si>
    <t>"Z8" (5,13+0,7)*2,35</t>
  </si>
  <si>
    <t>"Z6" (1,6+1,6)*1,35</t>
  </si>
  <si>
    <t>"Z2" 1*2,85*3+1*2,1*3+1,3*1,1*2</t>
  </si>
  <si>
    <t>"Z5" 9,8*0,85</t>
  </si>
  <si>
    <t xml:space="preserve">"Z3" 2,15*0,85 </t>
  </si>
  <si>
    <t>28</t>
  </si>
  <si>
    <t>279113155</t>
  </si>
  <si>
    <t xml:space="preserve">Základové zdi z tvárnic ztraceného bednění včetně výplně z betonu  bez zvláštních nároků na vliv prostředí třídy C 25/30, tloušťky zdiva přes 300 do 400 mm</t>
  </si>
  <si>
    <t>1456321169</t>
  </si>
  <si>
    <t>"Z1" 14*2,85</t>
  </si>
  <si>
    <t>29</t>
  </si>
  <si>
    <t>279361821</t>
  </si>
  <si>
    <t xml:space="preserve">Výztuž základových zdí nosných  svislých nebo odkloněných od svislice, rovinných nebo oblých, deskových nebo žebrových, včetně výztuže jejich žeber z betonářské oceli 10 505 (R) nebo BSt 500</t>
  </si>
  <si>
    <t>-2033844836</t>
  </si>
  <si>
    <t>(51,294*0,3+39,9*0,4)*0,05</t>
  </si>
  <si>
    <t>Svislé a kompletní konstrukce</t>
  </si>
  <si>
    <t>30</t>
  </si>
  <si>
    <t>311235111</t>
  </si>
  <si>
    <t>Zdivo jednovrstvé z cihel děrovaných broušených na celoplošnou tenkovrstvou maltu, pevnost cihel přes P10 do P15, tl. zdiva 175 mm</t>
  </si>
  <si>
    <t>784742579</t>
  </si>
  <si>
    <t>(1,97*4+5,4)*3,3</t>
  </si>
  <si>
    <t>31</t>
  </si>
  <si>
    <t>311235151</t>
  </si>
  <si>
    <t>Zdivo jednovrstvé z cihel děrovaných broušených na celoplošnou tenkovrstvou maltu, pevnost cihel do P10, tl. zdiva 300 mm</t>
  </si>
  <si>
    <t>-989227576</t>
  </si>
  <si>
    <t>15,5*3,15+20,825*3,15-0,9*0,9*5</t>
  </si>
  <si>
    <t>32</t>
  </si>
  <si>
    <t>311321611</t>
  </si>
  <si>
    <t>Nadzákladové zdi z betonu železového (bez výztuže) nosné bez zvláštních nároků na vliv prostředí tř. C 30/37</t>
  </si>
  <si>
    <t>1059318533</t>
  </si>
  <si>
    <t>(4*3-1,06*2,08-1,06*2,18)*0,45</t>
  </si>
  <si>
    <t>33</t>
  </si>
  <si>
    <t>311351121</t>
  </si>
  <si>
    <t>Bednění nadzákladových zdí nosných rovné oboustranné za každou stranu zřízení</t>
  </si>
  <si>
    <t>-1142287632</t>
  </si>
  <si>
    <t>(4*3-1,06*2,08-1,06*2,18)*2+(1,06*2+2,08*2+2,18*2)*0,45</t>
  </si>
  <si>
    <t>34</t>
  </si>
  <si>
    <t>311351122</t>
  </si>
  <si>
    <t>Bednění nadzákladových zdí nosných rovné oboustranné za každou stranu odstranění</t>
  </si>
  <si>
    <t>-186994417</t>
  </si>
  <si>
    <t>35</t>
  </si>
  <si>
    <t>311361821</t>
  </si>
  <si>
    <t>Výztuž nadzákladových zdí nosných svislých nebo odkloněných od svislice, rovných nebo oblých z betonářské oceli 10 505 (R) nebo BSt 500</t>
  </si>
  <si>
    <t>1966860439</t>
  </si>
  <si>
    <t>(4*3-1,06*2,08-1,06*2,18)*0,45*0,15</t>
  </si>
  <si>
    <t>36</t>
  </si>
  <si>
    <t>317168052</t>
  </si>
  <si>
    <t>Překlady keramické vysoké osazené do maltového lože, šířky překladu 70 mm výšky 238 mm, délky 1250 mm</t>
  </si>
  <si>
    <t>-124984426</t>
  </si>
  <si>
    <t>3*5</t>
  </si>
  <si>
    <t>37</t>
  </si>
  <si>
    <t>317998114</t>
  </si>
  <si>
    <t xml:space="preserve">Izolace tepelná mezi překlady  z pěnového polystyrenu výšky 24 cm, tloušťky 90 mm</t>
  </si>
  <si>
    <t>-125855308</t>
  </si>
  <si>
    <t>1,25*5</t>
  </si>
  <si>
    <t>Vodorovné konstrukce</t>
  </si>
  <si>
    <t>38</t>
  </si>
  <si>
    <t>411324646</t>
  </si>
  <si>
    <t xml:space="preserve">Stropy z betonu železového (bez výztuže)  pohledového stropů deskových, plochých střech, desek balkonových, desek hřibových stropů včetně hlavic hřibových sloupů tř. C 30/37</t>
  </si>
  <si>
    <t>251950794</t>
  </si>
  <si>
    <t>"tř. betonu C 30/37 XC4, XF1"</t>
  </si>
  <si>
    <t>"pohledový beton tř. PB3"</t>
  </si>
  <si>
    <t>(6,1*15,2-1,2*0,49)*0,22</t>
  </si>
  <si>
    <t>13,4*2,78*0,16</t>
  </si>
  <si>
    <t>"průvlak P1.2" 13,374*0,6*0,35</t>
  </si>
  <si>
    <t>"průvlak P1.4" 15,2*0,5*0,2</t>
  </si>
  <si>
    <t>"věnec" (14+15,2)*0,3*0,15</t>
  </si>
  <si>
    <t>39</t>
  </si>
  <si>
    <t>411351011</t>
  </si>
  <si>
    <t>Bednění stropních konstrukcí - bez podpěrné konstrukce desek tloušťky stropní desky přes 5 do 25 cm zřízení</t>
  </si>
  <si>
    <t>-1348747454</t>
  </si>
  <si>
    <t>(6,1*15,2-1,2*0,49)</t>
  </si>
  <si>
    <t>13,4*2,78</t>
  </si>
  <si>
    <t>(15,2*2-1,2)*0,22+13,4*(0,22-0,16)+(13,4+2,78)*0,16</t>
  </si>
  <si>
    <t>"průvlak P1.2" 13,374*0,6*2</t>
  </si>
  <si>
    <t>"průvlak P1.4" 15,2*0,5*2</t>
  </si>
  <si>
    <t>"věnec" (14+15,2)*0,15*2</t>
  </si>
  <si>
    <t>40</t>
  </si>
  <si>
    <t>411351012</t>
  </si>
  <si>
    <t>Bednění stropních konstrukcí - bez podpěrné konstrukce desek tloušťky stropní desky přes 5 do 25 cm odstranění</t>
  </si>
  <si>
    <t>1944058351</t>
  </si>
  <si>
    <t>41</t>
  </si>
  <si>
    <t>411354313</t>
  </si>
  <si>
    <t>Podpěrná konstrukce stropů - desek, kleneb a skořepin výška podepření do 4 m tloušťka stropu přes 15 do 25 cm zřízení</t>
  </si>
  <si>
    <t>463919333</t>
  </si>
  <si>
    <t>42</t>
  </si>
  <si>
    <t>411354314</t>
  </si>
  <si>
    <t>Podpěrná konstrukce stropů - desek, kleneb a skořepin výška podepření do 4 m tloušťka stropu přes 15 do 25 cm odstranění</t>
  </si>
  <si>
    <t>-1707340183</t>
  </si>
  <si>
    <t>43</t>
  </si>
  <si>
    <t>411361821</t>
  </si>
  <si>
    <t xml:space="preserve">Výztuž stropů 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</si>
  <si>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-572837612</t>
  </si>
  <si>
    <t>(4,1228+4,3753+0,8407)/(31,872+97,709)*31,872</t>
  </si>
  <si>
    <t>Úpravy povrchů, podlahy a osazování výplní</t>
  </si>
  <si>
    <t>44</t>
  </si>
  <si>
    <t>612131101</t>
  </si>
  <si>
    <t xml:space="preserve">Podkladní a spojovací vrstva vnitřních omítaných ploch  cementový postřik nanášený ručně celoplošně stěn</t>
  </si>
  <si>
    <t>1021331776</t>
  </si>
  <si>
    <t>"mč.A.1.12+A.1.13"</t>
  </si>
  <si>
    <t>66,15*3,1-1,5*3,05*4-0,9*0,9*5-0,9*2-0,9*2,1</t>
  </si>
  <si>
    <t>(1,5+3,05*2)*0,175*2+(0,9+0,9*2)*0,25*5+(1,06+1,06+2,08*2+2,18*2)*0,4</t>
  </si>
  <si>
    <t>"sklad"</t>
  </si>
  <si>
    <t>4*3-0,9*2-0,9*2,1</t>
  </si>
  <si>
    <t>45</t>
  </si>
  <si>
    <t>612321141</t>
  </si>
  <si>
    <t xml:space="preserve">Omítka vápenocementová vnitřních ploch  nanášená ručně dvouvrstvá, tloušťky jádrové omítky do 10 mm a tloušťky štuku do 3 mm štuková svislých konstrukcí stěn</t>
  </si>
  <si>
    <t>1545542374</t>
  </si>
  <si>
    <t>46</t>
  </si>
  <si>
    <t>622131101</t>
  </si>
  <si>
    <t xml:space="preserve">Podkladní a spojovací vrstva vnějších omítaných ploch  cementový postřik nanášený ručně celoplošně stěn</t>
  </si>
  <si>
    <t>842530787</t>
  </si>
  <si>
    <t>"sokl"</t>
  </si>
  <si>
    <t>20,825*2,18+15,5*0,3</t>
  </si>
  <si>
    <t>"fasáda nad soklem"</t>
  </si>
  <si>
    <t>20,825*(6,58-2,18)-0,9*0,9*5+(0,9+0,9*2)*0,2*5+15,5*2,9</t>
  </si>
  <si>
    <t>47</t>
  </si>
  <si>
    <t>622143003</t>
  </si>
  <si>
    <t xml:space="preserve">Montáž omítkových profilů  plastových nebo pozinkovaných, upevněných vtlačením do podkladní vrstvy nebo přibitím rohových s tkaninou</t>
  </si>
  <si>
    <t>-1930743101</t>
  </si>
  <si>
    <t>"ostění" 13,5</t>
  </si>
  <si>
    <t>"vnější roh" 6,58</t>
  </si>
  <si>
    <t>48</t>
  </si>
  <si>
    <t>59051480</t>
  </si>
  <si>
    <t>profil rohový Al s tkaninou kontaktního zateplení</t>
  </si>
  <si>
    <t>-2013198211</t>
  </si>
  <si>
    <t>20,08*1,1</t>
  </si>
  <si>
    <t>49</t>
  </si>
  <si>
    <t>622143004</t>
  </si>
  <si>
    <t xml:space="preserve">Montáž omítkových profilů  plastových nebo pozinkovaných, upevněných vtlačením do podkladní vrstvy nebo přibitím začišťovacích samolepících pro vytvoření dilatujícího spoje s okenním rámem</t>
  </si>
  <si>
    <t>2112567603</t>
  </si>
  <si>
    <t>(0,9+0,9*2)*5</t>
  </si>
  <si>
    <t>50</t>
  </si>
  <si>
    <t>59051476</t>
  </si>
  <si>
    <t>profil okenní začišťovací se sklovláknitou armovací tkaninou 9mm/2,4m</t>
  </si>
  <si>
    <t>-525885731</t>
  </si>
  <si>
    <t>13,5*1,1</t>
  </si>
  <si>
    <t>51</t>
  </si>
  <si>
    <t>622211011</t>
  </si>
  <si>
    <t>Montáž kontaktního zateplení lepením a mechanickým kotvením z polystyrenových desek nebo z kombinovaných desek na vnější stěny, tloušťky desek přes 40 do 80 mm</t>
  </si>
  <si>
    <t>870345452</t>
  </si>
  <si>
    <t>52</t>
  </si>
  <si>
    <t>28376384</t>
  </si>
  <si>
    <t>deska z polystyrénu XPS, hrana polodrážková a hladký povrch s vyšší odolností m3</t>
  </si>
  <si>
    <t>-2001415727</t>
  </si>
  <si>
    <t>50,049*0,05*1,1</t>
  </si>
  <si>
    <t>53</t>
  </si>
  <si>
    <t>622212001</t>
  </si>
  <si>
    <t>Montáž kontaktního zateplení vnějšího ostění, nadpraží nebo parapetu lepením z polystyrenových desek nebo z kombinovaných desek hloubky špalet do 200 mm, tloušťky desek do 40 mm</t>
  </si>
  <si>
    <t>-1302081658</t>
  </si>
  <si>
    <t>"parapety" 0,9*5</t>
  </si>
  <si>
    <t>54</t>
  </si>
  <si>
    <t>-65929917</t>
  </si>
  <si>
    <t>"parapety" 0,9*5*0,2*0,03*1,1</t>
  </si>
  <si>
    <t>55</t>
  </si>
  <si>
    <t>622221021</t>
  </si>
  <si>
    <t>Montáž kontaktního zateplení lepením a mechanickým kotvením z desek z minerální vlny s podélnou orientací vláken na vnější stěny, tloušťky desek přes 80 do 120 mm</t>
  </si>
  <si>
    <t>1066214009</t>
  </si>
  <si>
    <t>56</t>
  </si>
  <si>
    <t>63151527</t>
  </si>
  <si>
    <t>deska tepelně izolační minerální kontaktních fasád podélné vlákno λ=0,036 tl 100mm</t>
  </si>
  <si>
    <t>494949584</t>
  </si>
  <si>
    <t>135,23*1,1</t>
  </si>
  <si>
    <t>57</t>
  </si>
  <si>
    <t>622221201</t>
  </si>
  <si>
    <t>Montáž druhé vrstvy kontaktního zateplení lepením a mechanickým kotvením na vnější stěny, z desek z minerální vlny, celkové tloušťky izolace přes 160 do 200 mm</t>
  </si>
  <si>
    <t>207113576</t>
  </si>
  <si>
    <t>"atika z vnější strany"(20,825+15,5)*0,8</t>
  </si>
  <si>
    <t>58</t>
  </si>
  <si>
    <t>63151519</t>
  </si>
  <si>
    <t>deska tepelně izolační minerální kontaktních fasád podélné vlákno λ=0,036 tl 50mm</t>
  </si>
  <si>
    <t>-1165935098</t>
  </si>
  <si>
    <t>29,06*1,1</t>
  </si>
  <si>
    <t>59</t>
  </si>
  <si>
    <t>622222001</t>
  </si>
  <si>
    <t>Montáž kontaktního zateplení vnějšího ostění, nadpraží nebo parapetu lepením z desek z minerální vlny s podélnou nebo kolmou orientací vláken hloubky špalet do 200 mm, tloušťky desek do 40 mm</t>
  </si>
  <si>
    <t>531803934</t>
  </si>
  <si>
    <t>60</t>
  </si>
  <si>
    <t>63151518</t>
  </si>
  <si>
    <t>deska tepelně izolační minerální kontaktních fasád podélné vlákno λ=0,036 tl 40mm</t>
  </si>
  <si>
    <t>614509203</t>
  </si>
  <si>
    <t>13,5*0,2*1,1</t>
  </si>
  <si>
    <t>61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</si>
  <si>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</si>
  <si>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</si>
  <si>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-2132387805</t>
  </si>
  <si>
    <t>62</t>
  </si>
  <si>
    <t>622251105</t>
  </si>
  <si>
    <t>Montáž kontaktního zateplení lepením a mechanickým kotvením Příplatek k cenám za zápustnou montáž kotev s použitím tepelněizolačních zátek na vnější stěny z minerální vlny</t>
  </si>
  <si>
    <t>-1274686360</t>
  </si>
  <si>
    <t>63</t>
  </si>
  <si>
    <t>622252001</t>
  </si>
  <si>
    <t>Montáž profilů kontaktního zateplení zakládacích soklových připevněných hmoždinkami</t>
  </si>
  <si>
    <t>107119398</t>
  </si>
  <si>
    <t>20,825+15,5</t>
  </si>
  <si>
    <t>64</t>
  </si>
  <si>
    <t>59051647</t>
  </si>
  <si>
    <t>AL zakládací profil pod ETICS tl 0,7mm pro izolant tl 100mm</t>
  </si>
  <si>
    <t>494289997</t>
  </si>
  <si>
    <t>36,325*1,1</t>
  </si>
  <si>
    <t>65</t>
  </si>
  <si>
    <t>622252002</t>
  </si>
  <si>
    <t>Montáž profilů kontaktního zateplení ostatních stěnových, dilatačních apod. lepených do tmelu</t>
  </si>
  <si>
    <t>-1365116704</t>
  </si>
  <si>
    <t>"okapnička" 0,9*5</t>
  </si>
  <si>
    <t>66</t>
  </si>
  <si>
    <t>59051510</t>
  </si>
  <si>
    <t>profil okenní s nepřiznanou podomítkovou okapnicí PVC 2,0m s tkaninou</t>
  </si>
  <si>
    <t>929912354</t>
  </si>
  <si>
    <t>4,5*1,1</t>
  </si>
  <si>
    <t>67</t>
  </si>
  <si>
    <t>622321111</t>
  </si>
  <si>
    <t xml:space="preserve">Omítka vápenocementová vnějších ploch  nanášená ručně jednovrstvá, tloušťky do 15 mm hrubá zatřená stěn</t>
  </si>
  <si>
    <t>1512277070</t>
  </si>
  <si>
    <t>68</t>
  </si>
  <si>
    <t>622541011</t>
  </si>
  <si>
    <t xml:space="preserve">Omítka tenkovrstvá silikonsilikátová vnějších ploch  hydrofobní, se samočistícím účinkem probarvená, včetně penetrace podkladu zrnitá, tloušťky 1,5 mm stěn</t>
  </si>
  <si>
    <t>848845253</t>
  </si>
  <si>
    <t>"ostění" (0,9+0,9*2)*0,2*5</t>
  </si>
  <si>
    <t>Ostatní konstrukce a práce, bourání</t>
  </si>
  <si>
    <t>69</t>
  </si>
  <si>
    <t>941311111</t>
  </si>
  <si>
    <t xml:space="preserve">Montáž lešení řadového modulového lehkého pracovního s podlahami  s provozním zatížením tř. 3 do 200 kg/m2 šířky tř. SW06 přes 0,6 do 0,9 m, výšky do 10 m</t>
  </si>
  <si>
    <t>1416757369</t>
  </si>
  <si>
    <t>25,825*6,58+15,5*3,2</t>
  </si>
  <si>
    <t>70</t>
  </si>
  <si>
    <t>941311211</t>
  </si>
  <si>
    <t xml:space="preserve">Montáž lešení řadového modulového lehkého pracovního s podlahami  s provozním zatížením tř. 3 do 200 kg/m2 Příplatek za první a každý další den použití lešení k ceně -1111 nebo -1112</t>
  </si>
  <si>
    <t>-172500903</t>
  </si>
  <si>
    <t>219,529*14</t>
  </si>
  <si>
    <t>71</t>
  </si>
  <si>
    <t>941311811</t>
  </si>
  <si>
    <t xml:space="preserve">Demontáž lešení řadového modulového lehkého pracovního s podlahami  s provozním zatížením tř. 3 do 200 kg/m2 šířky SW06 přes 0,6 do 0,9 m, výšky do 10 m</t>
  </si>
  <si>
    <t>1923442935</t>
  </si>
  <si>
    <t>72</t>
  </si>
  <si>
    <t>944511111</t>
  </si>
  <si>
    <t xml:space="preserve">Montáž ochranné sítě  zavěšené na konstrukci lešení z textilie z umělých vláken</t>
  </si>
  <si>
    <t>-1810179762</t>
  </si>
  <si>
    <t>73</t>
  </si>
  <si>
    <t>944511211</t>
  </si>
  <si>
    <t xml:space="preserve">Montáž ochranné sítě  Příplatek za první a každý další den použití sítě k ceně -1111</t>
  </si>
  <si>
    <t>1186512669</t>
  </si>
  <si>
    <t>74</t>
  </si>
  <si>
    <t>944511811</t>
  </si>
  <si>
    <t xml:space="preserve">Demontáž ochranné sítě  zavěšené na konstrukci lešení z textilie z umělých vláken</t>
  </si>
  <si>
    <t>982221414</t>
  </si>
  <si>
    <t>75</t>
  </si>
  <si>
    <t>949101111</t>
  </si>
  <si>
    <t xml:space="preserve">Lešení pomocné pracovní pro objekty pozemních staveb  pro zatížení do 150 kg/m2, o výšce lešeňové podlahy do 1,9 m</t>
  </si>
  <si>
    <t>520587985</t>
  </si>
  <si>
    <t>76</t>
  </si>
  <si>
    <t>952901111</t>
  </si>
  <si>
    <t xml:space="preserve">Vyčištění budov nebo objektů před předáním do užívání  budov bytové nebo občanské výstavby, světlé výšky podlaží do 4 m</t>
  </si>
  <si>
    <t>39013006</t>
  </si>
  <si>
    <t>77</t>
  </si>
  <si>
    <t>95351101R</t>
  </si>
  <si>
    <t xml:space="preserve">M+D Systémový smykový trn JD1 </t>
  </si>
  <si>
    <t>-1506573383</t>
  </si>
  <si>
    <t>78</t>
  </si>
  <si>
    <t>95351103R</t>
  </si>
  <si>
    <t>IS02 Nosný tepelně-izolační prvek pro přerušení tepel. mostu h=160</t>
  </si>
  <si>
    <t>1847584859</t>
  </si>
  <si>
    <t>79</t>
  </si>
  <si>
    <t>975021211</t>
  </si>
  <si>
    <t xml:space="preserve">Podchycení nadzákladového zdiva pod stropem dřevěnou výztuhou  nad vybouraným otvorem, pro jakoukoliv délku podchycení, při tl. zdiva do 450 mm</t>
  </si>
  <si>
    <t>-1472320345</t>
  </si>
  <si>
    <t>901</t>
  </si>
  <si>
    <t>Ostatní výrobky</t>
  </si>
  <si>
    <t>80</t>
  </si>
  <si>
    <t>90100-033</t>
  </si>
  <si>
    <t xml:space="preserve">O33  M+D kontrolní šachta 300/300, vpusti pro střechu s vegetačním souvrstvím</t>
  </si>
  <si>
    <t>1532019519</t>
  </si>
  <si>
    <t>81</t>
  </si>
  <si>
    <t>90100-045</t>
  </si>
  <si>
    <t xml:space="preserve">O45  M+D výtvarný prvek</t>
  </si>
  <si>
    <t>1579581095</t>
  </si>
  <si>
    <t>82</t>
  </si>
  <si>
    <t>90100-050</t>
  </si>
  <si>
    <t xml:space="preserve">O50  M+D betonové světlíky 1520x1600x600mm pro odvětrání stáv. prostor, vč. krycího roštu, kompletní provedení dle PD</t>
  </si>
  <si>
    <t>-48642392</t>
  </si>
  <si>
    <t>83</t>
  </si>
  <si>
    <t>90100-056a</t>
  </si>
  <si>
    <t xml:space="preserve">O56a  M+D chráničky pro slaboproudou přípojku  HDPE 40/32mm, kompletní provedení dle PD</t>
  </si>
  <si>
    <t>1382782703</t>
  </si>
  <si>
    <t>84</t>
  </si>
  <si>
    <t>90100-056b</t>
  </si>
  <si>
    <t xml:space="preserve">O56b  M+D chráničky pro silnoproudou přípojku  LDPE d110mm, kompletní provedení dle PD</t>
  </si>
  <si>
    <t>-169831018</t>
  </si>
  <si>
    <t>998</t>
  </si>
  <si>
    <t>Přesun hmot</t>
  </si>
  <si>
    <t>85</t>
  </si>
  <si>
    <t>998012021</t>
  </si>
  <si>
    <t xml:space="preserve">Přesun hmot pro budovy občanské výstavby, bydlení, výrobu a služby  s nosnou svislou konstrukcí monolitickou betonovou tyčovou nebo plošnou s jakýkoliv obvodovým pláštěm kromě vyzdívaného vodorovná dopravní vzdálenost do 100 m pro budovy výšky do 6 m</t>
  </si>
  <si>
    <t>-201270427</t>
  </si>
  <si>
    <t>PSV</t>
  </si>
  <si>
    <t>Práce a dodávky PSV</t>
  </si>
  <si>
    <t>711</t>
  </si>
  <si>
    <t>Izolace proti vodě, vlhkosti a plynům</t>
  </si>
  <si>
    <t>86</t>
  </si>
  <si>
    <t>711111001</t>
  </si>
  <si>
    <t xml:space="preserve">Provedení izolace proti zemní vlhkosti natěradly a tmely za studena  na ploše vodorovné V nátěrem penetračním</t>
  </si>
  <si>
    <t>981789045</t>
  </si>
  <si>
    <t>6,15*13,915+4*0,45</t>
  </si>
  <si>
    <t>87</t>
  </si>
  <si>
    <t>11163150</t>
  </si>
  <si>
    <t>lak penetrační asfaltový</t>
  </si>
  <si>
    <t>1915336729</t>
  </si>
  <si>
    <t>87,377*0,0002</t>
  </si>
  <si>
    <t>88</t>
  </si>
  <si>
    <t>711112001</t>
  </si>
  <si>
    <t xml:space="preserve">Provedení izolace proti zemní vlhkosti natěradly a tmely za studena  na ploše svislé S nátěrem penetračním</t>
  </si>
  <si>
    <t>1780495536</t>
  </si>
  <si>
    <t>"zázemí" 20,825*2,75+15,5*1,7</t>
  </si>
  <si>
    <t xml:space="preserve">"stávající objekt u zázemí" </t>
  </si>
  <si>
    <t>(12,9+13,8+2,81)*(3,6+0,3)</t>
  </si>
  <si>
    <t>89</t>
  </si>
  <si>
    <t>1061507170</t>
  </si>
  <si>
    <t>198,708*0,0002</t>
  </si>
  <si>
    <t>90</t>
  </si>
  <si>
    <t>711141559</t>
  </si>
  <si>
    <t xml:space="preserve">Provedení izolace proti zemní vlhkosti pásy přitavením  NAIP na ploše vodorovné V</t>
  </si>
  <si>
    <t>407175043</t>
  </si>
  <si>
    <t>(6,15*13,915+4*0,45)*2</t>
  </si>
  <si>
    <t>91</t>
  </si>
  <si>
    <t>62855001</t>
  </si>
  <si>
    <t>pás asfaltový natavitelný modifikovaný SBS tl 4,0mm s vložkou z polyesterové rohože a spalitelnou PE fólií nebo jemnozrnný minerálním posypem na horním povrchu</t>
  </si>
  <si>
    <t>-999148516</t>
  </si>
  <si>
    <t>(6,15*13,915+4*0,45)*1,15</t>
  </si>
  <si>
    <t>92</t>
  </si>
  <si>
    <t>62853006</t>
  </si>
  <si>
    <t>pás asfaltový natavitelný modifikovaný SBS tl 4,2mm s vložkou ze skleněné tkaniny a hrubozrnným břidličným posypem na horním povrchu</t>
  </si>
  <si>
    <t>2107627218</t>
  </si>
  <si>
    <t>93</t>
  </si>
  <si>
    <t>711142559</t>
  </si>
  <si>
    <t xml:space="preserve">Provedení izolace proti zemní vlhkosti pásy přitavením  NAIP na ploše svislé S</t>
  </si>
  <si>
    <t>2062361791</t>
  </si>
  <si>
    <t>"zázemí" (20,825*2,75+15,5*1,7)*2</t>
  </si>
  <si>
    <t xml:space="preserve">"izolace stávajícího objektu u zázemí" </t>
  </si>
  <si>
    <t>(12,9+13,8+2,81)*(3,6+0,3)*2</t>
  </si>
  <si>
    <t>94</t>
  </si>
  <si>
    <t>499145116</t>
  </si>
  <si>
    <t>"zázemí" (20,825*2,75+15,5*1,7)*1,15</t>
  </si>
  <si>
    <t>(12,9+13,8+2,81)*(3,6+0,3)*1,15</t>
  </si>
  <si>
    <t>95</t>
  </si>
  <si>
    <t>1653453293</t>
  </si>
  <si>
    <t>96</t>
  </si>
  <si>
    <t>711413121</t>
  </si>
  <si>
    <t>Izolace proti povrchové a podpovrchové vodě natěradly a tmely za studena na ploše svislé S těsnicí hmotou dvousložkovou bitumenovou</t>
  </si>
  <si>
    <t>-170263683</t>
  </si>
  <si>
    <t>"skladba W10" 20,825*2,75+15,5*1,7</t>
  </si>
  <si>
    <t>97</t>
  </si>
  <si>
    <t>998711101</t>
  </si>
  <si>
    <t xml:space="preserve">Přesun hmot pro izolace proti vodě, vlhkosti a plynům  stanovený z hmotnosti přesunovaného materiálu vodorovná dopravní vzdálenost do 50 m v objektech výšky do 6 m</t>
  </si>
  <si>
    <t>2048740120</t>
  </si>
  <si>
    <t>712</t>
  </si>
  <si>
    <t>Povlakové krytiny</t>
  </si>
  <si>
    <t>98</t>
  </si>
  <si>
    <t>71200-001</t>
  </si>
  <si>
    <t xml:space="preserve">M+D střešní vpusť s ochr. košem - součástí dodávky části D.1.4.1 ZTI_x000d_
</t>
  </si>
  <si>
    <t>-1384574138</t>
  </si>
  <si>
    <t>99</t>
  </si>
  <si>
    <t>712311101</t>
  </si>
  <si>
    <t xml:space="preserve">Provedení povlakové krytiny střech plochých do 10° natěradly a tmely za studena  nátěrem lakem penetračním nebo asfaltovým</t>
  </si>
  <si>
    <t>-334597045</t>
  </si>
  <si>
    <t>"plocha" 8,21*14,8</t>
  </si>
  <si>
    <t>"vytažení na atiku" (14,8+14,8+8,21)*(0,58+0,35)</t>
  </si>
  <si>
    <t>100</t>
  </si>
  <si>
    <t>-1630812004</t>
  </si>
  <si>
    <t>156,671*0,0002</t>
  </si>
  <si>
    <t>101</t>
  </si>
  <si>
    <t>712332135</t>
  </si>
  <si>
    <t>Povlakové krytiny střech plochých na sucho nopová fólie vrstva drenážní a hydroakumulační vegetačních střech s perforovanou deskou výška nopku 20 mm, tl. fólie do 1,0 mm</t>
  </si>
  <si>
    <t>-596557063</t>
  </si>
  <si>
    <t>8,21*14,8</t>
  </si>
  <si>
    <t>102</t>
  </si>
  <si>
    <t>712341559</t>
  </si>
  <si>
    <t xml:space="preserve">Provedení povlakové krytiny střech plochých do 10° pásy přitavením  NAIP v plné ploše</t>
  </si>
  <si>
    <t>1697527450</t>
  </si>
  <si>
    <t>103</t>
  </si>
  <si>
    <t>62856010</t>
  </si>
  <si>
    <t>pás asfaltový natavitelný modifikovaný SBS tl 3,5mm s vložkou z hliníkové fólie, hliníkové fólie s textilií a spalitelnou PE fólií nebo jemnozrnný minerálním posypem na horním povrchu</t>
  </si>
  <si>
    <t>-496893071</t>
  </si>
  <si>
    <t>156,671*1,15</t>
  </si>
  <si>
    <t>104</t>
  </si>
  <si>
    <t>712363544</t>
  </si>
  <si>
    <t>Provedení povlakové krytiny střech plochých do 10° s mechanicky kotvenou izolací včetně položení fólie a horkovzdušného svaření tl. tepelné izolace přes 200 do 240 mm budovy výšky do 18 m, kotvené do betonu vnitřní pole</t>
  </si>
  <si>
    <t>2142715339</t>
  </si>
  <si>
    <t>"plocha" 8,21*14,8-37,81</t>
  </si>
  <si>
    <t>105</t>
  </si>
  <si>
    <t>712363545</t>
  </si>
  <si>
    <t>Provedení povlakové krytiny střech plochých do 10° s mechanicky kotvenou izolací včetně položení fólie a horkovzdušného svaření tl. tepelné izolace přes 200 do 240 mm budovy výšky do 18 m, kotvené do betonu krajní pole</t>
  </si>
  <si>
    <t>1732802927</t>
  </si>
  <si>
    <t>"plocha" (8,21+14,8*2)*1</t>
  </si>
  <si>
    <t>106</t>
  </si>
  <si>
    <t>712363546</t>
  </si>
  <si>
    <t>Provedení povlakové krytiny střech plochých do 10° s mechanicky kotvenou izolací včetně položení fólie a horkovzdušného svaření tl. tepelné izolace přes 200 do 240 mm budovy výšky do 18 m, kotvené do betonu rohové pole</t>
  </si>
  <si>
    <t>-5534966</t>
  </si>
  <si>
    <t>"vytažení na atiku" (14,8+14,8+8,21)*((0,1+0,3)/2+0,35)</t>
  </si>
  <si>
    <t>107</t>
  </si>
  <si>
    <t>28343015</t>
  </si>
  <si>
    <t>fólie hydroizolační střešní mPVC určená ke stabilizaci přitížením a do vegetačních střech tl 1,5mm s vložkou ze skelné rohože</t>
  </si>
  <si>
    <t>771083095</t>
  </si>
  <si>
    <t>(83,698+37,81+20,796)*1,15</t>
  </si>
  <si>
    <t>108</t>
  </si>
  <si>
    <t>712391171</t>
  </si>
  <si>
    <t xml:space="preserve">Provedení povlakové krytiny střech plochých do 10° -ostatní práce  provedení vrstvy textilní podkladní</t>
  </si>
  <si>
    <t>962939885</t>
  </si>
  <si>
    <t>109</t>
  </si>
  <si>
    <t>69311068</t>
  </si>
  <si>
    <t>geotextilie netkaná separační, ochranná, filtrační, drenážní PP 300g/m2</t>
  </si>
  <si>
    <t>2072011475</t>
  </si>
  <si>
    <t>142,304*1,15</t>
  </si>
  <si>
    <t>110</t>
  </si>
  <si>
    <t>712391172</t>
  </si>
  <si>
    <t xml:space="preserve">Provedení povlakové krytiny střech plochých do 10° -ostatní práce  provedení vrstvy textilní ochranné</t>
  </si>
  <si>
    <t>-598066509</t>
  </si>
  <si>
    <t>111</t>
  </si>
  <si>
    <t>-834166044</t>
  </si>
  <si>
    <t>112</t>
  </si>
  <si>
    <t>71277-001</t>
  </si>
  <si>
    <t>Provedení střešní vegetace</t>
  </si>
  <si>
    <t>1950155648</t>
  </si>
  <si>
    <t>8,21*14,8-(14,8*0,4+7,41*1,481+1,2*1,2+0,7*1,2*2)</t>
  </si>
  <si>
    <t>113</t>
  </si>
  <si>
    <t>712771101</t>
  </si>
  <si>
    <t>Provedení ochranné vrstvy vegetační střechy proti prorůstání kořenů, proti mechanickému poškození hydroizolace z textilií nebo rohoží volně kladených s přesahem, sklon střechy do 5°</t>
  </si>
  <si>
    <t>-1024414987</t>
  </si>
  <si>
    <t>114</t>
  </si>
  <si>
    <t>69311060</t>
  </si>
  <si>
    <t>geotextilie netkaná separační, ochranná, filtrační, drenážní PP 200g/m2</t>
  </si>
  <si>
    <t>1703463517</t>
  </si>
  <si>
    <t>121,508*1,15</t>
  </si>
  <si>
    <t>115</t>
  </si>
  <si>
    <t>712771401</t>
  </si>
  <si>
    <t>Provedení vegetační vrstvy vegetační střechy ze substrátu, tloušťky do 100 mm, sklon střechy do 5°</t>
  </si>
  <si>
    <t>-2066104201</t>
  </si>
  <si>
    <t>116</t>
  </si>
  <si>
    <t>10321225</t>
  </si>
  <si>
    <t>substrát vegetačních střech (kůra, liodrain, dolomit vápenec, základní hnojivo)</t>
  </si>
  <si>
    <t>526053106</t>
  </si>
  <si>
    <t>101,494*0,08</t>
  </si>
  <si>
    <t>117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</si>
  <si>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</si>
  <si>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</si>
  <si>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-1763014883</t>
  </si>
  <si>
    <t>(14,8*0,4+7,41*1,481+1,2*1,2+0,7*1,2*2)*0,08</t>
  </si>
  <si>
    <t>118</t>
  </si>
  <si>
    <t>58337401</t>
  </si>
  <si>
    <t>kamenivo dekorační (kačírek) frakce 8/16</t>
  </si>
  <si>
    <t>-1527157923</t>
  </si>
  <si>
    <t>1,601*2</t>
  </si>
  <si>
    <t>119</t>
  </si>
  <si>
    <t>712771613</t>
  </si>
  <si>
    <t>Provedení ochranných pásů vegetační střechy osazení ochranné kačírkové lišty navařením na hydroizolaci</t>
  </si>
  <si>
    <t>-720959509</t>
  </si>
  <si>
    <t>1,2*4+1,4*2+7,41+26,638</t>
  </si>
  <si>
    <t>120</t>
  </si>
  <si>
    <t>69334031</t>
  </si>
  <si>
    <t>lišta kačírková výška 80mm nerez</t>
  </si>
  <si>
    <t>-1777848663</t>
  </si>
  <si>
    <t>41,648*1,1</t>
  </si>
  <si>
    <t>121</t>
  </si>
  <si>
    <t>998712101</t>
  </si>
  <si>
    <t>Přesun hmot pro povlakové krytiny stanovený z hmotnosti přesunovaného materiálu vodorovná dopravní vzdálenost do 50 m v objektech výšky do 6 m</t>
  </si>
  <si>
    <t>588816346</t>
  </si>
  <si>
    <t>713</t>
  </si>
  <si>
    <t>Izolace tepelné</t>
  </si>
  <si>
    <t>122</t>
  </si>
  <si>
    <t>713121121</t>
  </si>
  <si>
    <t>Montáž tepelné izolace podlah rohožemi, pásy, deskami, dílci, bloky (izolační materiál ve specifikaci) kladenými volně dvouvrstvá</t>
  </si>
  <si>
    <t>1119693787</t>
  </si>
  <si>
    <t>123</t>
  </si>
  <si>
    <t>28375910</t>
  </si>
  <si>
    <t>deska EPS 150 do plochých střech a podlah λ=0,035 tl 60mm</t>
  </si>
  <si>
    <t>-1909775598</t>
  </si>
  <si>
    <t>81,03*1,05*2</t>
  </si>
  <si>
    <t>124</t>
  </si>
  <si>
    <t>713121211</t>
  </si>
  <si>
    <t>Montáž tepelné izolace podlah okrajovými pásky kladenými volně</t>
  </si>
  <si>
    <t>396442629</t>
  </si>
  <si>
    <t>125</t>
  </si>
  <si>
    <t>63140273</t>
  </si>
  <si>
    <t>pásek okrajový izolační minerální plovoucích podlah š 80mm tl 12mm</t>
  </si>
  <si>
    <t>2048230411</t>
  </si>
  <si>
    <t>60,15*1,1</t>
  </si>
  <si>
    <t>126</t>
  </si>
  <si>
    <t>713131141</t>
  </si>
  <si>
    <t>Montáž tepelné izolace stěn rohožemi, pásy, deskami, dílci, bloky (izolační materiál ve specifikaci) lepením celoplošně</t>
  </si>
  <si>
    <t>-82967708</t>
  </si>
  <si>
    <t>"pod terénem-zázemí" 15,5*1,4+20,825*0,57</t>
  </si>
  <si>
    <t>"vytažení na atiku" (14,8+14,8+8,21)*0,58</t>
  </si>
  <si>
    <t>127</t>
  </si>
  <si>
    <t>332285283</t>
  </si>
  <si>
    <t>"pod terénem-zázemí" (15,5*1,4+20,825*0,57)*0,05*1,05</t>
  </si>
  <si>
    <t xml:space="preserve">"obezdívka izolace stávajícího objektu u zázemí" </t>
  </si>
  <si>
    <t>(12,9+13,8+2,81)*(3,6+0,3)*0,13*1,05</t>
  </si>
  <si>
    <t>128</t>
  </si>
  <si>
    <t>28372309</t>
  </si>
  <si>
    <t>deska EPS 100 do plochých střech a podlah λ=0,037 tl 100mm</t>
  </si>
  <si>
    <t>1650500570</t>
  </si>
  <si>
    <t>"vytažení na atiku" (14,8+14,8+8,21)*0,58*1,05</t>
  </si>
  <si>
    <t>129</t>
  </si>
  <si>
    <t>713141111</t>
  </si>
  <si>
    <t>Montáž tepelné izolace střech plochých rohožemi, pásy, deskami, dílci, bloky (izolační materiál ve specifikaci) přilepenými asfaltem za horka zplna, jednovrstvá</t>
  </si>
  <si>
    <t>-1396350769</t>
  </si>
  <si>
    <t>8,21*14,8*3</t>
  </si>
  <si>
    <t>130</t>
  </si>
  <si>
    <t>28372312</t>
  </si>
  <si>
    <t>deska EPS 100 do plochých střech a podlah λ=0,037 tl 120mm</t>
  </si>
  <si>
    <t>334958937</t>
  </si>
  <si>
    <t>8,21*14,8*1,05</t>
  </si>
  <si>
    <t>131</t>
  </si>
  <si>
    <t>28375924</t>
  </si>
  <si>
    <t>deska EPS 200 do plochých střech a podlah λ=0,034 tl 80mm</t>
  </si>
  <si>
    <t>-1076441070</t>
  </si>
  <si>
    <t>132</t>
  </si>
  <si>
    <t>28376141</t>
  </si>
  <si>
    <t>klín izolační z pěnového polystyrenu EPS 100 spádový</t>
  </si>
  <si>
    <t>1983892299</t>
  </si>
  <si>
    <t>8,21*14,8*(0,02+0,23)/2*1,05</t>
  </si>
  <si>
    <t>133</t>
  </si>
  <si>
    <t>713191132</t>
  </si>
  <si>
    <t>Montáž tepelné izolace stavebních konstrukcí - doplňky a konstrukční součásti podlah, stropů vrchem nebo střech překrytím fólií separační z PE</t>
  </si>
  <si>
    <t>-710764113</t>
  </si>
  <si>
    <t>134</t>
  </si>
  <si>
    <t>28329042</t>
  </si>
  <si>
    <t>fólie PE separační či ochranná tl. 0,2mm</t>
  </si>
  <si>
    <t>-1884555900</t>
  </si>
  <si>
    <t>81,03*1,15</t>
  </si>
  <si>
    <t>135</t>
  </si>
  <si>
    <t>998713101</t>
  </si>
  <si>
    <t>Přesun hmot pro izolace tepelné stanovený z hmotnosti přesunovaného materiálu vodorovná dopravní vzdálenost do 50 m v objektech výšky do 6 m</t>
  </si>
  <si>
    <t>-1966890234</t>
  </si>
  <si>
    <t>764</t>
  </si>
  <si>
    <t>Konstrukce klempířské</t>
  </si>
  <si>
    <t>136</t>
  </si>
  <si>
    <t>764212635</t>
  </si>
  <si>
    <t>Oplechování střešních prvků z pozinkovaného plechu s povrchovou úpravou štítu závětrnou lištou rš 400 mm</t>
  </si>
  <si>
    <t>1551186152</t>
  </si>
  <si>
    <t>"K07" 32,8</t>
  </si>
  <si>
    <t>137</t>
  </si>
  <si>
    <t>764213641</t>
  </si>
  <si>
    <t>Oplechování střešních prvků z pozinkovaného plechu s povrchovou úpravou střešní dilatace vícedílná rš 900 mm</t>
  </si>
  <si>
    <t>862745037</t>
  </si>
  <si>
    <t>"K04" 11,5</t>
  </si>
  <si>
    <t>138</t>
  </si>
  <si>
    <t>764216642</t>
  </si>
  <si>
    <t>Oplechování parapetů z pozinkovaného plechu s povrchovou úpravou rovných celoplošně lepené, bez rohů rš 200 mm</t>
  </si>
  <si>
    <t>-690791404</t>
  </si>
  <si>
    <t>"K05" 5,7</t>
  </si>
  <si>
    <t>139</t>
  </si>
  <si>
    <t>764218624</t>
  </si>
  <si>
    <t>Oplechování říms a ozdobných prvků z pozinkovaného plechu s povrchovou úpravou rovných, bez rohů celoplošně lepené rš 330 mm</t>
  </si>
  <si>
    <t>-1727948812</t>
  </si>
  <si>
    <t>"K02" 11,8</t>
  </si>
  <si>
    <t>140</t>
  </si>
  <si>
    <t>764518621</t>
  </si>
  <si>
    <t>Svod z pozinkovaného plechu s upraveným povrchem včetně objímek, kolen a odskoků kruhový, průměru do 90 mm</t>
  </si>
  <si>
    <t>1462659964</t>
  </si>
  <si>
    <t>"K06" 6,5</t>
  </si>
  <si>
    <t>141</t>
  </si>
  <si>
    <t>998764101</t>
  </si>
  <si>
    <t>Přesun hmot pro konstrukce klempířské stanovený z hmotnosti přesunovaného materiálu vodorovná dopravní vzdálenost do 50 m v objektech výšky do 6 m</t>
  </si>
  <si>
    <t>999623717</t>
  </si>
  <si>
    <t>767</t>
  </si>
  <si>
    <t>Konstrukce zámečnické</t>
  </si>
  <si>
    <t>142</t>
  </si>
  <si>
    <t>76700-005</t>
  </si>
  <si>
    <t xml:space="preserve">Z05  M+D okno 900x1000mm v Al rámu, vč. kotvení, kování, povrchové úpravy, doplňků, kompletní provedení dle PD</t>
  </si>
  <si>
    <t>-1828586046</t>
  </si>
  <si>
    <t>143</t>
  </si>
  <si>
    <t>76700-029</t>
  </si>
  <si>
    <t xml:space="preserve">Z29  M+D sklepní kóje vč. dveří, H=3100mm, vč. kotvení, kování, povrchové úpravy, doplňků, kompletní provedení dle PD</t>
  </si>
  <si>
    <t>-1195143202</t>
  </si>
  <si>
    <t>144</t>
  </si>
  <si>
    <t>76700-030</t>
  </si>
  <si>
    <t xml:space="preserve">Z30  M+D dveře 1060/2080mm hliníkové vč. Al rámu, vč. kotvení, kování, povrchové úpravy, doplňků, EI45DP1-C,S, kompletní provedení dle PD</t>
  </si>
  <si>
    <t>-399663678</t>
  </si>
  <si>
    <t>145</t>
  </si>
  <si>
    <t>76700-031</t>
  </si>
  <si>
    <t xml:space="preserve">Z31  M+D dveře 1060/2180mm hliníkové vč. Al rámu, vč. kotvení, kování, povrchové úpravy, doplňků, EI45DP1-C,S, kompletní provedení dle PD</t>
  </si>
  <si>
    <t>1027923532</t>
  </si>
  <si>
    <t>146</t>
  </si>
  <si>
    <t>76710-1001</t>
  </si>
  <si>
    <t>M+D ocelový sloup S1.2, vč.kotvení a povrchové úpravy</t>
  </si>
  <si>
    <t>kg</t>
  </si>
  <si>
    <t>-1474062170</t>
  </si>
  <si>
    <t>107,46*2</t>
  </si>
  <si>
    <t>"prořez" 214,92*0,2</t>
  </si>
  <si>
    <t>147</t>
  </si>
  <si>
    <t>998767101</t>
  </si>
  <si>
    <t xml:space="preserve">Přesun hmot pro zámečnické konstrukce  stanovený z hmotnosti přesunovaného materiálu vodorovná dopravní vzdálenost do 50 m v objektech výšky do 6 m</t>
  </si>
  <si>
    <t>-1177821806</t>
  </si>
  <si>
    <t>771</t>
  </si>
  <si>
    <t>Podlahy z dlaždic</t>
  </si>
  <si>
    <t>148</t>
  </si>
  <si>
    <t>771474112</t>
  </si>
  <si>
    <t>Montáž soklů z dlaždic keramických lepených flexibilním lepidlem rovných, výšky přes 65 do 90 mm</t>
  </si>
  <si>
    <t>-123646830</t>
  </si>
  <si>
    <t>149</t>
  </si>
  <si>
    <t>59761275</t>
  </si>
  <si>
    <t>sokl-dlažba keramická slinutá hladká do interiéru i exteriéru 330x80mm</t>
  </si>
  <si>
    <t>-505704192</t>
  </si>
  <si>
    <t>60,65/0,33*1,1</t>
  </si>
  <si>
    <t>150</t>
  </si>
  <si>
    <t>771574112</t>
  </si>
  <si>
    <t>Montáž podlah z dlaždic keramických lepených flexibilním lepidlem maloformátových hladkých přes 9 do 12 ks/m2</t>
  </si>
  <si>
    <t>2018133493</t>
  </si>
  <si>
    <t>151</t>
  </si>
  <si>
    <t>59761011</t>
  </si>
  <si>
    <t>dlažba keramická 300/300mm</t>
  </si>
  <si>
    <t>1554382683</t>
  </si>
  <si>
    <t>81,03*1,1</t>
  </si>
  <si>
    <t>152</t>
  </si>
  <si>
    <t>771591115</t>
  </si>
  <si>
    <t>Podlahy - dokončovací práce spárování silikonem</t>
  </si>
  <si>
    <t>-232568635</t>
  </si>
  <si>
    <t>153</t>
  </si>
  <si>
    <t>998771101</t>
  </si>
  <si>
    <t>Přesun hmot pro podlahy z dlaždic stanovený z hmotnosti přesunovaného materiálu vodorovná dopravní vzdálenost do 50 m v objektech výšky do 6 m</t>
  </si>
  <si>
    <t>-65784726</t>
  </si>
  <si>
    <t>783</t>
  </si>
  <si>
    <t>Dokončovací práce - nátěry</t>
  </si>
  <si>
    <t>154</t>
  </si>
  <si>
    <t>783826605</t>
  </si>
  <si>
    <t>Hydrofobizační nátěr omítek silikonový, transparentní, povrchů hladkých betonových povrchů nebo povrchů z desek na bázi dřeva (dřevovláknitých apod.)</t>
  </si>
  <si>
    <t>-1455913792</t>
  </si>
  <si>
    <t>"stropy" 9,86+71,17</t>
  </si>
  <si>
    <t>"ochoz+průvlak" 13,4*(2,7+0,8)</t>
  </si>
  <si>
    <t>784</t>
  </si>
  <si>
    <t>Dokončovací práce - malby a tapety</t>
  </si>
  <si>
    <t>155</t>
  </si>
  <si>
    <t>784181121</t>
  </si>
  <si>
    <t>Penetrace podkladu jednonásobná hloubková v místnostech výšky do 3,80 m</t>
  </si>
  <si>
    <t>970581040</t>
  </si>
  <si>
    <t>66,15*3,1-1,5*3,05*4+0,9*3*0,25*5+(1,06*2+2,08*2+2,18*2)*0,4</t>
  </si>
  <si>
    <t>4*3</t>
  </si>
  <si>
    <t>156</t>
  </si>
  <si>
    <t>784221101</t>
  </si>
  <si>
    <t>Malby z malířských směsí otěruvzdorných za sucha dvojnásobné, bílé za sucha otěruvzdorné dobře v místnostech výšky do 3,80 m</t>
  </si>
  <si>
    <t>-1142549544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</si>
</sst>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2.29" style="1" customWidth="1"/>
    <col min="5" max="5" width="2.29" style="1" customWidth="1"/>
    <col min="6" max="6" width="2.29" style="1" customWidth="1"/>
    <col min="7" max="7" width="2.29" style="1" customWidth="1"/>
    <col min="8" max="8" width="2.29" style="1" customWidth="1"/>
    <col min="9" max="9" width="2.29" style="1" customWidth="1"/>
    <col min="10" max="10" width="2.29" style="1" customWidth="1"/>
    <col min="11" max="11" width="2.29" style="1" customWidth="1"/>
    <col min="12" max="12" width="2.29" style="1" customWidth="1"/>
    <col min="13" max="13" width="2.29" style="1" customWidth="1"/>
    <col min="14" max="14" width="2.29" style="1" customWidth="1"/>
    <col min="15" max="15" width="2.29" style="1" customWidth="1"/>
    <col min="16" max="16" width="2.29" style="1" customWidth="1"/>
    <col min="17" max="17" width="2.29" style="1" customWidth="1"/>
    <col min="18" max="18" width="2.29" style="1" customWidth="1"/>
    <col min="19" max="19" width="2.29" style="1" customWidth="1"/>
    <col min="20" max="20" width="2.29" style="1" customWidth="1"/>
    <col min="21" max="21" width="2.29" style="1" customWidth="1"/>
    <col min="22" max="22" width="2.29" style="1" customWidth="1"/>
    <col min="23" max="23" width="2.29" style="1" customWidth="1"/>
    <col min="24" max="24" width="2.29" style="1" customWidth="1"/>
    <col min="25" max="25" width="2.29" style="1" customWidth="1"/>
    <col min="26" max="26" width="2.29" style="1" customWidth="1"/>
    <col min="27" max="27" width="2.29" style="1" customWidth="1"/>
    <col min="28" max="28" width="2.29" style="1" customWidth="1"/>
    <col min="29" max="29" width="2.29" style="1" customWidth="1"/>
    <col min="30" max="30" width="2.29" style="1" customWidth="1"/>
    <col min="31" max="31" width="2.29" style="1" customWidth="1"/>
    <col min="32" max="32" width="2.29" style="1" customWidth="1"/>
    <col min="33" max="33" width="2.29" style="1" customWidth="1"/>
    <col min="34" max="34" width="2.86" style="1" customWidth="1"/>
    <col min="35" max="35" width="27.14" style="1" customWidth="1"/>
    <col min="36" max="36" width="2.14" style="1" customWidth="1"/>
    <col min="37" max="37" width="2.14" style="1" customWidth="1"/>
    <col min="38" max="38" width="7.14" style="1" customWidth="1"/>
    <col min="39" max="39" width="2.86" style="1" customWidth="1"/>
    <col min="40" max="40" width="11.43" style="1" customWidth="1"/>
    <col min="41" max="41" width="6.43" style="1" customWidth="1"/>
    <col min="42" max="42" width="3.57" style="1" customWidth="1"/>
    <col min="43" max="43" width="13.43" style="1" hidden="1" customWidth="1"/>
    <col min="44" max="44" width="11.71" style="1" customWidth="1"/>
    <col min="45" max="45" width="22.14" style="1" hidden="1" customWidth="1"/>
    <col min="46" max="46" width="22.14" style="1" hidden="1" customWidth="1"/>
    <col min="47" max="47" width="22.14" style="1" hidden="1" customWidth="1"/>
    <col min="48" max="48" width="18.57" style="1" hidden="1" customWidth="1"/>
    <col min="49" max="49" width="18.57" style="1" hidden="1" customWidth="1"/>
    <col min="50" max="50" width="21.43" style="1" hidden="1" customWidth="1"/>
    <col min="51" max="51" width="21.43" style="1" hidden="1" customWidth="1"/>
    <col min="52" max="52" width="18.57" style="1" hidden="1" customWidth="1"/>
    <col min="53" max="53" width="16.43" style="1" hidden="1" customWidth="1"/>
    <col min="54" max="54" width="21.43" style="1" hidden="1" customWidth="1"/>
    <col min="55" max="55" width="18.57" style="1" hidden="1" customWidth="1"/>
    <col min="56" max="56" width="16.43" style="1" hidden="1" customWidth="1"/>
    <col min="57" max="57" width="57" style="1" customWidth="1"/>
    <col min="71" max="71" width="9.14" style="1" hidden="1"/>
    <col min="72" max="72" width="9.14" style="1" hidden="1"/>
    <col min="73" max="73" width="9.14" style="1" hidden="1"/>
    <col min="74" max="74" width="9.14" style="1" hidden="1"/>
    <col min="75" max="75" width="9.14" style="1" hidden="1"/>
    <col min="76" max="76" width="9.14" style="1" hidden="1"/>
    <col min="77" max="77" width="9.14" style="1" hidden="1"/>
    <col min="78" max="78" width="9.14" style="1" hidden="1"/>
    <col min="79" max="79" width="9.14" style="1" hidden="1"/>
    <col min="80" max="80" width="9.14" style="1" hidden="1"/>
    <col min="81" max="81" width="9.14" style="1" hidden="1"/>
    <col min="82" max="82" width="9.14" style="1" hidden="1"/>
    <col min="83" max="83" width="9.14" style="1" hidden="1"/>
    <col min="84" max="84" width="9.14" style="1" hidden="1"/>
    <col min="85" max="85" width="9.14" style="1" hidden="1"/>
    <col min="86" max="86" width="9.14" style="1" hidden="1"/>
    <col min="87" max="87" width="9.14" style="1" hidden="1"/>
    <col min="88" max="88" width="9.14" style="1" hidden="1"/>
    <col min="89" max="89" width="9.14" style="1" hidden="1"/>
    <col min="90" max="90" width="9.14" style="1" hidden="1"/>
    <col min="91" max="91" width="9.14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32</v>
      </c>
      <c r="AR22" s="21"/>
      <c r="BE22" s="30"/>
    </row>
    <row r="23" s="1" customFormat="1" ht="14.4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37</v>
      </c>
      <c r="E29" s="3"/>
      <c r="F29" s="31" t="s">
        <v>38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39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48</v>
      </c>
      <c r="AI60" s="40"/>
      <c r="AJ60" s="40"/>
      <c r="AK60" s="40"/>
      <c r="AL60" s="40"/>
      <c r="AM60" s="57" t="s">
        <v>49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48</v>
      </c>
      <c r="AI75" s="40"/>
      <c r="AJ75" s="40"/>
      <c r="AK75" s="40"/>
      <c r="AL75" s="40"/>
      <c r="AM75" s="57" t="s">
        <v>49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Knesl0080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Parkovací dům Havlíčkova 1, Kroměříž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3. 7. 2019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6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6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54</v>
      </c>
      <c r="D92" s="79"/>
      <c r="E92" s="79"/>
      <c r="F92" s="79"/>
      <c r="G92" s="79"/>
      <c r="H92" s="80"/>
      <c r="I92" s="81" t="s">
        <v>55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56</v>
      </c>
      <c r="AH92" s="79"/>
      <c r="AI92" s="79"/>
      <c r="AJ92" s="79"/>
      <c r="AK92" s="79"/>
      <c r="AL92" s="79"/>
      <c r="AM92" s="79"/>
      <c r="AN92" s="81" t="s">
        <v>57</v>
      </c>
      <c r="AO92" s="79"/>
      <c r="AP92" s="83"/>
      <c r="AQ92" s="84" t="s">
        <v>58</v>
      </c>
      <c r="AR92" s="38"/>
      <c r="AS92" s="85" t="s">
        <v>59</v>
      </c>
      <c r="AT92" s="86" t="s">
        <v>60</v>
      </c>
      <c r="AU92" s="86" t="s">
        <v>61</v>
      </c>
      <c r="AV92" s="86" t="s">
        <v>62</v>
      </c>
      <c r="AW92" s="86" t="s">
        <v>63</v>
      </c>
      <c r="AX92" s="86" t="s">
        <v>64</v>
      </c>
      <c r="AY92" s="86" t="s">
        <v>65</v>
      </c>
      <c r="AZ92" s="86" t="s">
        <v>66</v>
      </c>
      <c r="BA92" s="86" t="s">
        <v>67</v>
      </c>
      <c r="BB92" s="86" t="s">
        <v>68</v>
      </c>
      <c r="BC92" s="86" t="s">
        <v>69</v>
      </c>
      <c r="BD92" s="87" t="s">
        <v>70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72</v>
      </c>
      <c r="BT94" s="101" t="s">
        <v>73</v>
      </c>
      <c r="BU94" s="102" t="s">
        <v>74</v>
      </c>
      <c r="BV94" s="101" t="s">
        <v>75</v>
      </c>
      <c r="BW94" s="101" t="s">
        <v>4</v>
      </c>
      <c r="BX94" s="101" t="s">
        <v>76</v>
      </c>
      <c r="CL94" s="101" t="s">
        <v>1</v>
      </c>
    </row>
    <row r="95" s="7" customFormat="1" ht="26.4" customHeight="1">
      <c r="A95" s="103" t="s">
        <v>77</v>
      </c>
      <c r="B95" s="104"/>
      <c r="C95" s="105"/>
      <c r="D95" s="106" t="s">
        <v>78</v>
      </c>
      <c r="E95" s="106"/>
      <c r="F95" s="106"/>
      <c r="G95" s="106"/>
      <c r="H95" s="106"/>
      <c r="I95" s="107"/>
      <c r="J95" s="106" t="s">
        <v>79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'101.2 - SO101.2 - hromadn...'!J30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80</v>
      </c>
      <c r="AR95" s="104"/>
      <c r="AS95" s="110">
        <v>0</v>
      </c>
      <c r="AT95" s="111">
        <f>ROUND(SUM(AV95:AW95),2)</f>
        <v>0</v>
      </c>
      <c r="AU95" s="112">
        <f>'101.2 - SO101.2 - hromadn...'!P134</f>
        <v>0</v>
      </c>
      <c r="AV95" s="111">
        <f>'101.2 - SO101.2 - hromadn...'!J33</f>
        <v>0</v>
      </c>
      <c r="AW95" s="111">
        <f>'101.2 - SO101.2 - hromadn...'!J34</f>
        <v>0</v>
      </c>
      <c r="AX95" s="111">
        <f>'101.2 - SO101.2 - hromadn...'!J35</f>
        <v>0</v>
      </c>
      <c r="AY95" s="111">
        <f>'101.2 - SO101.2 - hromadn...'!J36</f>
        <v>0</v>
      </c>
      <c r="AZ95" s="111">
        <f>'101.2 - SO101.2 - hromadn...'!F33</f>
        <v>0</v>
      </c>
      <c r="BA95" s="111">
        <f>'101.2 - SO101.2 - hromadn...'!F34</f>
        <v>0</v>
      </c>
      <c r="BB95" s="111">
        <f>'101.2 - SO101.2 - hromadn...'!F35</f>
        <v>0</v>
      </c>
      <c r="BC95" s="111">
        <f>'101.2 - SO101.2 - hromadn...'!F36</f>
        <v>0</v>
      </c>
      <c r="BD95" s="113">
        <f>'101.2 - SO101.2 - hromadn...'!F37</f>
        <v>0</v>
      </c>
      <c r="BE95" s="7"/>
      <c r="BT95" s="114" t="s">
        <v>81</v>
      </c>
      <c r="BV95" s="114" t="s">
        <v>75</v>
      </c>
      <c r="BW95" s="114" t="s">
        <v>82</v>
      </c>
      <c r="BX95" s="114" t="s">
        <v>4</v>
      </c>
      <c r="CL95" s="114" t="s">
        <v>1</v>
      </c>
      <c r="CM95" s="114" t="s">
        <v>83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101.2 - SO101.2 - hromad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3.71" style="1" customWidth="1"/>
    <col min="5" max="5" width="14.71" style="1" customWidth="1"/>
    <col min="6" max="6" width="43.57" style="1" customWidth="1"/>
    <col min="7" max="7" width="6" style="1" customWidth="1"/>
    <col min="8" max="8" width="9.86" style="1" customWidth="1"/>
    <col min="9" max="9" width="17.29" style="115" customWidth="1"/>
    <col min="10" max="10" width="17.29" style="1" customWidth="1"/>
    <col min="11" max="11" width="17.29" style="1" customWidth="1"/>
    <col min="12" max="12" width="8" style="1" customWidth="1"/>
    <col min="13" max="13" width="9.29" style="1" hidden="1" customWidth="1"/>
    <col min="14" max="14" width="9.14" style="1" hidden="1"/>
    <col min="15" max="15" width="12.14" style="1" hidden="1" customWidth="1"/>
    <col min="16" max="16" width="12.14" style="1" hidden="1" customWidth="1"/>
    <col min="17" max="17" width="12.14" style="1" hidden="1" customWidth="1"/>
    <col min="18" max="18" width="12.14" style="1" hidden="1" customWidth="1"/>
    <col min="19" max="19" width="12.14" style="1" hidden="1" customWidth="1"/>
    <col min="20" max="20" width="12.14" style="1" hidden="1" customWidth="1"/>
    <col min="21" max="21" width="14" style="1" hidden="1" customWidth="1"/>
    <col min="22" max="22" width="10.57" style="1" customWidth="1"/>
    <col min="23" max="23" width="14" style="1" customWidth="1"/>
    <col min="24" max="24" width="10.57" style="1" customWidth="1"/>
    <col min="25" max="25" width="12.86" style="1" customWidth="1"/>
    <col min="26" max="26" width="9.43" style="1" customWidth="1"/>
    <col min="27" max="27" width="12.86" style="1" customWidth="1"/>
    <col min="28" max="28" width="14" style="1" customWidth="1"/>
    <col min="29" max="29" width="9.43" style="1" customWidth="1"/>
    <col min="30" max="30" width="12.86" style="1" customWidth="1"/>
    <col min="31" max="31" width="14" style="1" customWidth="1"/>
    <col min="44" max="44" width="9.14" style="1" hidden="1"/>
    <col min="45" max="45" width="9.14" style="1" hidden="1"/>
    <col min="46" max="46" width="9.14" style="1" hidden="1"/>
    <col min="47" max="47" width="9.14" style="1" hidden="1"/>
    <col min="48" max="48" width="9.14" style="1" hidden="1"/>
    <col min="49" max="49" width="9.14" style="1" hidden="1"/>
    <col min="50" max="50" width="9.14" style="1" hidden="1"/>
    <col min="51" max="51" width="9.14" style="1" hidden="1"/>
    <col min="52" max="52" width="9.14" style="1" hidden="1"/>
    <col min="53" max="53" width="9.14" style="1" hidden="1"/>
    <col min="54" max="54" width="9.14" style="1" hidden="1"/>
    <col min="55" max="55" width="9.14" style="1" hidden="1"/>
    <col min="56" max="56" width="9.14" style="1" hidden="1"/>
    <col min="57" max="57" width="9.14" style="1" hidden="1"/>
    <col min="58" max="58" width="9.14" style="1" hidden="1"/>
    <col min="59" max="59" width="9.14" style="1" hidden="1"/>
    <col min="60" max="60" width="9.14" style="1" hidden="1"/>
    <col min="61" max="61" width="9.14" style="1" hidden="1"/>
    <col min="62" max="62" width="9.14" style="1" hidden="1"/>
    <col min="63" max="63" width="9.14" style="1" hidden="1"/>
    <col min="64" max="64" width="9.14" style="1" hidden="1"/>
    <col min="65" max="65" width="9.14" style="1" hidden="1"/>
  </cols>
  <sheetData>
    <row r="2" s="1" customFormat="1" ht="36.96" customHeight="1">
      <c r="I2" s="115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16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84</v>
      </c>
      <c r="I4" s="115"/>
      <c r="L4" s="21"/>
      <c r="M4" s="117" t="s">
        <v>10</v>
      </c>
      <c r="AT4" s="18" t="s">
        <v>3</v>
      </c>
    </row>
    <row r="5" s="1" customFormat="1" ht="6.96" customHeight="1">
      <c r="B5" s="21"/>
      <c r="I5" s="115"/>
      <c r="L5" s="21"/>
    </row>
    <row r="6" s="1" customFormat="1" ht="12" customHeight="1">
      <c r="B6" s="21"/>
      <c r="D6" s="31" t="s">
        <v>16</v>
      </c>
      <c r="I6" s="115"/>
      <c r="L6" s="21"/>
    </row>
    <row r="7" s="1" customFormat="1" ht="14.4" customHeight="1">
      <c r="B7" s="21"/>
      <c r="E7" s="118" t="str">
        <f>'Rekapitulace stavby'!K6</f>
        <v>Parkovací dům Havlíčkova 1, Kroměříž</v>
      </c>
      <c r="F7" s="31"/>
      <c r="G7" s="31"/>
      <c r="H7" s="31"/>
      <c r="I7" s="115"/>
      <c r="L7" s="21"/>
    </row>
    <row r="8" s="2" customFormat="1" ht="12" customHeight="1">
      <c r="A8" s="37"/>
      <c r="B8" s="38"/>
      <c r="C8" s="37"/>
      <c r="D8" s="31" t="s">
        <v>85</v>
      </c>
      <c r="E8" s="37"/>
      <c r="F8" s="37"/>
      <c r="G8" s="37"/>
      <c r="H8" s="37"/>
      <c r="I8" s="119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4.4" customHeight="1">
      <c r="A9" s="37"/>
      <c r="B9" s="38"/>
      <c r="C9" s="37"/>
      <c r="D9" s="37"/>
      <c r="E9" s="66" t="s">
        <v>86</v>
      </c>
      <c r="F9" s="37"/>
      <c r="G9" s="37"/>
      <c r="H9" s="37"/>
      <c r="I9" s="119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19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120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120" t="s">
        <v>22</v>
      </c>
      <c r="J12" s="68" t="str">
        <f>'Rekapitulace stavby'!AN8</f>
        <v>3. 7. 2019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19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120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120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19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120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0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19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120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120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19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120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120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19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119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4.4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3"/>
      <c r="J27" s="121"/>
      <c r="K27" s="121"/>
      <c r="L27" s="124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19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25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6" t="s">
        <v>33</v>
      </c>
      <c r="E30" s="37"/>
      <c r="F30" s="37"/>
      <c r="G30" s="37"/>
      <c r="H30" s="37"/>
      <c r="I30" s="119"/>
      <c r="J30" s="95">
        <f>ROUND(J134,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25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127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8" t="s">
        <v>37</v>
      </c>
      <c r="E33" s="31" t="s">
        <v>38</v>
      </c>
      <c r="F33" s="129">
        <f>ROUND((SUM(BE134:BE542)),  2)</f>
        <v>0</v>
      </c>
      <c r="G33" s="37"/>
      <c r="H33" s="37"/>
      <c r="I33" s="130">
        <v>0.20999999999999999</v>
      </c>
      <c r="J33" s="129">
        <f>ROUND(((SUM(BE134:BE542))*I33),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9">
        <f>ROUND((SUM(BF134:BF542)),  2)</f>
        <v>0</v>
      </c>
      <c r="G34" s="37"/>
      <c r="H34" s="37"/>
      <c r="I34" s="130">
        <v>0.14999999999999999</v>
      </c>
      <c r="J34" s="129">
        <f>ROUND(((SUM(BF134:BF542))*I34),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9">
        <f>ROUND((SUM(BG134:BG542)),  2)</f>
        <v>0</v>
      </c>
      <c r="G35" s="37"/>
      <c r="H35" s="37"/>
      <c r="I35" s="130">
        <v>0.20999999999999999</v>
      </c>
      <c r="J35" s="129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9">
        <f>ROUND((SUM(BH134:BH542)),  2)</f>
        <v>0</v>
      </c>
      <c r="G36" s="37"/>
      <c r="H36" s="37"/>
      <c r="I36" s="130">
        <v>0.14999999999999999</v>
      </c>
      <c r="J36" s="129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9">
        <f>ROUND((SUM(BI134:BI542)),  2)</f>
        <v>0</v>
      </c>
      <c r="G37" s="37"/>
      <c r="H37" s="37"/>
      <c r="I37" s="130">
        <v>0</v>
      </c>
      <c r="J37" s="129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19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1"/>
      <c r="D39" s="132" t="s">
        <v>43</v>
      </c>
      <c r="E39" s="80"/>
      <c r="F39" s="80"/>
      <c r="G39" s="133" t="s">
        <v>44</v>
      </c>
      <c r="H39" s="134" t="s">
        <v>45</v>
      </c>
      <c r="I39" s="135"/>
      <c r="J39" s="136">
        <f>SUM(J30:J37)</f>
        <v>0</v>
      </c>
      <c r="K39" s="1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19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5"/>
      <c r="L41" s="21"/>
    </row>
    <row r="42" s="1" customFormat="1" ht="14.4" customHeight="1">
      <c r="B42" s="21"/>
      <c r="I42" s="115"/>
      <c r="L42" s="21"/>
    </row>
    <row r="43" s="1" customFormat="1" ht="14.4" customHeight="1">
      <c r="B43" s="21"/>
      <c r="I43" s="115"/>
      <c r="L43" s="21"/>
    </row>
    <row r="44" s="1" customFormat="1" ht="14.4" customHeight="1">
      <c r="B44" s="21"/>
      <c r="I44" s="115"/>
      <c r="L44" s="21"/>
    </row>
    <row r="45" s="1" customFormat="1" ht="14.4" customHeight="1">
      <c r="B45" s="21"/>
      <c r="I45" s="115"/>
      <c r="L45" s="21"/>
    </row>
    <row r="46" s="1" customFormat="1" ht="14.4" customHeight="1">
      <c r="B46" s="21"/>
      <c r="I46" s="115"/>
      <c r="L46" s="21"/>
    </row>
    <row r="47" s="1" customFormat="1" ht="14.4" customHeight="1">
      <c r="B47" s="21"/>
      <c r="I47" s="115"/>
      <c r="L47" s="21"/>
    </row>
    <row r="48" s="1" customFormat="1" ht="14.4" customHeight="1">
      <c r="B48" s="21"/>
      <c r="I48" s="115"/>
      <c r="L48" s="21"/>
    </row>
    <row r="49" s="1" customFormat="1" ht="14.4" customHeight="1">
      <c r="B49" s="21"/>
      <c r="I49" s="115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138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9" t="s">
        <v>49</v>
      </c>
      <c r="G61" s="57" t="s">
        <v>48</v>
      </c>
      <c r="H61" s="40"/>
      <c r="I61" s="140"/>
      <c r="J61" s="141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142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9" t="s">
        <v>49</v>
      </c>
      <c r="G76" s="57" t="s">
        <v>48</v>
      </c>
      <c r="H76" s="40"/>
      <c r="I76" s="140"/>
      <c r="J76" s="141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3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4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87</v>
      </c>
      <c r="D82" s="37"/>
      <c r="E82" s="37"/>
      <c r="F82" s="37"/>
      <c r="G82" s="37"/>
      <c r="H82" s="37"/>
      <c r="I82" s="119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19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19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4.4" customHeight="1">
      <c r="A85" s="37"/>
      <c r="B85" s="38"/>
      <c r="C85" s="37"/>
      <c r="D85" s="37"/>
      <c r="E85" s="118" t="str">
        <f>E7</f>
        <v>Parkovací dům Havlíčkova 1, Kroměříž</v>
      </c>
      <c r="F85" s="31"/>
      <c r="G85" s="31"/>
      <c r="H85" s="31"/>
      <c r="I85" s="119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85</v>
      </c>
      <c r="D86" s="37"/>
      <c r="E86" s="37"/>
      <c r="F86" s="37"/>
      <c r="G86" s="37"/>
      <c r="H86" s="37"/>
      <c r="I86" s="119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4.4" customHeight="1">
      <c r="A87" s="37"/>
      <c r="B87" s="38"/>
      <c r="C87" s="37"/>
      <c r="D87" s="37"/>
      <c r="E87" s="66" t="str">
        <f>E9</f>
        <v>101.2 - SO101.2 - hromadná garáž - Zázemí</v>
      </c>
      <c r="F87" s="37"/>
      <c r="G87" s="37"/>
      <c r="H87" s="37"/>
      <c r="I87" s="119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19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120" t="s">
        <v>22</v>
      </c>
      <c r="J89" s="68" t="str">
        <f>IF(J12="","",J12)</f>
        <v>3. 7. 2019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19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6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120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6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120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19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5" t="s">
        <v>88</v>
      </c>
      <c r="D94" s="131"/>
      <c r="E94" s="131"/>
      <c r="F94" s="131"/>
      <c r="G94" s="131"/>
      <c r="H94" s="131"/>
      <c r="I94" s="146"/>
      <c r="J94" s="147" t="s">
        <v>89</v>
      </c>
      <c r="K94" s="131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19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8" t="s">
        <v>90</v>
      </c>
      <c r="D96" s="37"/>
      <c r="E96" s="37"/>
      <c r="F96" s="37"/>
      <c r="G96" s="37"/>
      <c r="H96" s="37"/>
      <c r="I96" s="119"/>
      <c r="J96" s="95">
        <f>J134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91</v>
      </c>
    </row>
    <row r="97" s="9" customFormat="1" ht="24.96" customHeight="1">
      <c r="A97" s="9"/>
      <c r="B97" s="149"/>
      <c r="C97" s="9"/>
      <c r="D97" s="150" t="s">
        <v>92</v>
      </c>
      <c r="E97" s="151"/>
      <c r="F97" s="151"/>
      <c r="G97" s="151"/>
      <c r="H97" s="151"/>
      <c r="I97" s="152"/>
      <c r="J97" s="153">
        <f>J135</f>
        <v>0</v>
      </c>
      <c r="K97" s="9"/>
      <c r="L97" s="14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4"/>
      <c r="C98" s="10"/>
      <c r="D98" s="155" t="s">
        <v>93</v>
      </c>
      <c r="E98" s="156"/>
      <c r="F98" s="156"/>
      <c r="G98" s="156"/>
      <c r="H98" s="156"/>
      <c r="I98" s="157"/>
      <c r="J98" s="158">
        <f>J136</f>
        <v>0</v>
      </c>
      <c r="K98" s="10"/>
      <c r="L98" s="15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4"/>
      <c r="C99" s="10"/>
      <c r="D99" s="155" t="s">
        <v>94</v>
      </c>
      <c r="E99" s="156"/>
      <c r="F99" s="156"/>
      <c r="G99" s="156"/>
      <c r="H99" s="156"/>
      <c r="I99" s="157"/>
      <c r="J99" s="158">
        <f>J162</f>
        <v>0</v>
      </c>
      <c r="K99" s="10"/>
      <c r="L99" s="15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4"/>
      <c r="C100" s="10"/>
      <c r="D100" s="155" t="s">
        <v>95</v>
      </c>
      <c r="E100" s="156"/>
      <c r="F100" s="156"/>
      <c r="G100" s="156"/>
      <c r="H100" s="156"/>
      <c r="I100" s="157"/>
      <c r="J100" s="158">
        <f>J224</f>
        <v>0</v>
      </c>
      <c r="K100" s="10"/>
      <c r="L100" s="15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4"/>
      <c r="C101" s="10"/>
      <c r="D101" s="155" t="s">
        <v>96</v>
      </c>
      <c r="E101" s="156"/>
      <c r="F101" s="156"/>
      <c r="G101" s="156"/>
      <c r="H101" s="156"/>
      <c r="I101" s="157"/>
      <c r="J101" s="158">
        <f>J240</f>
        <v>0</v>
      </c>
      <c r="K101" s="10"/>
      <c r="L101" s="15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4"/>
      <c r="C102" s="10"/>
      <c r="D102" s="155" t="s">
        <v>97</v>
      </c>
      <c r="E102" s="156"/>
      <c r="F102" s="156"/>
      <c r="G102" s="156"/>
      <c r="H102" s="156"/>
      <c r="I102" s="157"/>
      <c r="J102" s="158">
        <f>J270</f>
        <v>0</v>
      </c>
      <c r="K102" s="10"/>
      <c r="L102" s="15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4"/>
      <c r="C103" s="10"/>
      <c r="D103" s="155" t="s">
        <v>98</v>
      </c>
      <c r="E103" s="156"/>
      <c r="F103" s="156"/>
      <c r="G103" s="156"/>
      <c r="H103" s="156"/>
      <c r="I103" s="157"/>
      <c r="J103" s="158">
        <f>J348</f>
        <v>0</v>
      </c>
      <c r="K103" s="10"/>
      <c r="L103" s="15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4"/>
      <c r="C104" s="10"/>
      <c r="D104" s="155" t="s">
        <v>99</v>
      </c>
      <c r="E104" s="156"/>
      <c r="F104" s="156"/>
      <c r="G104" s="156"/>
      <c r="H104" s="156"/>
      <c r="I104" s="157"/>
      <c r="J104" s="158">
        <f>J363</f>
        <v>0</v>
      </c>
      <c r="K104" s="10"/>
      <c r="L104" s="15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4"/>
      <c r="C105" s="10"/>
      <c r="D105" s="155" t="s">
        <v>100</v>
      </c>
      <c r="E105" s="156"/>
      <c r="F105" s="156"/>
      <c r="G105" s="156"/>
      <c r="H105" s="156"/>
      <c r="I105" s="157"/>
      <c r="J105" s="158">
        <f>J369</f>
        <v>0</v>
      </c>
      <c r="K105" s="10"/>
      <c r="L105" s="15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9"/>
      <c r="C106" s="9"/>
      <c r="D106" s="150" t="s">
        <v>101</v>
      </c>
      <c r="E106" s="151"/>
      <c r="F106" s="151"/>
      <c r="G106" s="151"/>
      <c r="H106" s="151"/>
      <c r="I106" s="152"/>
      <c r="J106" s="153">
        <f>J371</f>
        <v>0</v>
      </c>
      <c r="K106" s="9"/>
      <c r="L106" s="14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4"/>
      <c r="C107" s="10"/>
      <c r="D107" s="155" t="s">
        <v>102</v>
      </c>
      <c r="E107" s="156"/>
      <c r="F107" s="156"/>
      <c r="G107" s="156"/>
      <c r="H107" s="156"/>
      <c r="I107" s="157"/>
      <c r="J107" s="158">
        <f>J372</f>
        <v>0</v>
      </c>
      <c r="K107" s="10"/>
      <c r="L107" s="15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4"/>
      <c r="C108" s="10"/>
      <c r="D108" s="155" t="s">
        <v>103</v>
      </c>
      <c r="E108" s="156"/>
      <c r="F108" s="156"/>
      <c r="G108" s="156"/>
      <c r="H108" s="156"/>
      <c r="I108" s="157"/>
      <c r="J108" s="158">
        <f>J407</f>
        <v>0</v>
      </c>
      <c r="K108" s="10"/>
      <c r="L108" s="15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4"/>
      <c r="C109" s="10"/>
      <c r="D109" s="155" t="s">
        <v>104</v>
      </c>
      <c r="E109" s="156"/>
      <c r="F109" s="156"/>
      <c r="G109" s="156"/>
      <c r="H109" s="156"/>
      <c r="I109" s="157"/>
      <c r="J109" s="158">
        <f>J465</f>
        <v>0</v>
      </c>
      <c r="K109" s="10"/>
      <c r="L109" s="15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4"/>
      <c r="C110" s="10"/>
      <c r="D110" s="155" t="s">
        <v>105</v>
      </c>
      <c r="E110" s="156"/>
      <c r="F110" s="156"/>
      <c r="G110" s="156"/>
      <c r="H110" s="156"/>
      <c r="I110" s="157"/>
      <c r="J110" s="158">
        <f>J497</f>
        <v>0</v>
      </c>
      <c r="K110" s="10"/>
      <c r="L110" s="15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4"/>
      <c r="C111" s="10"/>
      <c r="D111" s="155" t="s">
        <v>106</v>
      </c>
      <c r="E111" s="156"/>
      <c r="F111" s="156"/>
      <c r="G111" s="156"/>
      <c r="H111" s="156"/>
      <c r="I111" s="157"/>
      <c r="J111" s="158">
        <f>J510</f>
        <v>0</v>
      </c>
      <c r="K111" s="10"/>
      <c r="L111" s="15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4"/>
      <c r="C112" s="10"/>
      <c r="D112" s="155" t="s">
        <v>107</v>
      </c>
      <c r="E112" s="156"/>
      <c r="F112" s="156"/>
      <c r="G112" s="156"/>
      <c r="H112" s="156"/>
      <c r="I112" s="157"/>
      <c r="J112" s="158">
        <f>J520</f>
        <v>0</v>
      </c>
      <c r="K112" s="10"/>
      <c r="L112" s="15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4"/>
      <c r="C113" s="10"/>
      <c r="D113" s="155" t="s">
        <v>108</v>
      </c>
      <c r="E113" s="156"/>
      <c r="F113" s="156"/>
      <c r="G113" s="156"/>
      <c r="H113" s="156"/>
      <c r="I113" s="157"/>
      <c r="J113" s="158">
        <f>J529</f>
        <v>0</v>
      </c>
      <c r="K113" s="10"/>
      <c r="L113" s="15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4"/>
      <c r="C114" s="10"/>
      <c r="D114" s="155" t="s">
        <v>109</v>
      </c>
      <c r="E114" s="156"/>
      <c r="F114" s="156"/>
      <c r="G114" s="156"/>
      <c r="H114" s="156"/>
      <c r="I114" s="157"/>
      <c r="J114" s="158">
        <f>J534</f>
        <v>0</v>
      </c>
      <c r="K114" s="10"/>
      <c r="L114" s="15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7"/>
      <c r="B115" s="38"/>
      <c r="C115" s="37"/>
      <c r="D115" s="37"/>
      <c r="E115" s="37"/>
      <c r="F115" s="37"/>
      <c r="G115" s="37"/>
      <c r="H115" s="37"/>
      <c r="I115" s="119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59"/>
      <c r="C116" s="60"/>
      <c r="D116" s="60"/>
      <c r="E116" s="60"/>
      <c r="F116" s="60"/>
      <c r="G116" s="60"/>
      <c r="H116" s="60"/>
      <c r="I116" s="143"/>
      <c r="J116" s="60"/>
      <c r="K116" s="60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20" s="2" customFormat="1" ht="6.96" customHeight="1">
      <c r="A120" s="37"/>
      <c r="B120" s="61"/>
      <c r="C120" s="62"/>
      <c r="D120" s="62"/>
      <c r="E120" s="62"/>
      <c r="F120" s="62"/>
      <c r="G120" s="62"/>
      <c r="H120" s="62"/>
      <c r="I120" s="144"/>
      <c r="J120" s="62"/>
      <c r="K120" s="62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4.96" customHeight="1">
      <c r="A121" s="37"/>
      <c r="B121" s="38"/>
      <c r="C121" s="22" t="s">
        <v>110</v>
      </c>
      <c r="D121" s="37"/>
      <c r="E121" s="37"/>
      <c r="F121" s="37"/>
      <c r="G121" s="37"/>
      <c r="H121" s="37"/>
      <c r="I121" s="119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7"/>
      <c r="D122" s="37"/>
      <c r="E122" s="37"/>
      <c r="F122" s="37"/>
      <c r="G122" s="37"/>
      <c r="H122" s="37"/>
      <c r="I122" s="119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16</v>
      </c>
      <c r="D123" s="37"/>
      <c r="E123" s="37"/>
      <c r="F123" s="37"/>
      <c r="G123" s="37"/>
      <c r="H123" s="37"/>
      <c r="I123" s="119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4.4" customHeight="1">
      <c r="A124" s="37"/>
      <c r="B124" s="38"/>
      <c r="C124" s="37"/>
      <c r="D124" s="37"/>
      <c r="E124" s="118" t="str">
        <f>E7</f>
        <v>Parkovací dům Havlíčkova 1, Kroměříž</v>
      </c>
      <c r="F124" s="31"/>
      <c r="G124" s="31"/>
      <c r="H124" s="31"/>
      <c r="I124" s="119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85</v>
      </c>
      <c r="D125" s="37"/>
      <c r="E125" s="37"/>
      <c r="F125" s="37"/>
      <c r="G125" s="37"/>
      <c r="H125" s="37"/>
      <c r="I125" s="119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4.4" customHeight="1">
      <c r="A126" s="37"/>
      <c r="B126" s="38"/>
      <c r="C126" s="37"/>
      <c r="D126" s="37"/>
      <c r="E126" s="66" t="str">
        <f>E9</f>
        <v>101.2 - SO101.2 - hromadná garáž - Zázemí</v>
      </c>
      <c r="F126" s="37"/>
      <c r="G126" s="37"/>
      <c r="H126" s="37"/>
      <c r="I126" s="119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7"/>
      <c r="D127" s="37"/>
      <c r="E127" s="37"/>
      <c r="F127" s="37"/>
      <c r="G127" s="37"/>
      <c r="H127" s="37"/>
      <c r="I127" s="119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20</v>
      </c>
      <c r="D128" s="37"/>
      <c r="E128" s="37"/>
      <c r="F128" s="26" t="str">
        <f>F12</f>
        <v xml:space="preserve"> </v>
      </c>
      <c r="G128" s="37"/>
      <c r="H128" s="37"/>
      <c r="I128" s="120" t="s">
        <v>22</v>
      </c>
      <c r="J128" s="68" t="str">
        <f>IF(J12="","",J12)</f>
        <v>3. 7. 2019</v>
      </c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7"/>
      <c r="D129" s="37"/>
      <c r="E129" s="37"/>
      <c r="F129" s="37"/>
      <c r="G129" s="37"/>
      <c r="H129" s="37"/>
      <c r="I129" s="119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5.6" customHeight="1">
      <c r="A130" s="37"/>
      <c r="B130" s="38"/>
      <c r="C130" s="31" t="s">
        <v>24</v>
      </c>
      <c r="D130" s="37"/>
      <c r="E130" s="37"/>
      <c r="F130" s="26" t="str">
        <f>E15</f>
        <v xml:space="preserve"> </v>
      </c>
      <c r="G130" s="37"/>
      <c r="H130" s="37"/>
      <c r="I130" s="120" t="s">
        <v>29</v>
      </c>
      <c r="J130" s="35" t="str">
        <f>E21</f>
        <v xml:space="preserve"> </v>
      </c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5.6" customHeight="1">
      <c r="A131" s="37"/>
      <c r="B131" s="38"/>
      <c r="C131" s="31" t="s">
        <v>27</v>
      </c>
      <c r="D131" s="37"/>
      <c r="E131" s="37"/>
      <c r="F131" s="26" t="str">
        <f>IF(E18="","",E18)</f>
        <v>Vyplň údaj</v>
      </c>
      <c r="G131" s="37"/>
      <c r="H131" s="37"/>
      <c r="I131" s="120" t="s">
        <v>31</v>
      </c>
      <c r="J131" s="35" t="str">
        <f>E24</f>
        <v xml:space="preserve"> </v>
      </c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0.32" customHeight="1">
      <c r="A132" s="37"/>
      <c r="B132" s="38"/>
      <c r="C132" s="37"/>
      <c r="D132" s="37"/>
      <c r="E132" s="37"/>
      <c r="F132" s="37"/>
      <c r="G132" s="37"/>
      <c r="H132" s="37"/>
      <c r="I132" s="119"/>
      <c r="J132" s="37"/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11" customFormat="1" ht="29.28" customHeight="1">
      <c r="A133" s="159"/>
      <c r="B133" s="160"/>
      <c r="C133" s="161" t="s">
        <v>111</v>
      </c>
      <c r="D133" s="162" t="s">
        <v>58</v>
      </c>
      <c r="E133" s="162" t="s">
        <v>54</v>
      </c>
      <c r="F133" s="162" t="s">
        <v>55</v>
      </c>
      <c r="G133" s="162" t="s">
        <v>112</v>
      </c>
      <c r="H133" s="162" t="s">
        <v>113</v>
      </c>
      <c r="I133" s="163" t="s">
        <v>114</v>
      </c>
      <c r="J133" s="162" t="s">
        <v>89</v>
      </c>
      <c r="K133" s="164" t="s">
        <v>115</v>
      </c>
      <c r="L133" s="165"/>
      <c r="M133" s="85" t="s">
        <v>1</v>
      </c>
      <c r="N133" s="86" t="s">
        <v>37</v>
      </c>
      <c r="O133" s="86" t="s">
        <v>116</v>
      </c>
      <c r="P133" s="86" t="s">
        <v>117</v>
      </c>
      <c r="Q133" s="86" t="s">
        <v>118</v>
      </c>
      <c r="R133" s="86" t="s">
        <v>119</v>
      </c>
      <c r="S133" s="86" t="s">
        <v>120</v>
      </c>
      <c r="T133" s="87" t="s">
        <v>121</v>
      </c>
      <c r="U133" s="159"/>
      <c r="V133" s="159"/>
      <c r="W133" s="159"/>
      <c r="X133" s="159"/>
      <c r="Y133" s="159"/>
      <c r="Z133" s="159"/>
      <c r="AA133" s="159"/>
      <c r="AB133" s="159"/>
      <c r="AC133" s="159"/>
      <c r="AD133" s="159"/>
      <c r="AE133" s="159"/>
    </row>
    <row r="134" s="2" customFormat="1" ht="22.8" customHeight="1">
      <c r="A134" s="37"/>
      <c r="B134" s="38"/>
      <c r="C134" s="92" t="s">
        <v>122</v>
      </c>
      <c r="D134" s="37"/>
      <c r="E134" s="37"/>
      <c r="F134" s="37"/>
      <c r="G134" s="37"/>
      <c r="H134" s="37"/>
      <c r="I134" s="119"/>
      <c r="J134" s="166">
        <f>BK134</f>
        <v>0</v>
      </c>
      <c r="K134" s="37"/>
      <c r="L134" s="38"/>
      <c r="M134" s="88"/>
      <c r="N134" s="72"/>
      <c r="O134" s="89"/>
      <c r="P134" s="167">
        <f>P135+P371</f>
        <v>0</v>
      </c>
      <c r="Q134" s="89"/>
      <c r="R134" s="167">
        <f>R135+R371</f>
        <v>368.62637239999998</v>
      </c>
      <c r="S134" s="89"/>
      <c r="T134" s="168">
        <f>T135+T371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72</v>
      </c>
      <c r="AU134" s="18" t="s">
        <v>91</v>
      </c>
      <c r="BK134" s="169">
        <f>BK135+BK371</f>
        <v>0</v>
      </c>
    </row>
    <row r="135" s="12" customFormat="1" ht="25.92" customHeight="1">
      <c r="A135" s="12"/>
      <c r="B135" s="170"/>
      <c r="C135" s="12"/>
      <c r="D135" s="171" t="s">
        <v>72</v>
      </c>
      <c r="E135" s="172" t="s">
        <v>123</v>
      </c>
      <c r="F135" s="172" t="s">
        <v>123</v>
      </c>
      <c r="G135" s="12"/>
      <c r="H135" s="12"/>
      <c r="I135" s="173"/>
      <c r="J135" s="174">
        <f>BK135</f>
        <v>0</v>
      </c>
      <c r="K135" s="12"/>
      <c r="L135" s="170"/>
      <c r="M135" s="175"/>
      <c r="N135" s="176"/>
      <c r="O135" s="176"/>
      <c r="P135" s="177">
        <f>P136+P162+P224+P240+P270+P348+P363+P369</f>
        <v>0</v>
      </c>
      <c r="Q135" s="176"/>
      <c r="R135" s="177">
        <f>R136+R162+R224+R240+R270+R348+R363+R369</f>
        <v>345.78920579999999</v>
      </c>
      <c r="S135" s="176"/>
      <c r="T135" s="178">
        <f>T136+T162+T224+T240+T270+T348+T363+T369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71" t="s">
        <v>81</v>
      </c>
      <c r="AT135" s="179" t="s">
        <v>72</v>
      </c>
      <c r="AU135" s="179" t="s">
        <v>73</v>
      </c>
      <c r="AY135" s="171" t="s">
        <v>124</v>
      </c>
      <c r="BK135" s="180">
        <f>BK136+BK162+BK224+BK240+BK270+BK348+BK363+BK369</f>
        <v>0</v>
      </c>
    </row>
    <row r="136" s="12" customFormat="1" ht="22.8" customHeight="1">
      <c r="A136" s="12"/>
      <c r="B136" s="170"/>
      <c r="C136" s="12"/>
      <c r="D136" s="171" t="s">
        <v>72</v>
      </c>
      <c r="E136" s="181" t="s">
        <v>81</v>
      </c>
      <c r="F136" s="181" t="s">
        <v>125</v>
      </c>
      <c r="G136" s="12"/>
      <c r="H136" s="12"/>
      <c r="I136" s="173"/>
      <c r="J136" s="182">
        <f>BK136</f>
        <v>0</v>
      </c>
      <c r="K136" s="12"/>
      <c r="L136" s="170"/>
      <c r="M136" s="175"/>
      <c r="N136" s="176"/>
      <c r="O136" s="176"/>
      <c r="P136" s="177">
        <f>SUM(P137:P161)</f>
        <v>0</v>
      </c>
      <c r="Q136" s="176"/>
      <c r="R136" s="177">
        <f>SUM(R137:R161)</f>
        <v>0</v>
      </c>
      <c r="S136" s="176"/>
      <c r="T136" s="178">
        <f>SUM(T137:T161)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71" t="s">
        <v>81</v>
      </c>
      <c r="AT136" s="179" t="s">
        <v>72</v>
      </c>
      <c r="AU136" s="179" t="s">
        <v>81</v>
      </c>
      <c r="AY136" s="171" t="s">
        <v>124</v>
      </c>
      <c r="BK136" s="180">
        <f>SUM(BK137:BK161)</f>
        <v>0</v>
      </c>
    </row>
    <row r="137" s="2" customFormat="1" ht="43.2" customHeight="1">
      <c r="A137" s="37"/>
      <c r="B137" s="183"/>
      <c r="C137" s="184" t="s">
        <v>81</v>
      </c>
      <c r="D137" s="184" t="s">
        <v>126</v>
      </c>
      <c r="E137" s="185" t="s">
        <v>127</v>
      </c>
      <c r="F137" s="186" t="s">
        <v>128</v>
      </c>
      <c r="G137" s="187" t="s">
        <v>129</v>
      </c>
      <c r="H137" s="188">
        <v>28.616</v>
      </c>
      <c r="I137" s="189"/>
      <c r="J137" s="190">
        <f>ROUND(I137*H137,2)</f>
        <v>0</v>
      </c>
      <c r="K137" s="186" t="s">
        <v>130</v>
      </c>
      <c r="L137" s="38"/>
      <c r="M137" s="191" t="s">
        <v>1</v>
      </c>
      <c r="N137" s="192" t="s">
        <v>38</v>
      </c>
      <c r="O137" s="76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5" t="s">
        <v>131</v>
      </c>
      <c r="AT137" s="195" t="s">
        <v>126</v>
      </c>
      <c r="AU137" s="195" t="s">
        <v>83</v>
      </c>
      <c r="AY137" s="18" t="s">
        <v>124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8" t="s">
        <v>81</v>
      </c>
      <c r="BK137" s="196">
        <f>ROUND(I137*H137,2)</f>
        <v>0</v>
      </c>
      <c r="BL137" s="18" t="s">
        <v>131</v>
      </c>
      <c r="BM137" s="195" t="s">
        <v>132</v>
      </c>
    </row>
    <row r="138" s="13" customFormat="1">
      <c r="A138" s="13"/>
      <c r="B138" s="197"/>
      <c r="C138" s="13"/>
      <c r="D138" s="198" t="s">
        <v>133</v>
      </c>
      <c r="E138" s="199" t="s">
        <v>1</v>
      </c>
      <c r="F138" s="200" t="s">
        <v>134</v>
      </c>
      <c r="G138" s="13"/>
      <c r="H138" s="201">
        <v>7.8949999999999996</v>
      </c>
      <c r="I138" s="202"/>
      <c r="J138" s="13"/>
      <c r="K138" s="13"/>
      <c r="L138" s="197"/>
      <c r="M138" s="203"/>
      <c r="N138" s="204"/>
      <c r="O138" s="204"/>
      <c r="P138" s="204"/>
      <c r="Q138" s="204"/>
      <c r="R138" s="204"/>
      <c r="S138" s="204"/>
      <c r="T138" s="20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9" t="s">
        <v>133</v>
      </c>
      <c r="AU138" s="199" t="s">
        <v>83</v>
      </c>
      <c r="AV138" s="13" t="s">
        <v>83</v>
      </c>
      <c r="AW138" s="13" t="s">
        <v>30</v>
      </c>
      <c r="AX138" s="13" t="s">
        <v>73</v>
      </c>
      <c r="AY138" s="199" t="s">
        <v>124</v>
      </c>
    </row>
    <row r="139" s="13" customFormat="1">
      <c r="A139" s="13"/>
      <c r="B139" s="197"/>
      <c r="C139" s="13"/>
      <c r="D139" s="198" t="s">
        <v>133</v>
      </c>
      <c r="E139" s="199" t="s">
        <v>1</v>
      </c>
      <c r="F139" s="200" t="s">
        <v>135</v>
      </c>
      <c r="G139" s="13"/>
      <c r="H139" s="201">
        <v>20.721</v>
      </c>
      <c r="I139" s="202"/>
      <c r="J139" s="13"/>
      <c r="K139" s="13"/>
      <c r="L139" s="197"/>
      <c r="M139" s="203"/>
      <c r="N139" s="204"/>
      <c r="O139" s="204"/>
      <c r="P139" s="204"/>
      <c r="Q139" s="204"/>
      <c r="R139" s="204"/>
      <c r="S139" s="204"/>
      <c r="T139" s="20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9" t="s">
        <v>133</v>
      </c>
      <c r="AU139" s="199" t="s">
        <v>83</v>
      </c>
      <c r="AV139" s="13" t="s">
        <v>83</v>
      </c>
      <c r="AW139" s="13" t="s">
        <v>30</v>
      </c>
      <c r="AX139" s="13" t="s">
        <v>73</v>
      </c>
      <c r="AY139" s="199" t="s">
        <v>124</v>
      </c>
    </row>
    <row r="140" s="14" customFormat="1">
      <c r="A140" s="14"/>
      <c r="B140" s="206"/>
      <c r="C140" s="14"/>
      <c r="D140" s="198" t="s">
        <v>133</v>
      </c>
      <c r="E140" s="207" t="s">
        <v>1</v>
      </c>
      <c r="F140" s="208" t="s">
        <v>136</v>
      </c>
      <c r="G140" s="14"/>
      <c r="H140" s="209">
        <v>28.616</v>
      </c>
      <c r="I140" s="210"/>
      <c r="J140" s="14"/>
      <c r="K140" s="14"/>
      <c r="L140" s="206"/>
      <c r="M140" s="211"/>
      <c r="N140" s="212"/>
      <c r="O140" s="212"/>
      <c r="P140" s="212"/>
      <c r="Q140" s="212"/>
      <c r="R140" s="212"/>
      <c r="S140" s="212"/>
      <c r="T140" s="21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07" t="s">
        <v>133</v>
      </c>
      <c r="AU140" s="207" t="s">
        <v>83</v>
      </c>
      <c r="AV140" s="14" t="s">
        <v>131</v>
      </c>
      <c r="AW140" s="14" t="s">
        <v>30</v>
      </c>
      <c r="AX140" s="14" t="s">
        <v>81</v>
      </c>
      <c r="AY140" s="207" t="s">
        <v>124</v>
      </c>
    </row>
    <row r="141" s="2" customFormat="1" ht="43.2" customHeight="1">
      <c r="A141" s="37"/>
      <c r="B141" s="183"/>
      <c r="C141" s="184" t="s">
        <v>83</v>
      </c>
      <c r="D141" s="184" t="s">
        <v>126</v>
      </c>
      <c r="E141" s="185" t="s">
        <v>137</v>
      </c>
      <c r="F141" s="186" t="s">
        <v>138</v>
      </c>
      <c r="G141" s="187" t="s">
        <v>129</v>
      </c>
      <c r="H141" s="188">
        <v>14.308</v>
      </c>
      <c r="I141" s="189"/>
      <c r="J141" s="190">
        <f>ROUND(I141*H141,2)</f>
        <v>0</v>
      </c>
      <c r="K141" s="186" t="s">
        <v>130</v>
      </c>
      <c r="L141" s="38"/>
      <c r="M141" s="191" t="s">
        <v>1</v>
      </c>
      <c r="N141" s="192" t="s">
        <v>38</v>
      </c>
      <c r="O141" s="76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5" t="s">
        <v>131</v>
      </c>
      <c r="AT141" s="195" t="s">
        <v>126</v>
      </c>
      <c r="AU141" s="195" t="s">
        <v>83</v>
      </c>
      <c r="AY141" s="18" t="s">
        <v>124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8" t="s">
        <v>81</v>
      </c>
      <c r="BK141" s="196">
        <f>ROUND(I141*H141,2)</f>
        <v>0</v>
      </c>
      <c r="BL141" s="18" t="s">
        <v>131</v>
      </c>
      <c r="BM141" s="195" t="s">
        <v>139</v>
      </c>
    </row>
    <row r="142" s="13" customFormat="1">
      <c r="A142" s="13"/>
      <c r="B142" s="197"/>
      <c r="C142" s="13"/>
      <c r="D142" s="198" t="s">
        <v>133</v>
      </c>
      <c r="E142" s="199" t="s">
        <v>1</v>
      </c>
      <c r="F142" s="200" t="s">
        <v>140</v>
      </c>
      <c r="G142" s="13"/>
      <c r="H142" s="201">
        <v>14.308</v>
      </c>
      <c r="I142" s="202"/>
      <c r="J142" s="13"/>
      <c r="K142" s="13"/>
      <c r="L142" s="197"/>
      <c r="M142" s="203"/>
      <c r="N142" s="204"/>
      <c r="O142" s="204"/>
      <c r="P142" s="204"/>
      <c r="Q142" s="204"/>
      <c r="R142" s="204"/>
      <c r="S142" s="204"/>
      <c r="T142" s="20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9" t="s">
        <v>133</v>
      </c>
      <c r="AU142" s="199" t="s">
        <v>83</v>
      </c>
      <c r="AV142" s="13" t="s">
        <v>83</v>
      </c>
      <c r="AW142" s="13" t="s">
        <v>30</v>
      </c>
      <c r="AX142" s="13" t="s">
        <v>81</v>
      </c>
      <c r="AY142" s="199" t="s">
        <v>124</v>
      </c>
    </row>
    <row r="143" s="2" customFormat="1" ht="43.2" customHeight="1">
      <c r="A143" s="37"/>
      <c r="B143" s="183"/>
      <c r="C143" s="184" t="s">
        <v>141</v>
      </c>
      <c r="D143" s="184" t="s">
        <v>126</v>
      </c>
      <c r="E143" s="185" t="s">
        <v>142</v>
      </c>
      <c r="F143" s="186" t="s">
        <v>143</v>
      </c>
      <c r="G143" s="187" t="s">
        <v>129</v>
      </c>
      <c r="H143" s="188">
        <v>28.135999999999999</v>
      </c>
      <c r="I143" s="189"/>
      <c r="J143" s="190">
        <f>ROUND(I143*H143,2)</f>
        <v>0</v>
      </c>
      <c r="K143" s="186" t="s">
        <v>130</v>
      </c>
      <c r="L143" s="38"/>
      <c r="M143" s="191" t="s">
        <v>1</v>
      </c>
      <c r="N143" s="192" t="s">
        <v>38</v>
      </c>
      <c r="O143" s="76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5" t="s">
        <v>131</v>
      </c>
      <c r="AT143" s="195" t="s">
        <v>126</v>
      </c>
      <c r="AU143" s="195" t="s">
        <v>83</v>
      </c>
      <c r="AY143" s="18" t="s">
        <v>124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8" t="s">
        <v>81</v>
      </c>
      <c r="BK143" s="196">
        <f>ROUND(I143*H143,2)</f>
        <v>0</v>
      </c>
      <c r="BL143" s="18" t="s">
        <v>131</v>
      </c>
      <c r="BM143" s="195" t="s">
        <v>144</v>
      </c>
    </row>
    <row r="144" s="13" customFormat="1">
      <c r="A144" s="13"/>
      <c r="B144" s="197"/>
      <c r="C144" s="13"/>
      <c r="D144" s="198" t="s">
        <v>133</v>
      </c>
      <c r="E144" s="199" t="s">
        <v>1</v>
      </c>
      <c r="F144" s="200" t="s">
        <v>145</v>
      </c>
      <c r="G144" s="13"/>
      <c r="H144" s="201">
        <v>28.135999999999999</v>
      </c>
      <c r="I144" s="202"/>
      <c r="J144" s="13"/>
      <c r="K144" s="13"/>
      <c r="L144" s="197"/>
      <c r="M144" s="203"/>
      <c r="N144" s="204"/>
      <c r="O144" s="204"/>
      <c r="P144" s="204"/>
      <c r="Q144" s="204"/>
      <c r="R144" s="204"/>
      <c r="S144" s="204"/>
      <c r="T144" s="20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9" t="s">
        <v>133</v>
      </c>
      <c r="AU144" s="199" t="s">
        <v>83</v>
      </c>
      <c r="AV144" s="13" t="s">
        <v>83</v>
      </c>
      <c r="AW144" s="13" t="s">
        <v>30</v>
      </c>
      <c r="AX144" s="13" t="s">
        <v>81</v>
      </c>
      <c r="AY144" s="199" t="s">
        <v>124</v>
      </c>
    </row>
    <row r="145" s="2" customFormat="1" ht="43.2" customHeight="1">
      <c r="A145" s="37"/>
      <c r="B145" s="183"/>
      <c r="C145" s="184" t="s">
        <v>131</v>
      </c>
      <c r="D145" s="184" t="s">
        <v>126</v>
      </c>
      <c r="E145" s="185" t="s">
        <v>146</v>
      </c>
      <c r="F145" s="186" t="s">
        <v>147</v>
      </c>
      <c r="G145" s="187" t="s">
        <v>129</v>
      </c>
      <c r="H145" s="188">
        <v>14.068</v>
      </c>
      <c r="I145" s="189"/>
      <c r="J145" s="190">
        <f>ROUND(I145*H145,2)</f>
        <v>0</v>
      </c>
      <c r="K145" s="186" t="s">
        <v>130</v>
      </c>
      <c r="L145" s="38"/>
      <c r="M145" s="191" t="s">
        <v>1</v>
      </c>
      <c r="N145" s="192" t="s">
        <v>38</v>
      </c>
      <c r="O145" s="76"/>
      <c r="P145" s="193">
        <f>O145*H145</f>
        <v>0</v>
      </c>
      <c r="Q145" s="193">
        <v>0</v>
      </c>
      <c r="R145" s="193">
        <f>Q145*H145</f>
        <v>0</v>
      </c>
      <c r="S145" s="193">
        <v>0</v>
      </c>
      <c r="T145" s="19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5" t="s">
        <v>131</v>
      </c>
      <c r="AT145" s="195" t="s">
        <v>126</v>
      </c>
      <c r="AU145" s="195" t="s">
        <v>83</v>
      </c>
      <c r="AY145" s="18" t="s">
        <v>124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8" t="s">
        <v>81</v>
      </c>
      <c r="BK145" s="196">
        <f>ROUND(I145*H145,2)</f>
        <v>0</v>
      </c>
      <c r="BL145" s="18" t="s">
        <v>131</v>
      </c>
      <c r="BM145" s="195" t="s">
        <v>148</v>
      </c>
    </row>
    <row r="146" s="13" customFormat="1">
      <c r="A146" s="13"/>
      <c r="B146" s="197"/>
      <c r="C146" s="13"/>
      <c r="D146" s="198" t="s">
        <v>133</v>
      </c>
      <c r="E146" s="199" t="s">
        <v>1</v>
      </c>
      <c r="F146" s="200" t="s">
        <v>149</v>
      </c>
      <c r="G146" s="13"/>
      <c r="H146" s="201">
        <v>14.068</v>
      </c>
      <c r="I146" s="202"/>
      <c r="J146" s="13"/>
      <c r="K146" s="13"/>
      <c r="L146" s="197"/>
      <c r="M146" s="203"/>
      <c r="N146" s="204"/>
      <c r="O146" s="204"/>
      <c r="P146" s="204"/>
      <c r="Q146" s="204"/>
      <c r="R146" s="204"/>
      <c r="S146" s="204"/>
      <c r="T146" s="20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9" t="s">
        <v>133</v>
      </c>
      <c r="AU146" s="199" t="s">
        <v>83</v>
      </c>
      <c r="AV146" s="13" t="s">
        <v>83</v>
      </c>
      <c r="AW146" s="13" t="s">
        <v>30</v>
      </c>
      <c r="AX146" s="13" t="s">
        <v>81</v>
      </c>
      <c r="AY146" s="199" t="s">
        <v>124</v>
      </c>
    </row>
    <row r="147" s="2" customFormat="1" ht="54" customHeight="1">
      <c r="A147" s="37"/>
      <c r="B147" s="183"/>
      <c r="C147" s="184" t="s">
        <v>150</v>
      </c>
      <c r="D147" s="184" t="s">
        <v>126</v>
      </c>
      <c r="E147" s="185" t="s">
        <v>151</v>
      </c>
      <c r="F147" s="186" t="s">
        <v>152</v>
      </c>
      <c r="G147" s="187" t="s">
        <v>129</v>
      </c>
      <c r="H147" s="188">
        <v>344.55700000000002</v>
      </c>
      <c r="I147" s="189"/>
      <c r="J147" s="190">
        <f>ROUND(I147*H147,2)</f>
        <v>0</v>
      </c>
      <c r="K147" s="186" t="s">
        <v>130</v>
      </c>
      <c r="L147" s="38"/>
      <c r="M147" s="191" t="s">
        <v>1</v>
      </c>
      <c r="N147" s="192" t="s">
        <v>38</v>
      </c>
      <c r="O147" s="76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5" t="s">
        <v>131</v>
      </c>
      <c r="AT147" s="195" t="s">
        <v>126</v>
      </c>
      <c r="AU147" s="195" t="s">
        <v>83</v>
      </c>
      <c r="AY147" s="18" t="s">
        <v>124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8" t="s">
        <v>81</v>
      </c>
      <c r="BK147" s="196">
        <f>ROUND(I147*H147,2)</f>
        <v>0</v>
      </c>
      <c r="BL147" s="18" t="s">
        <v>131</v>
      </c>
      <c r="BM147" s="195" t="s">
        <v>153</v>
      </c>
    </row>
    <row r="148" s="13" customFormat="1">
      <c r="A148" s="13"/>
      <c r="B148" s="197"/>
      <c r="C148" s="13"/>
      <c r="D148" s="198" t="s">
        <v>133</v>
      </c>
      <c r="E148" s="199" t="s">
        <v>1</v>
      </c>
      <c r="F148" s="200" t="s">
        <v>154</v>
      </c>
      <c r="G148" s="13"/>
      <c r="H148" s="201">
        <v>56.752000000000002</v>
      </c>
      <c r="I148" s="202"/>
      <c r="J148" s="13"/>
      <c r="K148" s="13"/>
      <c r="L148" s="197"/>
      <c r="M148" s="203"/>
      <c r="N148" s="204"/>
      <c r="O148" s="204"/>
      <c r="P148" s="204"/>
      <c r="Q148" s="204"/>
      <c r="R148" s="204"/>
      <c r="S148" s="204"/>
      <c r="T148" s="20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9" t="s">
        <v>133</v>
      </c>
      <c r="AU148" s="199" t="s">
        <v>83</v>
      </c>
      <c r="AV148" s="13" t="s">
        <v>83</v>
      </c>
      <c r="AW148" s="13" t="s">
        <v>30</v>
      </c>
      <c r="AX148" s="13" t="s">
        <v>73</v>
      </c>
      <c r="AY148" s="199" t="s">
        <v>124</v>
      </c>
    </row>
    <row r="149" s="13" customFormat="1">
      <c r="A149" s="13"/>
      <c r="B149" s="197"/>
      <c r="C149" s="13"/>
      <c r="D149" s="198" t="s">
        <v>133</v>
      </c>
      <c r="E149" s="199" t="s">
        <v>1</v>
      </c>
      <c r="F149" s="200" t="s">
        <v>155</v>
      </c>
      <c r="G149" s="13"/>
      <c r="H149" s="201">
        <v>287.80500000000001</v>
      </c>
      <c r="I149" s="202"/>
      <c r="J149" s="13"/>
      <c r="K149" s="13"/>
      <c r="L149" s="197"/>
      <c r="M149" s="203"/>
      <c r="N149" s="204"/>
      <c r="O149" s="204"/>
      <c r="P149" s="204"/>
      <c r="Q149" s="204"/>
      <c r="R149" s="204"/>
      <c r="S149" s="204"/>
      <c r="T149" s="20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9" t="s">
        <v>133</v>
      </c>
      <c r="AU149" s="199" t="s">
        <v>83</v>
      </c>
      <c r="AV149" s="13" t="s">
        <v>83</v>
      </c>
      <c r="AW149" s="13" t="s">
        <v>30</v>
      </c>
      <c r="AX149" s="13" t="s">
        <v>73</v>
      </c>
      <c r="AY149" s="199" t="s">
        <v>124</v>
      </c>
    </row>
    <row r="150" s="14" customFormat="1">
      <c r="A150" s="14"/>
      <c r="B150" s="206"/>
      <c r="C150" s="14"/>
      <c r="D150" s="198" t="s">
        <v>133</v>
      </c>
      <c r="E150" s="207" t="s">
        <v>1</v>
      </c>
      <c r="F150" s="208" t="s">
        <v>136</v>
      </c>
      <c r="G150" s="14"/>
      <c r="H150" s="209">
        <v>344.55700000000002</v>
      </c>
      <c r="I150" s="210"/>
      <c r="J150" s="14"/>
      <c r="K150" s="14"/>
      <c r="L150" s="206"/>
      <c r="M150" s="211"/>
      <c r="N150" s="212"/>
      <c r="O150" s="212"/>
      <c r="P150" s="212"/>
      <c r="Q150" s="212"/>
      <c r="R150" s="212"/>
      <c r="S150" s="212"/>
      <c r="T150" s="21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07" t="s">
        <v>133</v>
      </c>
      <c r="AU150" s="207" t="s">
        <v>83</v>
      </c>
      <c r="AV150" s="14" t="s">
        <v>131</v>
      </c>
      <c r="AW150" s="14" t="s">
        <v>30</v>
      </c>
      <c r="AX150" s="14" t="s">
        <v>81</v>
      </c>
      <c r="AY150" s="207" t="s">
        <v>124</v>
      </c>
    </row>
    <row r="151" s="2" customFormat="1" ht="32.4" customHeight="1">
      <c r="A151" s="37"/>
      <c r="B151" s="183"/>
      <c r="C151" s="184" t="s">
        <v>156</v>
      </c>
      <c r="D151" s="184" t="s">
        <v>126</v>
      </c>
      <c r="E151" s="185" t="s">
        <v>157</v>
      </c>
      <c r="F151" s="186" t="s">
        <v>158</v>
      </c>
      <c r="G151" s="187" t="s">
        <v>129</v>
      </c>
      <c r="H151" s="188">
        <v>287.80500000000001</v>
      </c>
      <c r="I151" s="189"/>
      <c r="J151" s="190">
        <f>ROUND(I151*H151,2)</f>
        <v>0</v>
      </c>
      <c r="K151" s="186" t="s">
        <v>130</v>
      </c>
      <c r="L151" s="38"/>
      <c r="M151" s="191" t="s">
        <v>1</v>
      </c>
      <c r="N151" s="192" t="s">
        <v>38</v>
      </c>
      <c r="O151" s="76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5" t="s">
        <v>131</v>
      </c>
      <c r="AT151" s="195" t="s">
        <v>126</v>
      </c>
      <c r="AU151" s="195" t="s">
        <v>83</v>
      </c>
      <c r="AY151" s="18" t="s">
        <v>124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8" t="s">
        <v>81</v>
      </c>
      <c r="BK151" s="196">
        <f>ROUND(I151*H151,2)</f>
        <v>0</v>
      </c>
      <c r="BL151" s="18" t="s">
        <v>131</v>
      </c>
      <c r="BM151" s="195" t="s">
        <v>159</v>
      </c>
    </row>
    <row r="152" s="13" customFormat="1">
      <c r="A152" s="13"/>
      <c r="B152" s="197"/>
      <c r="C152" s="13"/>
      <c r="D152" s="198" t="s">
        <v>133</v>
      </c>
      <c r="E152" s="199" t="s">
        <v>1</v>
      </c>
      <c r="F152" s="200" t="s">
        <v>155</v>
      </c>
      <c r="G152" s="13"/>
      <c r="H152" s="201">
        <v>287.80500000000001</v>
      </c>
      <c r="I152" s="202"/>
      <c r="J152" s="13"/>
      <c r="K152" s="13"/>
      <c r="L152" s="197"/>
      <c r="M152" s="203"/>
      <c r="N152" s="204"/>
      <c r="O152" s="204"/>
      <c r="P152" s="204"/>
      <c r="Q152" s="204"/>
      <c r="R152" s="204"/>
      <c r="S152" s="204"/>
      <c r="T152" s="20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9" t="s">
        <v>133</v>
      </c>
      <c r="AU152" s="199" t="s">
        <v>83</v>
      </c>
      <c r="AV152" s="13" t="s">
        <v>83</v>
      </c>
      <c r="AW152" s="13" t="s">
        <v>30</v>
      </c>
      <c r="AX152" s="13" t="s">
        <v>81</v>
      </c>
      <c r="AY152" s="199" t="s">
        <v>124</v>
      </c>
    </row>
    <row r="153" s="2" customFormat="1" ht="43.2" customHeight="1">
      <c r="A153" s="37"/>
      <c r="B153" s="183"/>
      <c r="C153" s="184" t="s">
        <v>160</v>
      </c>
      <c r="D153" s="184" t="s">
        <v>126</v>
      </c>
      <c r="E153" s="185" t="s">
        <v>161</v>
      </c>
      <c r="F153" s="186" t="s">
        <v>162</v>
      </c>
      <c r="G153" s="187" t="s">
        <v>163</v>
      </c>
      <c r="H153" s="188">
        <v>102.154</v>
      </c>
      <c r="I153" s="189"/>
      <c r="J153" s="190">
        <f>ROUND(I153*H153,2)</f>
        <v>0</v>
      </c>
      <c r="K153" s="186" t="s">
        <v>130</v>
      </c>
      <c r="L153" s="38"/>
      <c r="M153" s="191" t="s">
        <v>1</v>
      </c>
      <c r="N153" s="192" t="s">
        <v>38</v>
      </c>
      <c r="O153" s="76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5" t="s">
        <v>131</v>
      </c>
      <c r="AT153" s="195" t="s">
        <v>126</v>
      </c>
      <c r="AU153" s="195" t="s">
        <v>83</v>
      </c>
      <c r="AY153" s="18" t="s">
        <v>124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8" t="s">
        <v>81</v>
      </c>
      <c r="BK153" s="196">
        <f>ROUND(I153*H153,2)</f>
        <v>0</v>
      </c>
      <c r="BL153" s="18" t="s">
        <v>131</v>
      </c>
      <c r="BM153" s="195" t="s">
        <v>164</v>
      </c>
    </row>
    <row r="154" s="13" customFormat="1">
      <c r="A154" s="13"/>
      <c r="B154" s="197"/>
      <c r="C154" s="13"/>
      <c r="D154" s="198" t="s">
        <v>133</v>
      </c>
      <c r="E154" s="199" t="s">
        <v>1</v>
      </c>
      <c r="F154" s="200" t="s">
        <v>165</v>
      </c>
      <c r="G154" s="13"/>
      <c r="H154" s="201">
        <v>102.154</v>
      </c>
      <c r="I154" s="202"/>
      <c r="J154" s="13"/>
      <c r="K154" s="13"/>
      <c r="L154" s="197"/>
      <c r="M154" s="203"/>
      <c r="N154" s="204"/>
      <c r="O154" s="204"/>
      <c r="P154" s="204"/>
      <c r="Q154" s="204"/>
      <c r="R154" s="204"/>
      <c r="S154" s="204"/>
      <c r="T154" s="20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9" t="s">
        <v>133</v>
      </c>
      <c r="AU154" s="199" t="s">
        <v>83</v>
      </c>
      <c r="AV154" s="13" t="s">
        <v>83</v>
      </c>
      <c r="AW154" s="13" t="s">
        <v>30</v>
      </c>
      <c r="AX154" s="13" t="s">
        <v>81</v>
      </c>
      <c r="AY154" s="199" t="s">
        <v>124</v>
      </c>
    </row>
    <row r="155" s="2" customFormat="1" ht="43.2" customHeight="1">
      <c r="A155" s="37"/>
      <c r="B155" s="183"/>
      <c r="C155" s="184" t="s">
        <v>166</v>
      </c>
      <c r="D155" s="184" t="s">
        <v>126</v>
      </c>
      <c r="E155" s="185" t="s">
        <v>167</v>
      </c>
      <c r="F155" s="186" t="s">
        <v>168</v>
      </c>
      <c r="G155" s="187" t="s">
        <v>129</v>
      </c>
      <c r="H155" s="188">
        <v>287.80500000000001</v>
      </c>
      <c r="I155" s="189"/>
      <c r="J155" s="190">
        <f>ROUND(I155*H155,2)</f>
        <v>0</v>
      </c>
      <c r="K155" s="186" t="s">
        <v>130</v>
      </c>
      <c r="L155" s="38"/>
      <c r="M155" s="191" t="s">
        <v>1</v>
      </c>
      <c r="N155" s="192" t="s">
        <v>38</v>
      </c>
      <c r="O155" s="76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5" t="s">
        <v>131</v>
      </c>
      <c r="AT155" s="195" t="s">
        <v>126</v>
      </c>
      <c r="AU155" s="195" t="s">
        <v>83</v>
      </c>
      <c r="AY155" s="18" t="s">
        <v>124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8" t="s">
        <v>81</v>
      </c>
      <c r="BK155" s="196">
        <f>ROUND(I155*H155,2)</f>
        <v>0</v>
      </c>
      <c r="BL155" s="18" t="s">
        <v>131</v>
      </c>
      <c r="BM155" s="195" t="s">
        <v>169</v>
      </c>
    </row>
    <row r="156" s="13" customFormat="1">
      <c r="A156" s="13"/>
      <c r="B156" s="197"/>
      <c r="C156" s="13"/>
      <c r="D156" s="198" t="s">
        <v>133</v>
      </c>
      <c r="E156" s="199" t="s">
        <v>1</v>
      </c>
      <c r="F156" s="200" t="s">
        <v>170</v>
      </c>
      <c r="G156" s="13"/>
      <c r="H156" s="201">
        <v>107.616</v>
      </c>
      <c r="I156" s="202"/>
      <c r="J156" s="13"/>
      <c r="K156" s="13"/>
      <c r="L156" s="197"/>
      <c r="M156" s="203"/>
      <c r="N156" s="204"/>
      <c r="O156" s="204"/>
      <c r="P156" s="204"/>
      <c r="Q156" s="204"/>
      <c r="R156" s="204"/>
      <c r="S156" s="204"/>
      <c r="T156" s="20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9" t="s">
        <v>133</v>
      </c>
      <c r="AU156" s="199" t="s">
        <v>83</v>
      </c>
      <c r="AV156" s="13" t="s">
        <v>83</v>
      </c>
      <c r="AW156" s="13" t="s">
        <v>30</v>
      </c>
      <c r="AX156" s="13" t="s">
        <v>73</v>
      </c>
      <c r="AY156" s="199" t="s">
        <v>124</v>
      </c>
    </row>
    <row r="157" s="13" customFormat="1">
      <c r="A157" s="13"/>
      <c r="B157" s="197"/>
      <c r="C157" s="13"/>
      <c r="D157" s="198" t="s">
        <v>133</v>
      </c>
      <c r="E157" s="199" t="s">
        <v>1</v>
      </c>
      <c r="F157" s="200" t="s">
        <v>171</v>
      </c>
      <c r="G157" s="13"/>
      <c r="H157" s="201">
        <v>12.760999999999999</v>
      </c>
      <c r="I157" s="202"/>
      <c r="J157" s="13"/>
      <c r="K157" s="13"/>
      <c r="L157" s="197"/>
      <c r="M157" s="203"/>
      <c r="N157" s="204"/>
      <c r="O157" s="204"/>
      <c r="P157" s="204"/>
      <c r="Q157" s="204"/>
      <c r="R157" s="204"/>
      <c r="S157" s="204"/>
      <c r="T157" s="20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9" t="s">
        <v>133</v>
      </c>
      <c r="AU157" s="199" t="s">
        <v>83</v>
      </c>
      <c r="AV157" s="13" t="s">
        <v>83</v>
      </c>
      <c r="AW157" s="13" t="s">
        <v>30</v>
      </c>
      <c r="AX157" s="13" t="s">
        <v>73</v>
      </c>
      <c r="AY157" s="199" t="s">
        <v>124</v>
      </c>
    </row>
    <row r="158" s="13" customFormat="1">
      <c r="A158" s="13"/>
      <c r="B158" s="197"/>
      <c r="C158" s="13"/>
      <c r="D158" s="198" t="s">
        <v>133</v>
      </c>
      <c r="E158" s="199" t="s">
        <v>1</v>
      </c>
      <c r="F158" s="200" t="s">
        <v>172</v>
      </c>
      <c r="G158" s="13"/>
      <c r="H158" s="201">
        <v>55.024999999999999</v>
      </c>
      <c r="I158" s="202"/>
      <c r="J158" s="13"/>
      <c r="K158" s="13"/>
      <c r="L158" s="197"/>
      <c r="M158" s="203"/>
      <c r="N158" s="204"/>
      <c r="O158" s="204"/>
      <c r="P158" s="204"/>
      <c r="Q158" s="204"/>
      <c r="R158" s="204"/>
      <c r="S158" s="204"/>
      <c r="T158" s="20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9" t="s">
        <v>133</v>
      </c>
      <c r="AU158" s="199" t="s">
        <v>83</v>
      </c>
      <c r="AV158" s="13" t="s">
        <v>83</v>
      </c>
      <c r="AW158" s="13" t="s">
        <v>30</v>
      </c>
      <c r="AX158" s="13" t="s">
        <v>73</v>
      </c>
      <c r="AY158" s="199" t="s">
        <v>124</v>
      </c>
    </row>
    <row r="159" s="15" customFormat="1">
      <c r="A159" s="15"/>
      <c r="B159" s="214"/>
      <c r="C159" s="15"/>
      <c r="D159" s="198" t="s">
        <v>133</v>
      </c>
      <c r="E159" s="215" t="s">
        <v>1</v>
      </c>
      <c r="F159" s="216" t="s">
        <v>173</v>
      </c>
      <c r="G159" s="15"/>
      <c r="H159" s="215" t="s">
        <v>1</v>
      </c>
      <c r="I159" s="217"/>
      <c r="J159" s="15"/>
      <c r="K159" s="15"/>
      <c r="L159" s="214"/>
      <c r="M159" s="218"/>
      <c r="N159" s="219"/>
      <c r="O159" s="219"/>
      <c r="P159" s="219"/>
      <c r="Q159" s="219"/>
      <c r="R159" s="219"/>
      <c r="S159" s="219"/>
      <c r="T159" s="22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15" t="s">
        <v>133</v>
      </c>
      <c r="AU159" s="215" t="s">
        <v>83</v>
      </c>
      <c r="AV159" s="15" t="s">
        <v>81</v>
      </c>
      <c r="AW159" s="15" t="s">
        <v>30</v>
      </c>
      <c r="AX159" s="15" t="s">
        <v>73</v>
      </c>
      <c r="AY159" s="215" t="s">
        <v>124</v>
      </c>
    </row>
    <row r="160" s="13" customFormat="1">
      <c r="A160" s="13"/>
      <c r="B160" s="197"/>
      <c r="C160" s="13"/>
      <c r="D160" s="198" t="s">
        <v>133</v>
      </c>
      <c r="E160" s="199" t="s">
        <v>1</v>
      </c>
      <c r="F160" s="200" t="s">
        <v>174</v>
      </c>
      <c r="G160" s="13"/>
      <c r="H160" s="201">
        <v>112.40300000000001</v>
      </c>
      <c r="I160" s="202"/>
      <c r="J160" s="13"/>
      <c r="K160" s="13"/>
      <c r="L160" s="197"/>
      <c r="M160" s="203"/>
      <c r="N160" s="204"/>
      <c r="O160" s="204"/>
      <c r="P160" s="204"/>
      <c r="Q160" s="204"/>
      <c r="R160" s="204"/>
      <c r="S160" s="204"/>
      <c r="T160" s="20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9" t="s">
        <v>133</v>
      </c>
      <c r="AU160" s="199" t="s">
        <v>83</v>
      </c>
      <c r="AV160" s="13" t="s">
        <v>83</v>
      </c>
      <c r="AW160" s="13" t="s">
        <v>30</v>
      </c>
      <c r="AX160" s="13" t="s">
        <v>73</v>
      </c>
      <c r="AY160" s="199" t="s">
        <v>124</v>
      </c>
    </row>
    <row r="161" s="14" customFormat="1">
      <c r="A161" s="14"/>
      <c r="B161" s="206"/>
      <c r="C161" s="14"/>
      <c r="D161" s="198" t="s">
        <v>133</v>
      </c>
      <c r="E161" s="207" t="s">
        <v>1</v>
      </c>
      <c r="F161" s="208" t="s">
        <v>136</v>
      </c>
      <c r="G161" s="14"/>
      <c r="H161" s="209">
        <v>287.80500000000001</v>
      </c>
      <c r="I161" s="210"/>
      <c r="J161" s="14"/>
      <c r="K161" s="14"/>
      <c r="L161" s="206"/>
      <c r="M161" s="211"/>
      <c r="N161" s="212"/>
      <c r="O161" s="212"/>
      <c r="P161" s="212"/>
      <c r="Q161" s="212"/>
      <c r="R161" s="212"/>
      <c r="S161" s="212"/>
      <c r="T161" s="21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07" t="s">
        <v>133</v>
      </c>
      <c r="AU161" s="207" t="s">
        <v>83</v>
      </c>
      <c r="AV161" s="14" t="s">
        <v>131</v>
      </c>
      <c r="AW161" s="14" t="s">
        <v>30</v>
      </c>
      <c r="AX161" s="14" t="s">
        <v>81</v>
      </c>
      <c r="AY161" s="207" t="s">
        <v>124</v>
      </c>
    </row>
    <row r="162" s="12" customFormat="1" ht="22.8" customHeight="1">
      <c r="A162" s="12"/>
      <c r="B162" s="170"/>
      <c r="C162" s="12"/>
      <c r="D162" s="171" t="s">
        <v>72</v>
      </c>
      <c r="E162" s="181" t="s">
        <v>83</v>
      </c>
      <c r="F162" s="181" t="s">
        <v>175</v>
      </c>
      <c r="G162" s="12"/>
      <c r="H162" s="12"/>
      <c r="I162" s="173"/>
      <c r="J162" s="182">
        <f>BK162</f>
        <v>0</v>
      </c>
      <c r="K162" s="12"/>
      <c r="L162" s="170"/>
      <c r="M162" s="175"/>
      <c r="N162" s="176"/>
      <c r="O162" s="176"/>
      <c r="P162" s="177">
        <f>SUM(P163:P223)</f>
        <v>0</v>
      </c>
      <c r="Q162" s="176"/>
      <c r="R162" s="177">
        <f>SUM(R163:R223)</f>
        <v>203.61021475999996</v>
      </c>
      <c r="S162" s="176"/>
      <c r="T162" s="178">
        <f>SUM(T163:T223)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71" t="s">
        <v>81</v>
      </c>
      <c r="AT162" s="179" t="s">
        <v>72</v>
      </c>
      <c r="AU162" s="179" t="s">
        <v>81</v>
      </c>
      <c r="AY162" s="171" t="s">
        <v>124</v>
      </c>
      <c r="BK162" s="180">
        <f>SUM(BK163:BK223)</f>
        <v>0</v>
      </c>
    </row>
    <row r="163" s="2" customFormat="1" ht="32.4" customHeight="1">
      <c r="A163" s="37"/>
      <c r="B163" s="183"/>
      <c r="C163" s="184" t="s">
        <v>176</v>
      </c>
      <c r="D163" s="184" t="s">
        <v>126</v>
      </c>
      <c r="E163" s="185" t="s">
        <v>177</v>
      </c>
      <c r="F163" s="186" t="s">
        <v>178</v>
      </c>
      <c r="G163" s="187" t="s">
        <v>179</v>
      </c>
      <c r="H163" s="188">
        <v>3</v>
      </c>
      <c r="I163" s="189"/>
      <c r="J163" s="190">
        <f>ROUND(I163*H163,2)</f>
        <v>0</v>
      </c>
      <c r="K163" s="186" t="s">
        <v>1</v>
      </c>
      <c r="L163" s="38"/>
      <c r="M163" s="191" t="s">
        <v>1</v>
      </c>
      <c r="N163" s="192" t="s">
        <v>38</v>
      </c>
      <c r="O163" s="76"/>
      <c r="P163" s="193">
        <f>O163*H163</f>
        <v>0</v>
      </c>
      <c r="Q163" s="193">
        <v>0</v>
      </c>
      <c r="R163" s="193">
        <f>Q163*H163</f>
        <v>0</v>
      </c>
      <c r="S163" s="193">
        <v>0</v>
      </c>
      <c r="T163" s="19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5" t="s">
        <v>131</v>
      </c>
      <c r="AT163" s="195" t="s">
        <v>126</v>
      </c>
      <c r="AU163" s="195" t="s">
        <v>83</v>
      </c>
      <c r="AY163" s="18" t="s">
        <v>124</v>
      </c>
      <c r="BE163" s="196">
        <f>IF(N163="základní",J163,0)</f>
        <v>0</v>
      </c>
      <c r="BF163" s="196">
        <f>IF(N163="snížená",J163,0)</f>
        <v>0</v>
      </c>
      <c r="BG163" s="196">
        <f>IF(N163="zákl. přenesená",J163,0)</f>
        <v>0</v>
      </c>
      <c r="BH163" s="196">
        <f>IF(N163="sníž. přenesená",J163,0)</f>
        <v>0</v>
      </c>
      <c r="BI163" s="196">
        <f>IF(N163="nulová",J163,0)</f>
        <v>0</v>
      </c>
      <c r="BJ163" s="18" t="s">
        <v>81</v>
      </c>
      <c r="BK163" s="196">
        <f>ROUND(I163*H163,2)</f>
        <v>0</v>
      </c>
      <c r="BL163" s="18" t="s">
        <v>131</v>
      </c>
      <c r="BM163" s="195" t="s">
        <v>180</v>
      </c>
    </row>
    <row r="164" s="2" customFormat="1" ht="43.2" customHeight="1">
      <c r="A164" s="37"/>
      <c r="B164" s="183"/>
      <c r="C164" s="184" t="s">
        <v>181</v>
      </c>
      <c r="D164" s="184" t="s">
        <v>126</v>
      </c>
      <c r="E164" s="185" t="s">
        <v>182</v>
      </c>
      <c r="F164" s="186" t="s">
        <v>183</v>
      </c>
      <c r="G164" s="187" t="s">
        <v>129</v>
      </c>
      <c r="H164" s="188">
        <v>31.283999999999999</v>
      </c>
      <c r="I164" s="189"/>
      <c r="J164" s="190">
        <f>ROUND(I164*H164,2)</f>
        <v>0</v>
      </c>
      <c r="K164" s="186" t="s">
        <v>130</v>
      </c>
      <c r="L164" s="38"/>
      <c r="M164" s="191" t="s">
        <v>1</v>
      </c>
      <c r="N164" s="192" t="s">
        <v>38</v>
      </c>
      <c r="O164" s="76"/>
      <c r="P164" s="193">
        <f>O164*H164</f>
        <v>0</v>
      </c>
      <c r="Q164" s="193">
        <v>0</v>
      </c>
      <c r="R164" s="193">
        <f>Q164*H164</f>
        <v>0</v>
      </c>
      <c r="S164" s="193">
        <v>0</v>
      </c>
      <c r="T164" s="19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5" t="s">
        <v>131</v>
      </c>
      <c r="AT164" s="195" t="s">
        <v>126</v>
      </c>
      <c r="AU164" s="195" t="s">
        <v>83</v>
      </c>
      <c r="AY164" s="18" t="s">
        <v>124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8" t="s">
        <v>81</v>
      </c>
      <c r="BK164" s="196">
        <f>ROUND(I164*H164,2)</f>
        <v>0</v>
      </c>
      <c r="BL164" s="18" t="s">
        <v>131</v>
      </c>
      <c r="BM164" s="195" t="s">
        <v>184</v>
      </c>
    </row>
    <row r="165" s="13" customFormat="1">
      <c r="A165" s="13"/>
      <c r="B165" s="197"/>
      <c r="C165" s="13"/>
      <c r="D165" s="198" t="s">
        <v>133</v>
      </c>
      <c r="E165" s="199" t="s">
        <v>1</v>
      </c>
      <c r="F165" s="200" t="s">
        <v>185</v>
      </c>
      <c r="G165" s="13"/>
      <c r="H165" s="201">
        <v>31.283999999999999</v>
      </c>
      <c r="I165" s="202"/>
      <c r="J165" s="13"/>
      <c r="K165" s="13"/>
      <c r="L165" s="197"/>
      <c r="M165" s="203"/>
      <c r="N165" s="204"/>
      <c r="O165" s="204"/>
      <c r="P165" s="204"/>
      <c r="Q165" s="204"/>
      <c r="R165" s="204"/>
      <c r="S165" s="204"/>
      <c r="T165" s="20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9" t="s">
        <v>133</v>
      </c>
      <c r="AU165" s="199" t="s">
        <v>83</v>
      </c>
      <c r="AV165" s="13" t="s">
        <v>83</v>
      </c>
      <c r="AW165" s="13" t="s">
        <v>30</v>
      </c>
      <c r="AX165" s="13" t="s">
        <v>73</v>
      </c>
      <c r="AY165" s="199" t="s">
        <v>124</v>
      </c>
    </row>
    <row r="166" s="14" customFormat="1">
      <c r="A166" s="14"/>
      <c r="B166" s="206"/>
      <c r="C166" s="14"/>
      <c r="D166" s="198" t="s">
        <v>133</v>
      </c>
      <c r="E166" s="207" t="s">
        <v>1</v>
      </c>
      <c r="F166" s="208" t="s">
        <v>136</v>
      </c>
      <c r="G166" s="14"/>
      <c r="H166" s="209">
        <v>31.283999999999999</v>
      </c>
      <c r="I166" s="210"/>
      <c r="J166" s="14"/>
      <c r="K166" s="14"/>
      <c r="L166" s="206"/>
      <c r="M166" s="211"/>
      <c r="N166" s="212"/>
      <c r="O166" s="212"/>
      <c r="P166" s="212"/>
      <c r="Q166" s="212"/>
      <c r="R166" s="212"/>
      <c r="S166" s="212"/>
      <c r="T166" s="21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7" t="s">
        <v>133</v>
      </c>
      <c r="AU166" s="207" t="s">
        <v>83</v>
      </c>
      <c r="AV166" s="14" t="s">
        <v>131</v>
      </c>
      <c r="AW166" s="14" t="s">
        <v>30</v>
      </c>
      <c r="AX166" s="14" t="s">
        <v>81</v>
      </c>
      <c r="AY166" s="207" t="s">
        <v>124</v>
      </c>
    </row>
    <row r="167" s="2" customFormat="1" ht="54" customHeight="1">
      <c r="A167" s="37"/>
      <c r="B167" s="183"/>
      <c r="C167" s="184" t="s">
        <v>186</v>
      </c>
      <c r="D167" s="184" t="s">
        <v>126</v>
      </c>
      <c r="E167" s="185" t="s">
        <v>187</v>
      </c>
      <c r="F167" s="186" t="s">
        <v>188</v>
      </c>
      <c r="G167" s="187" t="s">
        <v>189</v>
      </c>
      <c r="H167" s="188">
        <v>208.56</v>
      </c>
      <c r="I167" s="189"/>
      <c r="J167" s="190">
        <f>ROUND(I167*H167,2)</f>
        <v>0</v>
      </c>
      <c r="K167" s="186" t="s">
        <v>130</v>
      </c>
      <c r="L167" s="38"/>
      <c r="M167" s="191" t="s">
        <v>1</v>
      </c>
      <c r="N167" s="192" t="s">
        <v>38</v>
      </c>
      <c r="O167" s="76"/>
      <c r="P167" s="193">
        <f>O167*H167</f>
        <v>0</v>
      </c>
      <c r="Q167" s="193">
        <v>0.00031</v>
      </c>
      <c r="R167" s="193">
        <f>Q167*H167</f>
        <v>0.064653600000000006</v>
      </c>
      <c r="S167" s="193">
        <v>0</v>
      </c>
      <c r="T167" s="19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5" t="s">
        <v>131</v>
      </c>
      <c r="AT167" s="195" t="s">
        <v>126</v>
      </c>
      <c r="AU167" s="195" t="s">
        <v>83</v>
      </c>
      <c r="AY167" s="18" t="s">
        <v>124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8" t="s">
        <v>81</v>
      </c>
      <c r="BK167" s="196">
        <f>ROUND(I167*H167,2)</f>
        <v>0</v>
      </c>
      <c r="BL167" s="18" t="s">
        <v>131</v>
      </c>
      <c r="BM167" s="195" t="s">
        <v>190</v>
      </c>
    </row>
    <row r="168" s="13" customFormat="1">
      <c r="A168" s="13"/>
      <c r="B168" s="197"/>
      <c r="C168" s="13"/>
      <c r="D168" s="198" t="s">
        <v>133</v>
      </c>
      <c r="E168" s="199" t="s">
        <v>1</v>
      </c>
      <c r="F168" s="200" t="s">
        <v>191</v>
      </c>
      <c r="G168" s="13"/>
      <c r="H168" s="201">
        <v>208.56</v>
      </c>
      <c r="I168" s="202"/>
      <c r="J168" s="13"/>
      <c r="K168" s="13"/>
      <c r="L168" s="197"/>
      <c r="M168" s="203"/>
      <c r="N168" s="204"/>
      <c r="O168" s="204"/>
      <c r="P168" s="204"/>
      <c r="Q168" s="204"/>
      <c r="R168" s="204"/>
      <c r="S168" s="204"/>
      <c r="T168" s="20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9" t="s">
        <v>133</v>
      </c>
      <c r="AU168" s="199" t="s">
        <v>83</v>
      </c>
      <c r="AV168" s="13" t="s">
        <v>83</v>
      </c>
      <c r="AW168" s="13" t="s">
        <v>30</v>
      </c>
      <c r="AX168" s="13" t="s">
        <v>81</v>
      </c>
      <c r="AY168" s="199" t="s">
        <v>124</v>
      </c>
    </row>
    <row r="169" s="2" customFormat="1" ht="21.6" customHeight="1">
      <c r="A169" s="37"/>
      <c r="B169" s="183"/>
      <c r="C169" s="221" t="s">
        <v>192</v>
      </c>
      <c r="D169" s="221" t="s">
        <v>193</v>
      </c>
      <c r="E169" s="222" t="s">
        <v>194</v>
      </c>
      <c r="F169" s="223" t="s">
        <v>195</v>
      </c>
      <c r="G169" s="224" t="s">
        <v>189</v>
      </c>
      <c r="H169" s="225">
        <v>239.84399999999999</v>
      </c>
      <c r="I169" s="226"/>
      <c r="J169" s="227">
        <f>ROUND(I169*H169,2)</f>
        <v>0</v>
      </c>
      <c r="K169" s="223" t="s">
        <v>130</v>
      </c>
      <c r="L169" s="228"/>
      <c r="M169" s="229" t="s">
        <v>1</v>
      </c>
      <c r="N169" s="230" t="s">
        <v>38</v>
      </c>
      <c r="O169" s="76"/>
      <c r="P169" s="193">
        <f>O169*H169</f>
        <v>0</v>
      </c>
      <c r="Q169" s="193">
        <v>0.00012999999999999999</v>
      </c>
      <c r="R169" s="193">
        <f>Q169*H169</f>
        <v>0.031179719999999998</v>
      </c>
      <c r="S169" s="193">
        <v>0</v>
      </c>
      <c r="T169" s="19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5" t="s">
        <v>166</v>
      </c>
      <c r="AT169" s="195" t="s">
        <v>193</v>
      </c>
      <c r="AU169" s="195" t="s">
        <v>83</v>
      </c>
      <c r="AY169" s="18" t="s">
        <v>124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8" t="s">
        <v>81</v>
      </c>
      <c r="BK169" s="196">
        <f>ROUND(I169*H169,2)</f>
        <v>0</v>
      </c>
      <c r="BL169" s="18" t="s">
        <v>131</v>
      </c>
      <c r="BM169" s="195" t="s">
        <v>196</v>
      </c>
    </row>
    <row r="170" s="13" customFormat="1">
      <c r="A170" s="13"/>
      <c r="B170" s="197"/>
      <c r="C170" s="13"/>
      <c r="D170" s="198" t="s">
        <v>133</v>
      </c>
      <c r="E170" s="199" t="s">
        <v>1</v>
      </c>
      <c r="F170" s="200" t="s">
        <v>197</v>
      </c>
      <c r="G170" s="13"/>
      <c r="H170" s="201">
        <v>239.84399999999999</v>
      </c>
      <c r="I170" s="202"/>
      <c r="J170" s="13"/>
      <c r="K170" s="13"/>
      <c r="L170" s="197"/>
      <c r="M170" s="203"/>
      <c r="N170" s="204"/>
      <c r="O170" s="204"/>
      <c r="P170" s="204"/>
      <c r="Q170" s="204"/>
      <c r="R170" s="204"/>
      <c r="S170" s="204"/>
      <c r="T170" s="20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9" t="s">
        <v>133</v>
      </c>
      <c r="AU170" s="199" t="s">
        <v>83</v>
      </c>
      <c r="AV170" s="13" t="s">
        <v>83</v>
      </c>
      <c r="AW170" s="13" t="s">
        <v>30</v>
      </c>
      <c r="AX170" s="13" t="s">
        <v>81</v>
      </c>
      <c r="AY170" s="199" t="s">
        <v>124</v>
      </c>
    </row>
    <row r="171" s="2" customFormat="1" ht="14.4" customHeight="1">
      <c r="A171" s="37"/>
      <c r="B171" s="183"/>
      <c r="C171" s="184" t="s">
        <v>198</v>
      </c>
      <c r="D171" s="184" t="s">
        <v>126</v>
      </c>
      <c r="E171" s="185" t="s">
        <v>199</v>
      </c>
      <c r="F171" s="186" t="s">
        <v>200</v>
      </c>
      <c r="G171" s="187" t="s">
        <v>129</v>
      </c>
      <c r="H171" s="188">
        <v>5.2400000000000002</v>
      </c>
      <c r="I171" s="189"/>
      <c r="J171" s="190">
        <f>ROUND(I171*H171,2)</f>
        <v>0</v>
      </c>
      <c r="K171" s="186" t="s">
        <v>130</v>
      </c>
      <c r="L171" s="38"/>
      <c r="M171" s="191" t="s">
        <v>1</v>
      </c>
      <c r="N171" s="192" t="s">
        <v>38</v>
      </c>
      <c r="O171" s="76"/>
      <c r="P171" s="193">
        <f>O171*H171</f>
        <v>0</v>
      </c>
      <c r="Q171" s="193">
        <v>0</v>
      </c>
      <c r="R171" s="193">
        <f>Q171*H171</f>
        <v>0</v>
      </c>
      <c r="S171" s="193">
        <v>0</v>
      </c>
      <c r="T171" s="19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5" t="s">
        <v>131</v>
      </c>
      <c r="AT171" s="195" t="s">
        <v>126</v>
      </c>
      <c r="AU171" s="195" t="s">
        <v>83</v>
      </c>
      <c r="AY171" s="18" t="s">
        <v>124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8" t="s">
        <v>81</v>
      </c>
      <c r="BK171" s="196">
        <f>ROUND(I171*H171,2)</f>
        <v>0</v>
      </c>
      <c r="BL171" s="18" t="s">
        <v>131</v>
      </c>
      <c r="BM171" s="195" t="s">
        <v>201</v>
      </c>
    </row>
    <row r="172" s="13" customFormat="1">
      <c r="A172" s="13"/>
      <c r="B172" s="197"/>
      <c r="C172" s="13"/>
      <c r="D172" s="198" t="s">
        <v>133</v>
      </c>
      <c r="E172" s="199" t="s">
        <v>1</v>
      </c>
      <c r="F172" s="200" t="s">
        <v>202</v>
      </c>
      <c r="G172" s="13"/>
      <c r="H172" s="201">
        <v>5.2400000000000002</v>
      </c>
      <c r="I172" s="202"/>
      <c r="J172" s="13"/>
      <c r="K172" s="13"/>
      <c r="L172" s="197"/>
      <c r="M172" s="203"/>
      <c r="N172" s="204"/>
      <c r="O172" s="204"/>
      <c r="P172" s="204"/>
      <c r="Q172" s="204"/>
      <c r="R172" s="204"/>
      <c r="S172" s="204"/>
      <c r="T172" s="20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9" t="s">
        <v>133</v>
      </c>
      <c r="AU172" s="199" t="s">
        <v>83</v>
      </c>
      <c r="AV172" s="13" t="s">
        <v>83</v>
      </c>
      <c r="AW172" s="13" t="s">
        <v>30</v>
      </c>
      <c r="AX172" s="13" t="s">
        <v>73</v>
      </c>
      <c r="AY172" s="199" t="s">
        <v>124</v>
      </c>
    </row>
    <row r="173" s="14" customFormat="1">
      <c r="A173" s="14"/>
      <c r="B173" s="206"/>
      <c r="C173" s="14"/>
      <c r="D173" s="198" t="s">
        <v>133</v>
      </c>
      <c r="E173" s="207" t="s">
        <v>1</v>
      </c>
      <c r="F173" s="208" t="s">
        <v>136</v>
      </c>
      <c r="G173" s="14"/>
      <c r="H173" s="209">
        <v>5.2400000000000002</v>
      </c>
      <c r="I173" s="210"/>
      <c r="J173" s="14"/>
      <c r="K173" s="14"/>
      <c r="L173" s="206"/>
      <c r="M173" s="211"/>
      <c r="N173" s="212"/>
      <c r="O173" s="212"/>
      <c r="P173" s="212"/>
      <c r="Q173" s="212"/>
      <c r="R173" s="212"/>
      <c r="S173" s="212"/>
      <c r="T173" s="21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7" t="s">
        <v>133</v>
      </c>
      <c r="AU173" s="207" t="s">
        <v>83</v>
      </c>
      <c r="AV173" s="14" t="s">
        <v>131</v>
      </c>
      <c r="AW173" s="14" t="s">
        <v>30</v>
      </c>
      <c r="AX173" s="14" t="s">
        <v>81</v>
      </c>
      <c r="AY173" s="207" t="s">
        <v>124</v>
      </c>
    </row>
    <row r="174" s="2" customFormat="1" ht="21.6" customHeight="1">
      <c r="A174" s="37"/>
      <c r="B174" s="183"/>
      <c r="C174" s="184" t="s">
        <v>203</v>
      </c>
      <c r="D174" s="184" t="s">
        <v>126</v>
      </c>
      <c r="E174" s="185" t="s">
        <v>204</v>
      </c>
      <c r="F174" s="186" t="s">
        <v>205</v>
      </c>
      <c r="G174" s="187" t="s">
        <v>206</v>
      </c>
      <c r="H174" s="188">
        <v>28.300000000000001</v>
      </c>
      <c r="I174" s="189"/>
      <c r="J174" s="190">
        <f>ROUND(I174*H174,2)</f>
        <v>0</v>
      </c>
      <c r="K174" s="186" t="s">
        <v>130</v>
      </c>
      <c r="L174" s="38"/>
      <c r="M174" s="191" t="s">
        <v>1</v>
      </c>
      <c r="N174" s="192" t="s">
        <v>38</v>
      </c>
      <c r="O174" s="76"/>
      <c r="P174" s="193">
        <f>O174*H174</f>
        <v>0</v>
      </c>
      <c r="Q174" s="193">
        <v>0.00048999999999999998</v>
      </c>
      <c r="R174" s="193">
        <f>Q174*H174</f>
        <v>0.013866999999999999</v>
      </c>
      <c r="S174" s="193">
        <v>0</v>
      </c>
      <c r="T174" s="19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5" t="s">
        <v>131</v>
      </c>
      <c r="AT174" s="195" t="s">
        <v>126</v>
      </c>
      <c r="AU174" s="195" t="s">
        <v>83</v>
      </c>
      <c r="AY174" s="18" t="s">
        <v>124</v>
      </c>
      <c r="BE174" s="196">
        <f>IF(N174="základní",J174,0)</f>
        <v>0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8" t="s">
        <v>81</v>
      </c>
      <c r="BK174" s="196">
        <f>ROUND(I174*H174,2)</f>
        <v>0</v>
      </c>
      <c r="BL174" s="18" t="s">
        <v>131</v>
      </c>
      <c r="BM174" s="195" t="s">
        <v>207</v>
      </c>
    </row>
    <row r="175" s="13" customFormat="1">
      <c r="A175" s="13"/>
      <c r="B175" s="197"/>
      <c r="C175" s="13"/>
      <c r="D175" s="198" t="s">
        <v>133</v>
      </c>
      <c r="E175" s="199" t="s">
        <v>1</v>
      </c>
      <c r="F175" s="200" t="s">
        <v>208</v>
      </c>
      <c r="G175" s="13"/>
      <c r="H175" s="201">
        <v>28.300000000000001</v>
      </c>
      <c r="I175" s="202"/>
      <c r="J175" s="13"/>
      <c r="K175" s="13"/>
      <c r="L175" s="197"/>
      <c r="M175" s="203"/>
      <c r="N175" s="204"/>
      <c r="O175" s="204"/>
      <c r="P175" s="204"/>
      <c r="Q175" s="204"/>
      <c r="R175" s="204"/>
      <c r="S175" s="204"/>
      <c r="T175" s="20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9" t="s">
        <v>133</v>
      </c>
      <c r="AU175" s="199" t="s">
        <v>83</v>
      </c>
      <c r="AV175" s="13" t="s">
        <v>83</v>
      </c>
      <c r="AW175" s="13" t="s">
        <v>30</v>
      </c>
      <c r="AX175" s="13" t="s">
        <v>81</v>
      </c>
      <c r="AY175" s="199" t="s">
        <v>124</v>
      </c>
    </row>
    <row r="176" s="2" customFormat="1" ht="21.6" customHeight="1">
      <c r="A176" s="37"/>
      <c r="B176" s="183"/>
      <c r="C176" s="184" t="s">
        <v>8</v>
      </c>
      <c r="D176" s="184" t="s">
        <v>126</v>
      </c>
      <c r="E176" s="185" t="s">
        <v>209</v>
      </c>
      <c r="F176" s="186" t="s">
        <v>210</v>
      </c>
      <c r="G176" s="187" t="s">
        <v>206</v>
      </c>
      <c r="H176" s="188">
        <v>58.600000000000001</v>
      </c>
      <c r="I176" s="189"/>
      <c r="J176" s="190">
        <f>ROUND(I176*H176,2)</f>
        <v>0</v>
      </c>
      <c r="K176" s="186" t="s">
        <v>130</v>
      </c>
      <c r="L176" s="38"/>
      <c r="M176" s="191" t="s">
        <v>1</v>
      </c>
      <c r="N176" s="192" t="s">
        <v>38</v>
      </c>
      <c r="O176" s="76"/>
      <c r="P176" s="193">
        <f>O176*H176</f>
        <v>0</v>
      </c>
      <c r="Q176" s="193">
        <v>0.00116</v>
      </c>
      <c r="R176" s="193">
        <f>Q176*H176</f>
        <v>0.067976000000000009</v>
      </c>
      <c r="S176" s="193">
        <v>0</v>
      </c>
      <c r="T176" s="19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5" t="s">
        <v>131</v>
      </c>
      <c r="AT176" s="195" t="s">
        <v>126</v>
      </c>
      <c r="AU176" s="195" t="s">
        <v>83</v>
      </c>
      <c r="AY176" s="18" t="s">
        <v>124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8" t="s">
        <v>81</v>
      </c>
      <c r="BK176" s="196">
        <f>ROUND(I176*H176,2)</f>
        <v>0</v>
      </c>
      <c r="BL176" s="18" t="s">
        <v>131</v>
      </c>
      <c r="BM176" s="195" t="s">
        <v>211</v>
      </c>
    </row>
    <row r="177" s="13" customFormat="1">
      <c r="A177" s="13"/>
      <c r="B177" s="197"/>
      <c r="C177" s="13"/>
      <c r="D177" s="198" t="s">
        <v>133</v>
      </c>
      <c r="E177" s="199" t="s">
        <v>1</v>
      </c>
      <c r="F177" s="200" t="s">
        <v>212</v>
      </c>
      <c r="G177" s="13"/>
      <c r="H177" s="201">
        <v>58.600000000000001</v>
      </c>
      <c r="I177" s="202"/>
      <c r="J177" s="13"/>
      <c r="K177" s="13"/>
      <c r="L177" s="197"/>
      <c r="M177" s="203"/>
      <c r="N177" s="204"/>
      <c r="O177" s="204"/>
      <c r="P177" s="204"/>
      <c r="Q177" s="204"/>
      <c r="R177" s="204"/>
      <c r="S177" s="204"/>
      <c r="T177" s="20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9" t="s">
        <v>133</v>
      </c>
      <c r="AU177" s="199" t="s">
        <v>83</v>
      </c>
      <c r="AV177" s="13" t="s">
        <v>83</v>
      </c>
      <c r="AW177" s="13" t="s">
        <v>30</v>
      </c>
      <c r="AX177" s="13" t="s">
        <v>81</v>
      </c>
      <c r="AY177" s="199" t="s">
        <v>124</v>
      </c>
    </row>
    <row r="178" s="2" customFormat="1" ht="32.4" customHeight="1">
      <c r="A178" s="37"/>
      <c r="B178" s="183"/>
      <c r="C178" s="184" t="s">
        <v>213</v>
      </c>
      <c r="D178" s="184" t="s">
        <v>126</v>
      </c>
      <c r="E178" s="185" t="s">
        <v>214</v>
      </c>
      <c r="F178" s="186" t="s">
        <v>215</v>
      </c>
      <c r="G178" s="187" t="s">
        <v>129</v>
      </c>
      <c r="H178" s="188">
        <v>6.4500000000000002</v>
      </c>
      <c r="I178" s="189"/>
      <c r="J178" s="190">
        <f>ROUND(I178*H178,2)</f>
        <v>0</v>
      </c>
      <c r="K178" s="186" t="s">
        <v>130</v>
      </c>
      <c r="L178" s="38"/>
      <c r="M178" s="191" t="s">
        <v>1</v>
      </c>
      <c r="N178" s="192" t="s">
        <v>38</v>
      </c>
      <c r="O178" s="76"/>
      <c r="P178" s="193">
        <f>O178*H178</f>
        <v>0</v>
      </c>
      <c r="Q178" s="193">
        <v>2.1600000000000001</v>
      </c>
      <c r="R178" s="193">
        <f>Q178*H178</f>
        <v>13.932000000000002</v>
      </c>
      <c r="S178" s="193">
        <v>0</v>
      </c>
      <c r="T178" s="19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5" t="s">
        <v>131</v>
      </c>
      <c r="AT178" s="195" t="s">
        <v>126</v>
      </c>
      <c r="AU178" s="195" t="s">
        <v>83</v>
      </c>
      <c r="AY178" s="18" t="s">
        <v>124</v>
      </c>
      <c r="BE178" s="196">
        <f>IF(N178="základní",J178,0)</f>
        <v>0</v>
      </c>
      <c r="BF178" s="196">
        <f>IF(N178="snížená",J178,0)</f>
        <v>0</v>
      </c>
      <c r="BG178" s="196">
        <f>IF(N178="zákl. přenesená",J178,0)</f>
        <v>0</v>
      </c>
      <c r="BH178" s="196">
        <f>IF(N178="sníž. přenesená",J178,0)</f>
        <v>0</v>
      </c>
      <c r="BI178" s="196">
        <f>IF(N178="nulová",J178,0)</f>
        <v>0</v>
      </c>
      <c r="BJ178" s="18" t="s">
        <v>81</v>
      </c>
      <c r="BK178" s="196">
        <f>ROUND(I178*H178,2)</f>
        <v>0</v>
      </c>
      <c r="BL178" s="18" t="s">
        <v>131</v>
      </c>
      <c r="BM178" s="195" t="s">
        <v>216</v>
      </c>
    </row>
    <row r="179" s="15" customFormat="1">
      <c r="A179" s="15"/>
      <c r="B179" s="214"/>
      <c r="C179" s="15"/>
      <c r="D179" s="198" t="s">
        <v>133</v>
      </c>
      <c r="E179" s="215" t="s">
        <v>1</v>
      </c>
      <c r="F179" s="216" t="s">
        <v>217</v>
      </c>
      <c r="G179" s="15"/>
      <c r="H179" s="215" t="s">
        <v>1</v>
      </c>
      <c r="I179" s="217"/>
      <c r="J179" s="15"/>
      <c r="K179" s="15"/>
      <c r="L179" s="214"/>
      <c r="M179" s="218"/>
      <c r="N179" s="219"/>
      <c r="O179" s="219"/>
      <c r="P179" s="219"/>
      <c r="Q179" s="219"/>
      <c r="R179" s="219"/>
      <c r="S179" s="219"/>
      <c r="T179" s="220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15" t="s">
        <v>133</v>
      </c>
      <c r="AU179" s="215" t="s">
        <v>83</v>
      </c>
      <c r="AV179" s="15" t="s">
        <v>81</v>
      </c>
      <c r="AW179" s="15" t="s">
        <v>30</v>
      </c>
      <c r="AX179" s="15" t="s">
        <v>73</v>
      </c>
      <c r="AY179" s="215" t="s">
        <v>124</v>
      </c>
    </row>
    <row r="180" s="13" customFormat="1">
      <c r="A180" s="13"/>
      <c r="B180" s="197"/>
      <c r="C180" s="13"/>
      <c r="D180" s="198" t="s">
        <v>133</v>
      </c>
      <c r="E180" s="199" t="s">
        <v>1</v>
      </c>
      <c r="F180" s="200" t="s">
        <v>218</v>
      </c>
      <c r="G180" s="13"/>
      <c r="H180" s="201">
        <v>6.4500000000000002</v>
      </c>
      <c r="I180" s="202"/>
      <c r="J180" s="13"/>
      <c r="K180" s="13"/>
      <c r="L180" s="197"/>
      <c r="M180" s="203"/>
      <c r="N180" s="204"/>
      <c r="O180" s="204"/>
      <c r="P180" s="204"/>
      <c r="Q180" s="204"/>
      <c r="R180" s="204"/>
      <c r="S180" s="204"/>
      <c r="T180" s="20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9" t="s">
        <v>133</v>
      </c>
      <c r="AU180" s="199" t="s">
        <v>83</v>
      </c>
      <c r="AV180" s="13" t="s">
        <v>83</v>
      </c>
      <c r="AW180" s="13" t="s">
        <v>30</v>
      </c>
      <c r="AX180" s="13" t="s">
        <v>73</v>
      </c>
      <c r="AY180" s="199" t="s">
        <v>124</v>
      </c>
    </row>
    <row r="181" s="14" customFormat="1">
      <c r="A181" s="14"/>
      <c r="B181" s="206"/>
      <c r="C181" s="14"/>
      <c r="D181" s="198" t="s">
        <v>133</v>
      </c>
      <c r="E181" s="207" t="s">
        <v>1</v>
      </c>
      <c r="F181" s="208" t="s">
        <v>136</v>
      </c>
      <c r="G181" s="14"/>
      <c r="H181" s="209">
        <v>6.4500000000000002</v>
      </c>
      <c r="I181" s="210"/>
      <c r="J181" s="14"/>
      <c r="K181" s="14"/>
      <c r="L181" s="206"/>
      <c r="M181" s="211"/>
      <c r="N181" s="212"/>
      <c r="O181" s="212"/>
      <c r="P181" s="212"/>
      <c r="Q181" s="212"/>
      <c r="R181" s="212"/>
      <c r="S181" s="212"/>
      <c r="T181" s="21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7" t="s">
        <v>133</v>
      </c>
      <c r="AU181" s="207" t="s">
        <v>83</v>
      </c>
      <c r="AV181" s="14" t="s">
        <v>131</v>
      </c>
      <c r="AW181" s="14" t="s">
        <v>30</v>
      </c>
      <c r="AX181" s="14" t="s">
        <v>81</v>
      </c>
      <c r="AY181" s="207" t="s">
        <v>124</v>
      </c>
    </row>
    <row r="182" s="2" customFormat="1" ht="32.4" customHeight="1">
      <c r="A182" s="37"/>
      <c r="B182" s="183"/>
      <c r="C182" s="184" t="s">
        <v>219</v>
      </c>
      <c r="D182" s="184" t="s">
        <v>126</v>
      </c>
      <c r="E182" s="185" t="s">
        <v>220</v>
      </c>
      <c r="F182" s="186" t="s">
        <v>221</v>
      </c>
      <c r="G182" s="187" t="s">
        <v>129</v>
      </c>
      <c r="H182" s="188">
        <v>17.114999999999998</v>
      </c>
      <c r="I182" s="189"/>
      <c r="J182" s="190">
        <f>ROUND(I182*H182,2)</f>
        <v>0</v>
      </c>
      <c r="K182" s="186" t="s">
        <v>130</v>
      </c>
      <c r="L182" s="38"/>
      <c r="M182" s="191" t="s">
        <v>1</v>
      </c>
      <c r="N182" s="192" t="s">
        <v>38</v>
      </c>
      <c r="O182" s="76"/>
      <c r="P182" s="193">
        <f>O182*H182</f>
        <v>0</v>
      </c>
      <c r="Q182" s="193">
        <v>2.45329</v>
      </c>
      <c r="R182" s="193">
        <f>Q182*H182</f>
        <v>41.988058349999996</v>
      </c>
      <c r="S182" s="193">
        <v>0</v>
      </c>
      <c r="T182" s="19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5" t="s">
        <v>131</v>
      </c>
      <c r="AT182" s="195" t="s">
        <v>126</v>
      </c>
      <c r="AU182" s="195" t="s">
        <v>83</v>
      </c>
      <c r="AY182" s="18" t="s">
        <v>124</v>
      </c>
      <c r="BE182" s="196">
        <f>IF(N182="základní",J182,0)</f>
        <v>0</v>
      </c>
      <c r="BF182" s="196">
        <f>IF(N182="snížená",J182,0)</f>
        <v>0</v>
      </c>
      <c r="BG182" s="196">
        <f>IF(N182="zákl. přenesená",J182,0)</f>
        <v>0</v>
      </c>
      <c r="BH182" s="196">
        <f>IF(N182="sníž. přenesená",J182,0)</f>
        <v>0</v>
      </c>
      <c r="BI182" s="196">
        <f>IF(N182="nulová",J182,0)</f>
        <v>0</v>
      </c>
      <c r="BJ182" s="18" t="s">
        <v>81</v>
      </c>
      <c r="BK182" s="196">
        <f>ROUND(I182*H182,2)</f>
        <v>0</v>
      </c>
      <c r="BL182" s="18" t="s">
        <v>131</v>
      </c>
      <c r="BM182" s="195" t="s">
        <v>222</v>
      </c>
    </row>
    <row r="183" s="15" customFormat="1">
      <c r="A183" s="15"/>
      <c r="B183" s="214"/>
      <c r="C183" s="15"/>
      <c r="D183" s="198" t="s">
        <v>133</v>
      </c>
      <c r="E183" s="215" t="s">
        <v>1</v>
      </c>
      <c r="F183" s="216" t="s">
        <v>223</v>
      </c>
      <c r="G183" s="15"/>
      <c r="H183" s="215" t="s">
        <v>1</v>
      </c>
      <c r="I183" s="217"/>
      <c r="J183" s="15"/>
      <c r="K183" s="15"/>
      <c r="L183" s="214"/>
      <c r="M183" s="218"/>
      <c r="N183" s="219"/>
      <c r="O183" s="219"/>
      <c r="P183" s="219"/>
      <c r="Q183" s="219"/>
      <c r="R183" s="219"/>
      <c r="S183" s="219"/>
      <c r="T183" s="22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15" t="s">
        <v>133</v>
      </c>
      <c r="AU183" s="215" t="s">
        <v>83</v>
      </c>
      <c r="AV183" s="15" t="s">
        <v>81</v>
      </c>
      <c r="AW183" s="15" t="s">
        <v>30</v>
      </c>
      <c r="AX183" s="15" t="s">
        <v>73</v>
      </c>
      <c r="AY183" s="215" t="s">
        <v>124</v>
      </c>
    </row>
    <row r="184" s="13" customFormat="1">
      <c r="A184" s="13"/>
      <c r="B184" s="197"/>
      <c r="C184" s="13"/>
      <c r="D184" s="198" t="s">
        <v>133</v>
      </c>
      <c r="E184" s="199" t="s">
        <v>1</v>
      </c>
      <c r="F184" s="200" t="s">
        <v>224</v>
      </c>
      <c r="G184" s="13"/>
      <c r="H184" s="201">
        <v>17.114999999999998</v>
      </c>
      <c r="I184" s="202"/>
      <c r="J184" s="13"/>
      <c r="K184" s="13"/>
      <c r="L184" s="197"/>
      <c r="M184" s="203"/>
      <c r="N184" s="204"/>
      <c r="O184" s="204"/>
      <c r="P184" s="204"/>
      <c r="Q184" s="204"/>
      <c r="R184" s="204"/>
      <c r="S184" s="204"/>
      <c r="T184" s="20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9" t="s">
        <v>133</v>
      </c>
      <c r="AU184" s="199" t="s">
        <v>83</v>
      </c>
      <c r="AV184" s="13" t="s">
        <v>83</v>
      </c>
      <c r="AW184" s="13" t="s">
        <v>30</v>
      </c>
      <c r="AX184" s="13" t="s">
        <v>73</v>
      </c>
      <c r="AY184" s="199" t="s">
        <v>124</v>
      </c>
    </row>
    <row r="185" s="14" customFormat="1">
      <c r="A185" s="14"/>
      <c r="B185" s="206"/>
      <c r="C185" s="14"/>
      <c r="D185" s="198" t="s">
        <v>133</v>
      </c>
      <c r="E185" s="207" t="s">
        <v>1</v>
      </c>
      <c r="F185" s="208" t="s">
        <v>136</v>
      </c>
      <c r="G185" s="14"/>
      <c r="H185" s="209">
        <v>17.114999999999998</v>
      </c>
      <c r="I185" s="210"/>
      <c r="J185" s="14"/>
      <c r="K185" s="14"/>
      <c r="L185" s="206"/>
      <c r="M185" s="211"/>
      <c r="N185" s="212"/>
      <c r="O185" s="212"/>
      <c r="P185" s="212"/>
      <c r="Q185" s="212"/>
      <c r="R185" s="212"/>
      <c r="S185" s="212"/>
      <c r="T185" s="21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07" t="s">
        <v>133</v>
      </c>
      <c r="AU185" s="207" t="s">
        <v>83</v>
      </c>
      <c r="AV185" s="14" t="s">
        <v>131</v>
      </c>
      <c r="AW185" s="14" t="s">
        <v>30</v>
      </c>
      <c r="AX185" s="14" t="s">
        <v>81</v>
      </c>
      <c r="AY185" s="207" t="s">
        <v>124</v>
      </c>
    </row>
    <row r="186" s="2" customFormat="1" ht="14.4" customHeight="1">
      <c r="A186" s="37"/>
      <c r="B186" s="183"/>
      <c r="C186" s="184" t="s">
        <v>225</v>
      </c>
      <c r="D186" s="184" t="s">
        <v>126</v>
      </c>
      <c r="E186" s="185" t="s">
        <v>226</v>
      </c>
      <c r="F186" s="186" t="s">
        <v>227</v>
      </c>
      <c r="G186" s="187" t="s">
        <v>189</v>
      </c>
      <c r="H186" s="188">
        <v>5.5659999999999998</v>
      </c>
      <c r="I186" s="189"/>
      <c r="J186" s="190">
        <f>ROUND(I186*H186,2)</f>
        <v>0</v>
      </c>
      <c r="K186" s="186" t="s">
        <v>130</v>
      </c>
      <c r="L186" s="38"/>
      <c r="M186" s="191" t="s">
        <v>1</v>
      </c>
      <c r="N186" s="192" t="s">
        <v>38</v>
      </c>
      <c r="O186" s="76"/>
      <c r="P186" s="193">
        <f>O186*H186</f>
        <v>0</v>
      </c>
      <c r="Q186" s="193">
        <v>0.00247</v>
      </c>
      <c r="R186" s="193">
        <f>Q186*H186</f>
        <v>0.01374802</v>
      </c>
      <c r="S186" s="193">
        <v>0</v>
      </c>
      <c r="T186" s="19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5" t="s">
        <v>131</v>
      </c>
      <c r="AT186" s="195" t="s">
        <v>126</v>
      </c>
      <c r="AU186" s="195" t="s">
        <v>83</v>
      </c>
      <c r="AY186" s="18" t="s">
        <v>124</v>
      </c>
      <c r="BE186" s="196">
        <f>IF(N186="základní",J186,0)</f>
        <v>0</v>
      </c>
      <c r="BF186" s="196">
        <f>IF(N186="snížená",J186,0)</f>
        <v>0</v>
      </c>
      <c r="BG186" s="196">
        <f>IF(N186="zákl. přenesená",J186,0)</f>
        <v>0</v>
      </c>
      <c r="BH186" s="196">
        <f>IF(N186="sníž. přenesená",J186,0)</f>
        <v>0</v>
      </c>
      <c r="BI186" s="196">
        <f>IF(N186="nulová",J186,0)</f>
        <v>0</v>
      </c>
      <c r="BJ186" s="18" t="s">
        <v>81</v>
      </c>
      <c r="BK186" s="196">
        <f>ROUND(I186*H186,2)</f>
        <v>0</v>
      </c>
      <c r="BL186" s="18" t="s">
        <v>131</v>
      </c>
      <c r="BM186" s="195" t="s">
        <v>228</v>
      </c>
    </row>
    <row r="187" s="13" customFormat="1">
      <c r="A187" s="13"/>
      <c r="B187" s="197"/>
      <c r="C187" s="13"/>
      <c r="D187" s="198" t="s">
        <v>133</v>
      </c>
      <c r="E187" s="199" t="s">
        <v>1</v>
      </c>
      <c r="F187" s="200" t="s">
        <v>229</v>
      </c>
      <c r="G187" s="13"/>
      <c r="H187" s="201">
        <v>5.5659999999999998</v>
      </c>
      <c r="I187" s="202"/>
      <c r="J187" s="13"/>
      <c r="K187" s="13"/>
      <c r="L187" s="197"/>
      <c r="M187" s="203"/>
      <c r="N187" s="204"/>
      <c r="O187" s="204"/>
      <c r="P187" s="204"/>
      <c r="Q187" s="204"/>
      <c r="R187" s="204"/>
      <c r="S187" s="204"/>
      <c r="T187" s="20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9" t="s">
        <v>133</v>
      </c>
      <c r="AU187" s="199" t="s">
        <v>83</v>
      </c>
      <c r="AV187" s="13" t="s">
        <v>83</v>
      </c>
      <c r="AW187" s="13" t="s">
        <v>30</v>
      </c>
      <c r="AX187" s="13" t="s">
        <v>81</v>
      </c>
      <c r="AY187" s="199" t="s">
        <v>124</v>
      </c>
    </row>
    <row r="188" s="2" customFormat="1" ht="14.4" customHeight="1">
      <c r="A188" s="37"/>
      <c r="B188" s="183"/>
      <c r="C188" s="184" t="s">
        <v>230</v>
      </c>
      <c r="D188" s="184" t="s">
        <v>126</v>
      </c>
      <c r="E188" s="185" t="s">
        <v>231</v>
      </c>
      <c r="F188" s="186" t="s">
        <v>232</v>
      </c>
      <c r="G188" s="187" t="s">
        <v>189</v>
      </c>
      <c r="H188" s="188">
        <v>5.5659999999999998</v>
      </c>
      <c r="I188" s="189"/>
      <c r="J188" s="190">
        <f>ROUND(I188*H188,2)</f>
        <v>0</v>
      </c>
      <c r="K188" s="186" t="s">
        <v>130</v>
      </c>
      <c r="L188" s="38"/>
      <c r="M188" s="191" t="s">
        <v>1</v>
      </c>
      <c r="N188" s="192" t="s">
        <v>38</v>
      </c>
      <c r="O188" s="76"/>
      <c r="P188" s="193">
        <f>O188*H188</f>
        <v>0</v>
      </c>
      <c r="Q188" s="193">
        <v>0</v>
      </c>
      <c r="R188" s="193">
        <f>Q188*H188</f>
        <v>0</v>
      </c>
      <c r="S188" s="193">
        <v>0</v>
      </c>
      <c r="T188" s="19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5" t="s">
        <v>131</v>
      </c>
      <c r="AT188" s="195" t="s">
        <v>126</v>
      </c>
      <c r="AU188" s="195" t="s">
        <v>83</v>
      </c>
      <c r="AY188" s="18" t="s">
        <v>124</v>
      </c>
      <c r="BE188" s="196">
        <f>IF(N188="základní",J188,0)</f>
        <v>0</v>
      </c>
      <c r="BF188" s="196">
        <f>IF(N188="snížená",J188,0)</f>
        <v>0</v>
      </c>
      <c r="BG188" s="196">
        <f>IF(N188="zákl. přenesená",J188,0)</f>
        <v>0</v>
      </c>
      <c r="BH188" s="196">
        <f>IF(N188="sníž. přenesená",J188,0)</f>
        <v>0</v>
      </c>
      <c r="BI188" s="196">
        <f>IF(N188="nulová",J188,0)</f>
        <v>0</v>
      </c>
      <c r="BJ188" s="18" t="s">
        <v>81</v>
      </c>
      <c r="BK188" s="196">
        <f>ROUND(I188*H188,2)</f>
        <v>0</v>
      </c>
      <c r="BL188" s="18" t="s">
        <v>131</v>
      </c>
      <c r="BM188" s="195" t="s">
        <v>233</v>
      </c>
    </row>
    <row r="189" s="2" customFormat="1" ht="21.6" customHeight="1">
      <c r="A189" s="37"/>
      <c r="B189" s="183"/>
      <c r="C189" s="184" t="s">
        <v>234</v>
      </c>
      <c r="D189" s="184" t="s">
        <v>126</v>
      </c>
      <c r="E189" s="185" t="s">
        <v>235</v>
      </c>
      <c r="F189" s="186" t="s">
        <v>236</v>
      </c>
      <c r="G189" s="187" t="s">
        <v>163</v>
      </c>
      <c r="H189" s="188">
        <v>0.45600000000000002</v>
      </c>
      <c r="I189" s="189"/>
      <c r="J189" s="190">
        <f>ROUND(I189*H189,2)</f>
        <v>0</v>
      </c>
      <c r="K189" s="186" t="s">
        <v>130</v>
      </c>
      <c r="L189" s="38"/>
      <c r="M189" s="191" t="s">
        <v>1</v>
      </c>
      <c r="N189" s="192" t="s">
        <v>38</v>
      </c>
      <c r="O189" s="76"/>
      <c r="P189" s="193">
        <f>O189*H189</f>
        <v>0</v>
      </c>
      <c r="Q189" s="193">
        <v>1.06277</v>
      </c>
      <c r="R189" s="193">
        <f>Q189*H189</f>
        <v>0.48462312000000002</v>
      </c>
      <c r="S189" s="193">
        <v>0</v>
      </c>
      <c r="T189" s="19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5" t="s">
        <v>131</v>
      </c>
      <c r="AT189" s="195" t="s">
        <v>126</v>
      </c>
      <c r="AU189" s="195" t="s">
        <v>83</v>
      </c>
      <c r="AY189" s="18" t="s">
        <v>124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18" t="s">
        <v>81</v>
      </c>
      <c r="BK189" s="196">
        <f>ROUND(I189*H189,2)</f>
        <v>0</v>
      </c>
      <c r="BL189" s="18" t="s">
        <v>131</v>
      </c>
      <c r="BM189" s="195" t="s">
        <v>237</v>
      </c>
    </row>
    <row r="190" s="13" customFormat="1">
      <c r="A190" s="13"/>
      <c r="B190" s="197"/>
      <c r="C190" s="13"/>
      <c r="D190" s="198" t="s">
        <v>133</v>
      </c>
      <c r="E190" s="199" t="s">
        <v>1</v>
      </c>
      <c r="F190" s="200" t="s">
        <v>238</v>
      </c>
      <c r="G190" s="13"/>
      <c r="H190" s="201">
        <v>0.45600000000000002</v>
      </c>
      <c r="I190" s="202"/>
      <c r="J190" s="13"/>
      <c r="K190" s="13"/>
      <c r="L190" s="197"/>
      <c r="M190" s="203"/>
      <c r="N190" s="204"/>
      <c r="O190" s="204"/>
      <c r="P190" s="204"/>
      <c r="Q190" s="204"/>
      <c r="R190" s="204"/>
      <c r="S190" s="204"/>
      <c r="T190" s="20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9" t="s">
        <v>133</v>
      </c>
      <c r="AU190" s="199" t="s">
        <v>83</v>
      </c>
      <c r="AV190" s="13" t="s">
        <v>83</v>
      </c>
      <c r="AW190" s="13" t="s">
        <v>30</v>
      </c>
      <c r="AX190" s="13" t="s">
        <v>81</v>
      </c>
      <c r="AY190" s="199" t="s">
        <v>124</v>
      </c>
    </row>
    <row r="191" s="2" customFormat="1" ht="32.4" customHeight="1">
      <c r="A191" s="37"/>
      <c r="B191" s="183"/>
      <c r="C191" s="184" t="s">
        <v>7</v>
      </c>
      <c r="D191" s="184" t="s">
        <v>126</v>
      </c>
      <c r="E191" s="185" t="s">
        <v>239</v>
      </c>
      <c r="F191" s="186" t="s">
        <v>240</v>
      </c>
      <c r="G191" s="187" t="s">
        <v>129</v>
      </c>
      <c r="H191" s="188">
        <v>26.818000000000001</v>
      </c>
      <c r="I191" s="189"/>
      <c r="J191" s="190">
        <f>ROUND(I191*H191,2)</f>
        <v>0</v>
      </c>
      <c r="K191" s="186" t="s">
        <v>130</v>
      </c>
      <c r="L191" s="38"/>
      <c r="M191" s="191" t="s">
        <v>1</v>
      </c>
      <c r="N191" s="192" t="s">
        <v>38</v>
      </c>
      <c r="O191" s="76"/>
      <c r="P191" s="193">
        <f>O191*H191</f>
        <v>0</v>
      </c>
      <c r="Q191" s="193">
        <v>2.45329</v>
      </c>
      <c r="R191" s="193">
        <f>Q191*H191</f>
        <v>65.792331220000008</v>
      </c>
      <c r="S191" s="193">
        <v>0</v>
      </c>
      <c r="T191" s="19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5" t="s">
        <v>131</v>
      </c>
      <c r="AT191" s="195" t="s">
        <v>126</v>
      </c>
      <c r="AU191" s="195" t="s">
        <v>83</v>
      </c>
      <c r="AY191" s="18" t="s">
        <v>124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8" t="s">
        <v>81</v>
      </c>
      <c r="BK191" s="196">
        <f>ROUND(I191*H191,2)</f>
        <v>0</v>
      </c>
      <c r="BL191" s="18" t="s">
        <v>131</v>
      </c>
      <c r="BM191" s="195" t="s">
        <v>241</v>
      </c>
    </row>
    <row r="192" s="15" customFormat="1">
      <c r="A192" s="15"/>
      <c r="B192" s="214"/>
      <c r="C192" s="15"/>
      <c r="D192" s="198" t="s">
        <v>133</v>
      </c>
      <c r="E192" s="215" t="s">
        <v>1</v>
      </c>
      <c r="F192" s="216" t="s">
        <v>242</v>
      </c>
      <c r="G192" s="15"/>
      <c r="H192" s="215" t="s">
        <v>1</v>
      </c>
      <c r="I192" s="217"/>
      <c r="J192" s="15"/>
      <c r="K192" s="15"/>
      <c r="L192" s="214"/>
      <c r="M192" s="218"/>
      <c r="N192" s="219"/>
      <c r="O192" s="219"/>
      <c r="P192" s="219"/>
      <c r="Q192" s="219"/>
      <c r="R192" s="219"/>
      <c r="S192" s="219"/>
      <c r="T192" s="220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15" t="s">
        <v>133</v>
      </c>
      <c r="AU192" s="215" t="s">
        <v>83</v>
      </c>
      <c r="AV192" s="15" t="s">
        <v>81</v>
      </c>
      <c r="AW192" s="15" t="s">
        <v>30</v>
      </c>
      <c r="AX192" s="15" t="s">
        <v>73</v>
      </c>
      <c r="AY192" s="215" t="s">
        <v>124</v>
      </c>
    </row>
    <row r="193" s="13" customFormat="1">
      <c r="A193" s="13"/>
      <c r="B193" s="197"/>
      <c r="C193" s="13"/>
      <c r="D193" s="198" t="s">
        <v>133</v>
      </c>
      <c r="E193" s="199" t="s">
        <v>1</v>
      </c>
      <c r="F193" s="200" t="s">
        <v>243</v>
      </c>
      <c r="G193" s="13"/>
      <c r="H193" s="201">
        <v>10.32</v>
      </c>
      <c r="I193" s="202"/>
      <c r="J193" s="13"/>
      <c r="K193" s="13"/>
      <c r="L193" s="197"/>
      <c r="M193" s="203"/>
      <c r="N193" s="204"/>
      <c r="O193" s="204"/>
      <c r="P193" s="204"/>
      <c r="Q193" s="204"/>
      <c r="R193" s="204"/>
      <c r="S193" s="204"/>
      <c r="T193" s="20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9" t="s">
        <v>133</v>
      </c>
      <c r="AU193" s="199" t="s">
        <v>83</v>
      </c>
      <c r="AV193" s="13" t="s">
        <v>83</v>
      </c>
      <c r="AW193" s="13" t="s">
        <v>30</v>
      </c>
      <c r="AX193" s="13" t="s">
        <v>73</v>
      </c>
      <c r="AY193" s="199" t="s">
        <v>124</v>
      </c>
    </row>
    <row r="194" s="13" customFormat="1">
      <c r="A194" s="13"/>
      <c r="B194" s="197"/>
      <c r="C194" s="13"/>
      <c r="D194" s="198" t="s">
        <v>133</v>
      </c>
      <c r="E194" s="199" t="s">
        <v>1</v>
      </c>
      <c r="F194" s="200" t="s">
        <v>244</v>
      </c>
      <c r="G194" s="13"/>
      <c r="H194" s="201">
        <v>9.0570000000000004</v>
      </c>
      <c r="I194" s="202"/>
      <c r="J194" s="13"/>
      <c r="K194" s="13"/>
      <c r="L194" s="197"/>
      <c r="M194" s="203"/>
      <c r="N194" s="204"/>
      <c r="O194" s="204"/>
      <c r="P194" s="204"/>
      <c r="Q194" s="204"/>
      <c r="R194" s="204"/>
      <c r="S194" s="204"/>
      <c r="T194" s="20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9" t="s">
        <v>133</v>
      </c>
      <c r="AU194" s="199" t="s">
        <v>83</v>
      </c>
      <c r="AV194" s="13" t="s">
        <v>83</v>
      </c>
      <c r="AW194" s="13" t="s">
        <v>30</v>
      </c>
      <c r="AX194" s="13" t="s">
        <v>73</v>
      </c>
      <c r="AY194" s="199" t="s">
        <v>124</v>
      </c>
    </row>
    <row r="195" s="13" customFormat="1">
      <c r="A195" s="13"/>
      <c r="B195" s="197"/>
      <c r="C195" s="13"/>
      <c r="D195" s="198" t="s">
        <v>133</v>
      </c>
      <c r="E195" s="199" t="s">
        <v>1</v>
      </c>
      <c r="F195" s="200" t="s">
        <v>245</v>
      </c>
      <c r="G195" s="13"/>
      <c r="H195" s="201">
        <v>2.1059999999999999</v>
      </c>
      <c r="I195" s="202"/>
      <c r="J195" s="13"/>
      <c r="K195" s="13"/>
      <c r="L195" s="197"/>
      <c r="M195" s="203"/>
      <c r="N195" s="204"/>
      <c r="O195" s="204"/>
      <c r="P195" s="204"/>
      <c r="Q195" s="204"/>
      <c r="R195" s="204"/>
      <c r="S195" s="204"/>
      <c r="T195" s="20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9" t="s">
        <v>133</v>
      </c>
      <c r="AU195" s="199" t="s">
        <v>83</v>
      </c>
      <c r="AV195" s="13" t="s">
        <v>83</v>
      </c>
      <c r="AW195" s="13" t="s">
        <v>30</v>
      </c>
      <c r="AX195" s="13" t="s">
        <v>73</v>
      </c>
      <c r="AY195" s="199" t="s">
        <v>124</v>
      </c>
    </row>
    <row r="196" s="13" customFormat="1">
      <c r="A196" s="13"/>
      <c r="B196" s="197"/>
      <c r="C196" s="13"/>
      <c r="D196" s="198" t="s">
        <v>133</v>
      </c>
      <c r="E196" s="199" t="s">
        <v>1</v>
      </c>
      <c r="F196" s="200" t="s">
        <v>246</v>
      </c>
      <c r="G196" s="13"/>
      <c r="H196" s="201">
        <v>5.335</v>
      </c>
      <c r="I196" s="202"/>
      <c r="J196" s="13"/>
      <c r="K196" s="13"/>
      <c r="L196" s="197"/>
      <c r="M196" s="203"/>
      <c r="N196" s="204"/>
      <c r="O196" s="204"/>
      <c r="P196" s="204"/>
      <c r="Q196" s="204"/>
      <c r="R196" s="204"/>
      <c r="S196" s="204"/>
      <c r="T196" s="20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9" t="s">
        <v>133</v>
      </c>
      <c r="AU196" s="199" t="s">
        <v>83</v>
      </c>
      <c r="AV196" s="13" t="s">
        <v>83</v>
      </c>
      <c r="AW196" s="13" t="s">
        <v>30</v>
      </c>
      <c r="AX196" s="13" t="s">
        <v>73</v>
      </c>
      <c r="AY196" s="199" t="s">
        <v>124</v>
      </c>
    </row>
    <row r="197" s="14" customFormat="1">
      <c r="A197" s="14"/>
      <c r="B197" s="206"/>
      <c r="C197" s="14"/>
      <c r="D197" s="198" t="s">
        <v>133</v>
      </c>
      <c r="E197" s="207" t="s">
        <v>1</v>
      </c>
      <c r="F197" s="208" t="s">
        <v>136</v>
      </c>
      <c r="G197" s="14"/>
      <c r="H197" s="209">
        <v>26.818000000000005</v>
      </c>
      <c r="I197" s="210"/>
      <c r="J197" s="14"/>
      <c r="K197" s="14"/>
      <c r="L197" s="206"/>
      <c r="M197" s="211"/>
      <c r="N197" s="212"/>
      <c r="O197" s="212"/>
      <c r="P197" s="212"/>
      <c r="Q197" s="212"/>
      <c r="R197" s="212"/>
      <c r="S197" s="212"/>
      <c r="T197" s="21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07" t="s">
        <v>133</v>
      </c>
      <c r="AU197" s="207" t="s">
        <v>83</v>
      </c>
      <c r="AV197" s="14" t="s">
        <v>131</v>
      </c>
      <c r="AW197" s="14" t="s">
        <v>30</v>
      </c>
      <c r="AX197" s="14" t="s">
        <v>81</v>
      </c>
      <c r="AY197" s="207" t="s">
        <v>124</v>
      </c>
    </row>
    <row r="198" s="2" customFormat="1" ht="14.4" customHeight="1">
      <c r="A198" s="37"/>
      <c r="B198" s="183"/>
      <c r="C198" s="184" t="s">
        <v>247</v>
      </c>
      <c r="D198" s="184" t="s">
        <v>126</v>
      </c>
      <c r="E198" s="185" t="s">
        <v>248</v>
      </c>
      <c r="F198" s="186" t="s">
        <v>249</v>
      </c>
      <c r="G198" s="187" t="s">
        <v>189</v>
      </c>
      <c r="H198" s="188">
        <v>79.774000000000001</v>
      </c>
      <c r="I198" s="189"/>
      <c r="J198" s="190">
        <f>ROUND(I198*H198,2)</f>
        <v>0</v>
      </c>
      <c r="K198" s="186" t="s">
        <v>130</v>
      </c>
      <c r="L198" s="38"/>
      <c r="M198" s="191" t="s">
        <v>1</v>
      </c>
      <c r="N198" s="192" t="s">
        <v>38</v>
      </c>
      <c r="O198" s="76"/>
      <c r="P198" s="193">
        <f>O198*H198</f>
        <v>0</v>
      </c>
      <c r="Q198" s="193">
        <v>0.0026900000000000001</v>
      </c>
      <c r="R198" s="193">
        <f>Q198*H198</f>
        <v>0.21459206</v>
      </c>
      <c r="S198" s="193">
        <v>0</v>
      </c>
      <c r="T198" s="194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95" t="s">
        <v>131</v>
      </c>
      <c r="AT198" s="195" t="s">
        <v>126</v>
      </c>
      <c r="AU198" s="195" t="s">
        <v>83</v>
      </c>
      <c r="AY198" s="18" t="s">
        <v>124</v>
      </c>
      <c r="BE198" s="196">
        <f>IF(N198="základní",J198,0)</f>
        <v>0</v>
      </c>
      <c r="BF198" s="196">
        <f>IF(N198="snížená",J198,0)</f>
        <v>0</v>
      </c>
      <c r="BG198" s="196">
        <f>IF(N198="zákl. přenesená",J198,0)</f>
        <v>0</v>
      </c>
      <c r="BH198" s="196">
        <f>IF(N198="sníž. přenesená",J198,0)</f>
        <v>0</v>
      </c>
      <c r="BI198" s="196">
        <f>IF(N198="nulová",J198,0)</f>
        <v>0</v>
      </c>
      <c r="BJ198" s="18" t="s">
        <v>81</v>
      </c>
      <c r="BK198" s="196">
        <f>ROUND(I198*H198,2)</f>
        <v>0</v>
      </c>
      <c r="BL198" s="18" t="s">
        <v>131</v>
      </c>
      <c r="BM198" s="195" t="s">
        <v>250</v>
      </c>
    </row>
    <row r="199" s="13" customFormat="1">
      <c r="A199" s="13"/>
      <c r="B199" s="197"/>
      <c r="C199" s="13"/>
      <c r="D199" s="198" t="s">
        <v>133</v>
      </c>
      <c r="E199" s="199" t="s">
        <v>1</v>
      </c>
      <c r="F199" s="200" t="s">
        <v>251</v>
      </c>
      <c r="G199" s="13"/>
      <c r="H199" s="201">
        <v>26.484000000000002</v>
      </c>
      <c r="I199" s="202"/>
      <c r="J199" s="13"/>
      <c r="K199" s="13"/>
      <c r="L199" s="197"/>
      <c r="M199" s="203"/>
      <c r="N199" s="204"/>
      <c r="O199" s="204"/>
      <c r="P199" s="204"/>
      <c r="Q199" s="204"/>
      <c r="R199" s="204"/>
      <c r="S199" s="204"/>
      <c r="T199" s="20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9" t="s">
        <v>133</v>
      </c>
      <c r="AU199" s="199" t="s">
        <v>83</v>
      </c>
      <c r="AV199" s="13" t="s">
        <v>83</v>
      </c>
      <c r="AW199" s="13" t="s">
        <v>30</v>
      </c>
      <c r="AX199" s="13" t="s">
        <v>73</v>
      </c>
      <c r="AY199" s="199" t="s">
        <v>124</v>
      </c>
    </row>
    <row r="200" s="13" customFormat="1">
      <c r="A200" s="13"/>
      <c r="B200" s="197"/>
      <c r="C200" s="13"/>
      <c r="D200" s="198" t="s">
        <v>133</v>
      </c>
      <c r="E200" s="199" t="s">
        <v>1</v>
      </c>
      <c r="F200" s="200" t="s">
        <v>252</v>
      </c>
      <c r="G200" s="13"/>
      <c r="H200" s="201">
        <v>28.484999999999999</v>
      </c>
      <c r="I200" s="202"/>
      <c r="J200" s="13"/>
      <c r="K200" s="13"/>
      <c r="L200" s="197"/>
      <c r="M200" s="203"/>
      <c r="N200" s="204"/>
      <c r="O200" s="204"/>
      <c r="P200" s="204"/>
      <c r="Q200" s="204"/>
      <c r="R200" s="204"/>
      <c r="S200" s="204"/>
      <c r="T200" s="20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9" t="s">
        <v>133</v>
      </c>
      <c r="AU200" s="199" t="s">
        <v>83</v>
      </c>
      <c r="AV200" s="13" t="s">
        <v>83</v>
      </c>
      <c r="AW200" s="13" t="s">
        <v>30</v>
      </c>
      <c r="AX200" s="13" t="s">
        <v>73</v>
      </c>
      <c r="AY200" s="199" t="s">
        <v>124</v>
      </c>
    </row>
    <row r="201" s="13" customFormat="1">
      <c r="A201" s="13"/>
      <c r="B201" s="197"/>
      <c r="C201" s="13"/>
      <c r="D201" s="198" t="s">
        <v>133</v>
      </c>
      <c r="E201" s="199" t="s">
        <v>1</v>
      </c>
      <c r="F201" s="200" t="s">
        <v>253</v>
      </c>
      <c r="G201" s="13"/>
      <c r="H201" s="201">
        <v>7.0209999999999999</v>
      </c>
      <c r="I201" s="202"/>
      <c r="J201" s="13"/>
      <c r="K201" s="13"/>
      <c r="L201" s="197"/>
      <c r="M201" s="203"/>
      <c r="N201" s="204"/>
      <c r="O201" s="204"/>
      <c r="P201" s="204"/>
      <c r="Q201" s="204"/>
      <c r="R201" s="204"/>
      <c r="S201" s="204"/>
      <c r="T201" s="20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9" t="s">
        <v>133</v>
      </c>
      <c r="AU201" s="199" t="s">
        <v>83</v>
      </c>
      <c r="AV201" s="13" t="s">
        <v>83</v>
      </c>
      <c r="AW201" s="13" t="s">
        <v>30</v>
      </c>
      <c r="AX201" s="13" t="s">
        <v>73</v>
      </c>
      <c r="AY201" s="199" t="s">
        <v>124</v>
      </c>
    </row>
    <row r="202" s="13" customFormat="1">
      <c r="A202" s="13"/>
      <c r="B202" s="197"/>
      <c r="C202" s="13"/>
      <c r="D202" s="198" t="s">
        <v>133</v>
      </c>
      <c r="E202" s="199" t="s">
        <v>1</v>
      </c>
      <c r="F202" s="200" t="s">
        <v>254</v>
      </c>
      <c r="G202" s="13"/>
      <c r="H202" s="201">
        <v>17.783999999999999</v>
      </c>
      <c r="I202" s="202"/>
      <c r="J202" s="13"/>
      <c r="K202" s="13"/>
      <c r="L202" s="197"/>
      <c r="M202" s="203"/>
      <c r="N202" s="204"/>
      <c r="O202" s="204"/>
      <c r="P202" s="204"/>
      <c r="Q202" s="204"/>
      <c r="R202" s="204"/>
      <c r="S202" s="204"/>
      <c r="T202" s="20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9" t="s">
        <v>133</v>
      </c>
      <c r="AU202" s="199" t="s">
        <v>83</v>
      </c>
      <c r="AV202" s="13" t="s">
        <v>83</v>
      </c>
      <c r="AW202" s="13" t="s">
        <v>30</v>
      </c>
      <c r="AX202" s="13" t="s">
        <v>73</v>
      </c>
      <c r="AY202" s="199" t="s">
        <v>124</v>
      </c>
    </row>
    <row r="203" s="14" customFormat="1">
      <c r="A203" s="14"/>
      <c r="B203" s="206"/>
      <c r="C203" s="14"/>
      <c r="D203" s="198" t="s">
        <v>133</v>
      </c>
      <c r="E203" s="207" t="s">
        <v>1</v>
      </c>
      <c r="F203" s="208" t="s">
        <v>136</v>
      </c>
      <c r="G203" s="14"/>
      <c r="H203" s="209">
        <v>79.774000000000001</v>
      </c>
      <c r="I203" s="210"/>
      <c r="J203" s="14"/>
      <c r="K203" s="14"/>
      <c r="L203" s="206"/>
      <c r="M203" s="211"/>
      <c r="N203" s="212"/>
      <c r="O203" s="212"/>
      <c r="P203" s="212"/>
      <c r="Q203" s="212"/>
      <c r="R203" s="212"/>
      <c r="S203" s="212"/>
      <c r="T203" s="21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07" t="s">
        <v>133</v>
      </c>
      <c r="AU203" s="207" t="s">
        <v>83</v>
      </c>
      <c r="AV203" s="14" t="s">
        <v>131</v>
      </c>
      <c r="AW203" s="14" t="s">
        <v>30</v>
      </c>
      <c r="AX203" s="14" t="s">
        <v>81</v>
      </c>
      <c r="AY203" s="207" t="s">
        <v>124</v>
      </c>
    </row>
    <row r="204" s="2" customFormat="1" ht="14.4" customHeight="1">
      <c r="A204" s="37"/>
      <c r="B204" s="183"/>
      <c r="C204" s="184" t="s">
        <v>255</v>
      </c>
      <c r="D204" s="184" t="s">
        <v>126</v>
      </c>
      <c r="E204" s="185" t="s">
        <v>256</v>
      </c>
      <c r="F204" s="186" t="s">
        <v>257</v>
      </c>
      <c r="G204" s="187" t="s">
        <v>189</v>
      </c>
      <c r="H204" s="188">
        <v>79.774000000000001</v>
      </c>
      <c r="I204" s="189"/>
      <c r="J204" s="190">
        <f>ROUND(I204*H204,2)</f>
        <v>0</v>
      </c>
      <c r="K204" s="186" t="s">
        <v>130</v>
      </c>
      <c r="L204" s="38"/>
      <c r="M204" s="191" t="s">
        <v>1</v>
      </c>
      <c r="N204" s="192" t="s">
        <v>38</v>
      </c>
      <c r="O204" s="76"/>
      <c r="P204" s="193">
        <f>O204*H204</f>
        <v>0</v>
      </c>
      <c r="Q204" s="193">
        <v>0</v>
      </c>
      <c r="R204" s="193">
        <f>Q204*H204</f>
        <v>0</v>
      </c>
      <c r="S204" s="193">
        <v>0</v>
      </c>
      <c r="T204" s="19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95" t="s">
        <v>131</v>
      </c>
      <c r="AT204" s="195" t="s">
        <v>126</v>
      </c>
      <c r="AU204" s="195" t="s">
        <v>83</v>
      </c>
      <c r="AY204" s="18" t="s">
        <v>124</v>
      </c>
      <c r="BE204" s="196">
        <f>IF(N204="základní",J204,0)</f>
        <v>0</v>
      </c>
      <c r="BF204" s="196">
        <f>IF(N204="snížená",J204,0)</f>
        <v>0</v>
      </c>
      <c r="BG204" s="196">
        <f>IF(N204="zákl. přenesená",J204,0)</f>
        <v>0</v>
      </c>
      <c r="BH204" s="196">
        <f>IF(N204="sníž. přenesená",J204,0)</f>
        <v>0</v>
      </c>
      <c r="BI204" s="196">
        <f>IF(N204="nulová",J204,0)</f>
        <v>0</v>
      </c>
      <c r="BJ204" s="18" t="s">
        <v>81</v>
      </c>
      <c r="BK204" s="196">
        <f>ROUND(I204*H204,2)</f>
        <v>0</v>
      </c>
      <c r="BL204" s="18" t="s">
        <v>131</v>
      </c>
      <c r="BM204" s="195" t="s">
        <v>258</v>
      </c>
    </row>
    <row r="205" s="2" customFormat="1" ht="54" customHeight="1">
      <c r="A205" s="37"/>
      <c r="B205" s="183"/>
      <c r="C205" s="184" t="s">
        <v>259</v>
      </c>
      <c r="D205" s="184" t="s">
        <v>126</v>
      </c>
      <c r="E205" s="185" t="s">
        <v>260</v>
      </c>
      <c r="F205" s="186" t="s">
        <v>261</v>
      </c>
      <c r="G205" s="187" t="s">
        <v>179</v>
      </c>
      <c r="H205" s="188">
        <v>3</v>
      </c>
      <c r="I205" s="189"/>
      <c r="J205" s="190">
        <f>ROUND(I205*H205,2)</f>
        <v>0</v>
      </c>
      <c r="K205" s="186" t="s">
        <v>130</v>
      </c>
      <c r="L205" s="38"/>
      <c r="M205" s="191" t="s">
        <v>1</v>
      </c>
      <c r="N205" s="192" t="s">
        <v>38</v>
      </c>
      <c r="O205" s="76"/>
      <c r="P205" s="193">
        <f>O205*H205</f>
        <v>0</v>
      </c>
      <c r="Q205" s="193">
        <v>0.013509999999999999</v>
      </c>
      <c r="R205" s="193">
        <f>Q205*H205</f>
        <v>0.040529999999999997</v>
      </c>
      <c r="S205" s="193">
        <v>0</v>
      </c>
      <c r="T205" s="19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95" t="s">
        <v>131</v>
      </c>
      <c r="AT205" s="195" t="s">
        <v>126</v>
      </c>
      <c r="AU205" s="195" t="s">
        <v>83</v>
      </c>
      <c r="AY205" s="18" t="s">
        <v>124</v>
      </c>
      <c r="BE205" s="196">
        <f>IF(N205="základní",J205,0)</f>
        <v>0</v>
      </c>
      <c r="BF205" s="196">
        <f>IF(N205="snížená",J205,0)</f>
        <v>0</v>
      </c>
      <c r="BG205" s="196">
        <f>IF(N205="zákl. přenesená",J205,0)</f>
        <v>0</v>
      </c>
      <c r="BH205" s="196">
        <f>IF(N205="sníž. přenesená",J205,0)</f>
        <v>0</v>
      </c>
      <c r="BI205" s="196">
        <f>IF(N205="nulová",J205,0)</f>
        <v>0</v>
      </c>
      <c r="BJ205" s="18" t="s">
        <v>81</v>
      </c>
      <c r="BK205" s="196">
        <f>ROUND(I205*H205,2)</f>
        <v>0</v>
      </c>
      <c r="BL205" s="18" t="s">
        <v>131</v>
      </c>
      <c r="BM205" s="195" t="s">
        <v>262</v>
      </c>
    </row>
    <row r="206" s="2" customFormat="1" ht="21.6" customHeight="1">
      <c r="A206" s="37"/>
      <c r="B206" s="183"/>
      <c r="C206" s="184" t="s">
        <v>263</v>
      </c>
      <c r="D206" s="184" t="s">
        <v>126</v>
      </c>
      <c r="E206" s="185" t="s">
        <v>264</v>
      </c>
      <c r="F206" s="186" t="s">
        <v>265</v>
      </c>
      <c r="G206" s="187" t="s">
        <v>163</v>
      </c>
      <c r="H206" s="188">
        <v>2.4140000000000001</v>
      </c>
      <c r="I206" s="189"/>
      <c r="J206" s="190">
        <f>ROUND(I206*H206,2)</f>
        <v>0</v>
      </c>
      <c r="K206" s="186" t="s">
        <v>130</v>
      </c>
      <c r="L206" s="38"/>
      <c r="M206" s="191" t="s">
        <v>1</v>
      </c>
      <c r="N206" s="192" t="s">
        <v>38</v>
      </c>
      <c r="O206" s="76"/>
      <c r="P206" s="193">
        <f>O206*H206</f>
        <v>0</v>
      </c>
      <c r="Q206" s="193">
        <v>1.0601700000000001</v>
      </c>
      <c r="R206" s="193">
        <f>Q206*H206</f>
        <v>2.5592503800000004</v>
      </c>
      <c r="S206" s="193">
        <v>0</v>
      </c>
      <c r="T206" s="19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5" t="s">
        <v>131</v>
      </c>
      <c r="AT206" s="195" t="s">
        <v>126</v>
      </c>
      <c r="AU206" s="195" t="s">
        <v>83</v>
      </c>
      <c r="AY206" s="18" t="s">
        <v>124</v>
      </c>
      <c r="BE206" s="196">
        <f>IF(N206="základní",J206,0)</f>
        <v>0</v>
      </c>
      <c r="BF206" s="196">
        <f>IF(N206="snížená",J206,0)</f>
        <v>0</v>
      </c>
      <c r="BG206" s="196">
        <f>IF(N206="zákl. přenesená",J206,0)</f>
        <v>0</v>
      </c>
      <c r="BH206" s="196">
        <f>IF(N206="sníž. přenesená",J206,0)</f>
        <v>0</v>
      </c>
      <c r="BI206" s="196">
        <f>IF(N206="nulová",J206,0)</f>
        <v>0</v>
      </c>
      <c r="BJ206" s="18" t="s">
        <v>81</v>
      </c>
      <c r="BK206" s="196">
        <f>ROUND(I206*H206,2)</f>
        <v>0</v>
      </c>
      <c r="BL206" s="18" t="s">
        <v>131</v>
      </c>
      <c r="BM206" s="195" t="s">
        <v>266</v>
      </c>
    </row>
    <row r="207" s="13" customFormat="1">
      <c r="A207" s="13"/>
      <c r="B207" s="197"/>
      <c r="C207" s="13"/>
      <c r="D207" s="198" t="s">
        <v>133</v>
      </c>
      <c r="E207" s="199" t="s">
        <v>1</v>
      </c>
      <c r="F207" s="200" t="s">
        <v>267</v>
      </c>
      <c r="G207" s="13"/>
      <c r="H207" s="201">
        <v>2.4140000000000001</v>
      </c>
      <c r="I207" s="202"/>
      <c r="J207" s="13"/>
      <c r="K207" s="13"/>
      <c r="L207" s="197"/>
      <c r="M207" s="203"/>
      <c r="N207" s="204"/>
      <c r="O207" s="204"/>
      <c r="P207" s="204"/>
      <c r="Q207" s="204"/>
      <c r="R207" s="204"/>
      <c r="S207" s="204"/>
      <c r="T207" s="20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9" t="s">
        <v>133</v>
      </c>
      <c r="AU207" s="199" t="s">
        <v>83</v>
      </c>
      <c r="AV207" s="13" t="s">
        <v>83</v>
      </c>
      <c r="AW207" s="13" t="s">
        <v>30</v>
      </c>
      <c r="AX207" s="13" t="s">
        <v>81</v>
      </c>
      <c r="AY207" s="199" t="s">
        <v>124</v>
      </c>
    </row>
    <row r="208" s="2" customFormat="1" ht="32.4" customHeight="1">
      <c r="A208" s="37"/>
      <c r="B208" s="183"/>
      <c r="C208" s="184" t="s">
        <v>268</v>
      </c>
      <c r="D208" s="184" t="s">
        <v>126</v>
      </c>
      <c r="E208" s="185" t="s">
        <v>269</v>
      </c>
      <c r="F208" s="186" t="s">
        <v>270</v>
      </c>
      <c r="G208" s="187" t="s">
        <v>129</v>
      </c>
      <c r="H208" s="188">
        <v>0.61199999999999999</v>
      </c>
      <c r="I208" s="189"/>
      <c r="J208" s="190">
        <f>ROUND(I208*H208,2)</f>
        <v>0</v>
      </c>
      <c r="K208" s="186" t="s">
        <v>130</v>
      </c>
      <c r="L208" s="38"/>
      <c r="M208" s="191" t="s">
        <v>1</v>
      </c>
      <c r="N208" s="192" t="s">
        <v>38</v>
      </c>
      <c r="O208" s="76"/>
      <c r="P208" s="193">
        <f>O208*H208</f>
        <v>0</v>
      </c>
      <c r="Q208" s="193">
        <v>2.45329</v>
      </c>
      <c r="R208" s="193">
        <f>Q208*H208</f>
        <v>1.5014134799999999</v>
      </c>
      <c r="S208" s="193">
        <v>0</v>
      </c>
      <c r="T208" s="19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95" t="s">
        <v>131</v>
      </c>
      <c r="AT208" s="195" t="s">
        <v>126</v>
      </c>
      <c r="AU208" s="195" t="s">
        <v>83</v>
      </c>
      <c r="AY208" s="18" t="s">
        <v>124</v>
      </c>
      <c r="BE208" s="196">
        <f>IF(N208="základní",J208,0)</f>
        <v>0</v>
      </c>
      <c r="BF208" s="196">
        <f>IF(N208="snížená",J208,0)</f>
        <v>0</v>
      </c>
      <c r="BG208" s="196">
        <f>IF(N208="zákl. přenesená",J208,0)</f>
        <v>0</v>
      </c>
      <c r="BH208" s="196">
        <f>IF(N208="sníž. přenesená",J208,0)</f>
        <v>0</v>
      </c>
      <c r="BI208" s="196">
        <f>IF(N208="nulová",J208,0)</f>
        <v>0</v>
      </c>
      <c r="BJ208" s="18" t="s">
        <v>81</v>
      </c>
      <c r="BK208" s="196">
        <f>ROUND(I208*H208,2)</f>
        <v>0</v>
      </c>
      <c r="BL208" s="18" t="s">
        <v>131</v>
      </c>
      <c r="BM208" s="195" t="s">
        <v>271</v>
      </c>
    </row>
    <row r="209" s="13" customFormat="1">
      <c r="A209" s="13"/>
      <c r="B209" s="197"/>
      <c r="C209" s="13"/>
      <c r="D209" s="198" t="s">
        <v>133</v>
      </c>
      <c r="E209" s="199" t="s">
        <v>1</v>
      </c>
      <c r="F209" s="200" t="s">
        <v>272</v>
      </c>
      <c r="G209" s="13"/>
      <c r="H209" s="201">
        <v>0.61199999999999999</v>
      </c>
      <c r="I209" s="202"/>
      <c r="J209" s="13"/>
      <c r="K209" s="13"/>
      <c r="L209" s="197"/>
      <c r="M209" s="203"/>
      <c r="N209" s="204"/>
      <c r="O209" s="204"/>
      <c r="P209" s="204"/>
      <c r="Q209" s="204"/>
      <c r="R209" s="204"/>
      <c r="S209" s="204"/>
      <c r="T209" s="20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9" t="s">
        <v>133</v>
      </c>
      <c r="AU209" s="199" t="s">
        <v>83</v>
      </c>
      <c r="AV209" s="13" t="s">
        <v>83</v>
      </c>
      <c r="AW209" s="13" t="s">
        <v>30</v>
      </c>
      <c r="AX209" s="13" t="s">
        <v>81</v>
      </c>
      <c r="AY209" s="199" t="s">
        <v>124</v>
      </c>
    </row>
    <row r="210" s="2" customFormat="1" ht="43.2" customHeight="1">
      <c r="A210" s="37"/>
      <c r="B210" s="183"/>
      <c r="C210" s="184" t="s">
        <v>273</v>
      </c>
      <c r="D210" s="184" t="s">
        <v>126</v>
      </c>
      <c r="E210" s="185" t="s">
        <v>274</v>
      </c>
      <c r="F210" s="186" t="s">
        <v>275</v>
      </c>
      <c r="G210" s="187" t="s">
        <v>189</v>
      </c>
      <c r="H210" s="188">
        <v>51.293999999999997</v>
      </c>
      <c r="I210" s="189"/>
      <c r="J210" s="190">
        <f>ROUND(I210*H210,2)</f>
        <v>0</v>
      </c>
      <c r="K210" s="186" t="s">
        <v>130</v>
      </c>
      <c r="L210" s="38"/>
      <c r="M210" s="191" t="s">
        <v>1</v>
      </c>
      <c r="N210" s="192" t="s">
        <v>38</v>
      </c>
      <c r="O210" s="76"/>
      <c r="P210" s="193">
        <f>O210*H210</f>
        <v>0</v>
      </c>
      <c r="Q210" s="193">
        <v>0.71545999999999998</v>
      </c>
      <c r="R210" s="193">
        <f>Q210*H210</f>
        <v>36.698805239999999</v>
      </c>
      <c r="S210" s="193">
        <v>0</v>
      </c>
      <c r="T210" s="194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95" t="s">
        <v>131</v>
      </c>
      <c r="AT210" s="195" t="s">
        <v>126</v>
      </c>
      <c r="AU210" s="195" t="s">
        <v>83</v>
      </c>
      <c r="AY210" s="18" t="s">
        <v>124</v>
      </c>
      <c r="BE210" s="196">
        <f>IF(N210="základní",J210,0)</f>
        <v>0</v>
      </c>
      <c r="BF210" s="196">
        <f>IF(N210="snížená",J210,0)</f>
        <v>0</v>
      </c>
      <c r="BG210" s="196">
        <f>IF(N210="zákl. přenesená",J210,0)</f>
        <v>0</v>
      </c>
      <c r="BH210" s="196">
        <f>IF(N210="sníž. přenesená",J210,0)</f>
        <v>0</v>
      </c>
      <c r="BI210" s="196">
        <f>IF(N210="nulová",J210,0)</f>
        <v>0</v>
      </c>
      <c r="BJ210" s="18" t="s">
        <v>81</v>
      </c>
      <c r="BK210" s="196">
        <f>ROUND(I210*H210,2)</f>
        <v>0</v>
      </c>
      <c r="BL210" s="18" t="s">
        <v>131</v>
      </c>
      <c r="BM210" s="195" t="s">
        <v>276</v>
      </c>
    </row>
    <row r="211" s="15" customFormat="1">
      <c r="A211" s="15"/>
      <c r="B211" s="214"/>
      <c r="C211" s="15"/>
      <c r="D211" s="198" t="s">
        <v>133</v>
      </c>
      <c r="E211" s="215" t="s">
        <v>1</v>
      </c>
      <c r="F211" s="216" t="s">
        <v>242</v>
      </c>
      <c r="G211" s="15"/>
      <c r="H211" s="215" t="s">
        <v>1</v>
      </c>
      <c r="I211" s="217"/>
      <c r="J211" s="15"/>
      <c r="K211" s="15"/>
      <c r="L211" s="214"/>
      <c r="M211" s="218"/>
      <c r="N211" s="219"/>
      <c r="O211" s="219"/>
      <c r="P211" s="219"/>
      <c r="Q211" s="219"/>
      <c r="R211" s="219"/>
      <c r="S211" s="219"/>
      <c r="T211" s="220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15" t="s">
        <v>133</v>
      </c>
      <c r="AU211" s="215" t="s">
        <v>83</v>
      </c>
      <c r="AV211" s="15" t="s">
        <v>81</v>
      </c>
      <c r="AW211" s="15" t="s">
        <v>30</v>
      </c>
      <c r="AX211" s="15" t="s">
        <v>73</v>
      </c>
      <c r="AY211" s="215" t="s">
        <v>124</v>
      </c>
    </row>
    <row r="212" s="13" customFormat="1">
      <c r="A212" s="13"/>
      <c r="B212" s="197"/>
      <c r="C212" s="13"/>
      <c r="D212" s="198" t="s">
        <v>133</v>
      </c>
      <c r="E212" s="199" t="s">
        <v>1</v>
      </c>
      <c r="F212" s="200" t="s">
        <v>277</v>
      </c>
      <c r="G212" s="13"/>
      <c r="H212" s="201">
        <v>5.4050000000000002</v>
      </c>
      <c r="I212" s="202"/>
      <c r="J212" s="13"/>
      <c r="K212" s="13"/>
      <c r="L212" s="197"/>
      <c r="M212" s="203"/>
      <c r="N212" s="204"/>
      <c r="O212" s="204"/>
      <c r="P212" s="204"/>
      <c r="Q212" s="204"/>
      <c r="R212" s="204"/>
      <c r="S212" s="204"/>
      <c r="T212" s="20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9" t="s">
        <v>133</v>
      </c>
      <c r="AU212" s="199" t="s">
        <v>83</v>
      </c>
      <c r="AV212" s="13" t="s">
        <v>83</v>
      </c>
      <c r="AW212" s="13" t="s">
        <v>30</v>
      </c>
      <c r="AX212" s="13" t="s">
        <v>73</v>
      </c>
      <c r="AY212" s="199" t="s">
        <v>124</v>
      </c>
    </row>
    <row r="213" s="13" customFormat="1">
      <c r="A213" s="13"/>
      <c r="B213" s="197"/>
      <c r="C213" s="13"/>
      <c r="D213" s="198" t="s">
        <v>133</v>
      </c>
      <c r="E213" s="199" t="s">
        <v>1</v>
      </c>
      <c r="F213" s="200" t="s">
        <v>278</v>
      </c>
      <c r="G213" s="13"/>
      <c r="H213" s="201">
        <v>13.701000000000001</v>
      </c>
      <c r="I213" s="202"/>
      <c r="J213" s="13"/>
      <c r="K213" s="13"/>
      <c r="L213" s="197"/>
      <c r="M213" s="203"/>
      <c r="N213" s="204"/>
      <c r="O213" s="204"/>
      <c r="P213" s="204"/>
      <c r="Q213" s="204"/>
      <c r="R213" s="204"/>
      <c r="S213" s="204"/>
      <c r="T213" s="20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9" t="s">
        <v>133</v>
      </c>
      <c r="AU213" s="199" t="s">
        <v>83</v>
      </c>
      <c r="AV213" s="13" t="s">
        <v>83</v>
      </c>
      <c r="AW213" s="13" t="s">
        <v>30</v>
      </c>
      <c r="AX213" s="13" t="s">
        <v>73</v>
      </c>
      <c r="AY213" s="199" t="s">
        <v>124</v>
      </c>
    </row>
    <row r="214" s="13" customFormat="1">
      <c r="A214" s="13"/>
      <c r="B214" s="197"/>
      <c r="C214" s="13"/>
      <c r="D214" s="198" t="s">
        <v>133</v>
      </c>
      <c r="E214" s="199" t="s">
        <v>1</v>
      </c>
      <c r="F214" s="200" t="s">
        <v>279</v>
      </c>
      <c r="G214" s="13"/>
      <c r="H214" s="201">
        <v>4.3200000000000003</v>
      </c>
      <c r="I214" s="202"/>
      <c r="J214" s="13"/>
      <c r="K214" s="13"/>
      <c r="L214" s="197"/>
      <c r="M214" s="203"/>
      <c r="N214" s="204"/>
      <c r="O214" s="204"/>
      <c r="P214" s="204"/>
      <c r="Q214" s="204"/>
      <c r="R214" s="204"/>
      <c r="S214" s="204"/>
      <c r="T214" s="20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9" t="s">
        <v>133</v>
      </c>
      <c r="AU214" s="199" t="s">
        <v>83</v>
      </c>
      <c r="AV214" s="13" t="s">
        <v>83</v>
      </c>
      <c r="AW214" s="13" t="s">
        <v>30</v>
      </c>
      <c r="AX214" s="13" t="s">
        <v>73</v>
      </c>
      <c r="AY214" s="199" t="s">
        <v>124</v>
      </c>
    </row>
    <row r="215" s="13" customFormat="1">
      <c r="A215" s="13"/>
      <c r="B215" s="197"/>
      <c r="C215" s="13"/>
      <c r="D215" s="198" t="s">
        <v>133</v>
      </c>
      <c r="E215" s="199" t="s">
        <v>1</v>
      </c>
      <c r="F215" s="200" t="s">
        <v>280</v>
      </c>
      <c r="G215" s="13"/>
      <c r="H215" s="201">
        <v>17.710000000000001</v>
      </c>
      <c r="I215" s="202"/>
      <c r="J215" s="13"/>
      <c r="K215" s="13"/>
      <c r="L215" s="197"/>
      <c r="M215" s="203"/>
      <c r="N215" s="204"/>
      <c r="O215" s="204"/>
      <c r="P215" s="204"/>
      <c r="Q215" s="204"/>
      <c r="R215" s="204"/>
      <c r="S215" s="204"/>
      <c r="T215" s="20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9" t="s">
        <v>133</v>
      </c>
      <c r="AU215" s="199" t="s">
        <v>83</v>
      </c>
      <c r="AV215" s="13" t="s">
        <v>83</v>
      </c>
      <c r="AW215" s="13" t="s">
        <v>30</v>
      </c>
      <c r="AX215" s="13" t="s">
        <v>73</v>
      </c>
      <c r="AY215" s="199" t="s">
        <v>124</v>
      </c>
    </row>
    <row r="216" s="13" customFormat="1">
      <c r="A216" s="13"/>
      <c r="B216" s="197"/>
      <c r="C216" s="13"/>
      <c r="D216" s="198" t="s">
        <v>133</v>
      </c>
      <c r="E216" s="199" t="s">
        <v>1</v>
      </c>
      <c r="F216" s="200" t="s">
        <v>281</v>
      </c>
      <c r="G216" s="13"/>
      <c r="H216" s="201">
        <v>8.3300000000000001</v>
      </c>
      <c r="I216" s="202"/>
      <c r="J216" s="13"/>
      <c r="K216" s="13"/>
      <c r="L216" s="197"/>
      <c r="M216" s="203"/>
      <c r="N216" s="204"/>
      <c r="O216" s="204"/>
      <c r="P216" s="204"/>
      <c r="Q216" s="204"/>
      <c r="R216" s="204"/>
      <c r="S216" s="204"/>
      <c r="T216" s="20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9" t="s">
        <v>133</v>
      </c>
      <c r="AU216" s="199" t="s">
        <v>83</v>
      </c>
      <c r="AV216" s="13" t="s">
        <v>83</v>
      </c>
      <c r="AW216" s="13" t="s">
        <v>30</v>
      </c>
      <c r="AX216" s="13" t="s">
        <v>73</v>
      </c>
      <c r="AY216" s="199" t="s">
        <v>124</v>
      </c>
    </row>
    <row r="217" s="13" customFormat="1">
      <c r="A217" s="13"/>
      <c r="B217" s="197"/>
      <c r="C217" s="13"/>
      <c r="D217" s="198" t="s">
        <v>133</v>
      </c>
      <c r="E217" s="199" t="s">
        <v>1</v>
      </c>
      <c r="F217" s="200" t="s">
        <v>282</v>
      </c>
      <c r="G217" s="13"/>
      <c r="H217" s="201">
        <v>1.8280000000000001</v>
      </c>
      <c r="I217" s="202"/>
      <c r="J217" s="13"/>
      <c r="K217" s="13"/>
      <c r="L217" s="197"/>
      <c r="M217" s="203"/>
      <c r="N217" s="204"/>
      <c r="O217" s="204"/>
      <c r="P217" s="204"/>
      <c r="Q217" s="204"/>
      <c r="R217" s="204"/>
      <c r="S217" s="204"/>
      <c r="T217" s="20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9" t="s">
        <v>133</v>
      </c>
      <c r="AU217" s="199" t="s">
        <v>83</v>
      </c>
      <c r="AV217" s="13" t="s">
        <v>83</v>
      </c>
      <c r="AW217" s="13" t="s">
        <v>30</v>
      </c>
      <c r="AX217" s="13" t="s">
        <v>73</v>
      </c>
      <c r="AY217" s="199" t="s">
        <v>124</v>
      </c>
    </row>
    <row r="218" s="14" customFormat="1">
      <c r="A218" s="14"/>
      <c r="B218" s="206"/>
      <c r="C218" s="14"/>
      <c r="D218" s="198" t="s">
        <v>133</v>
      </c>
      <c r="E218" s="207" t="s">
        <v>1</v>
      </c>
      <c r="F218" s="208" t="s">
        <v>136</v>
      </c>
      <c r="G218" s="14"/>
      <c r="H218" s="209">
        <v>51.294000000000004</v>
      </c>
      <c r="I218" s="210"/>
      <c r="J218" s="14"/>
      <c r="K218" s="14"/>
      <c r="L218" s="206"/>
      <c r="M218" s="211"/>
      <c r="N218" s="212"/>
      <c r="O218" s="212"/>
      <c r="P218" s="212"/>
      <c r="Q218" s="212"/>
      <c r="R218" s="212"/>
      <c r="S218" s="212"/>
      <c r="T218" s="21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07" t="s">
        <v>133</v>
      </c>
      <c r="AU218" s="207" t="s">
        <v>83</v>
      </c>
      <c r="AV218" s="14" t="s">
        <v>131</v>
      </c>
      <c r="AW218" s="14" t="s">
        <v>30</v>
      </c>
      <c r="AX218" s="14" t="s">
        <v>81</v>
      </c>
      <c r="AY218" s="207" t="s">
        <v>124</v>
      </c>
    </row>
    <row r="219" s="2" customFormat="1" ht="43.2" customHeight="1">
      <c r="A219" s="37"/>
      <c r="B219" s="183"/>
      <c r="C219" s="184" t="s">
        <v>283</v>
      </c>
      <c r="D219" s="184" t="s">
        <v>126</v>
      </c>
      <c r="E219" s="185" t="s">
        <v>284</v>
      </c>
      <c r="F219" s="186" t="s">
        <v>285</v>
      </c>
      <c r="G219" s="187" t="s">
        <v>189</v>
      </c>
      <c r="H219" s="188">
        <v>39.899999999999999</v>
      </c>
      <c r="I219" s="189"/>
      <c r="J219" s="190">
        <f>ROUND(I219*H219,2)</f>
        <v>0</v>
      </c>
      <c r="K219" s="186" t="s">
        <v>130</v>
      </c>
      <c r="L219" s="38"/>
      <c r="M219" s="191" t="s">
        <v>1</v>
      </c>
      <c r="N219" s="192" t="s">
        <v>38</v>
      </c>
      <c r="O219" s="76"/>
      <c r="P219" s="193">
        <f>O219*H219</f>
        <v>0</v>
      </c>
      <c r="Q219" s="193">
        <v>0.96611999999999998</v>
      </c>
      <c r="R219" s="193">
        <f>Q219*H219</f>
        <v>38.548187999999996</v>
      </c>
      <c r="S219" s="193">
        <v>0</v>
      </c>
      <c r="T219" s="194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95" t="s">
        <v>131</v>
      </c>
      <c r="AT219" s="195" t="s">
        <v>126</v>
      </c>
      <c r="AU219" s="195" t="s">
        <v>83</v>
      </c>
      <c r="AY219" s="18" t="s">
        <v>124</v>
      </c>
      <c r="BE219" s="196">
        <f>IF(N219="základní",J219,0)</f>
        <v>0</v>
      </c>
      <c r="BF219" s="196">
        <f>IF(N219="snížená",J219,0)</f>
        <v>0</v>
      </c>
      <c r="BG219" s="196">
        <f>IF(N219="zákl. přenesená",J219,0)</f>
        <v>0</v>
      </c>
      <c r="BH219" s="196">
        <f>IF(N219="sníž. přenesená",J219,0)</f>
        <v>0</v>
      </c>
      <c r="BI219" s="196">
        <f>IF(N219="nulová",J219,0)</f>
        <v>0</v>
      </c>
      <c r="BJ219" s="18" t="s">
        <v>81</v>
      </c>
      <c r="BK219" s="196">
        <f>ROUND(I219*H219,2)</f>
        <v>0</v>
      </c>
      <c r="BL219" s="18" t="s">
        <v>131</v>
      </c>
      <c r="BM219" s="195" t="s">
        <v>286</v>
      </c>
    </row>
    <row r="220" s="13" customFormat="1">
      <c r="A220" s="13"/>
      <c r="B220" s="197"/>
      <c r="C220" s="13"/>
      <c r="D220" s="198" t="s">
        <v>133</v>
      </c>
      <c r="E220" s="199" t="s">
        <v>1</v>
      </c>
      <c r="F220" s="200" t="s">
        <v>287</v>
      </c>
      <c r="G220" s="13"/>
      <c r="H220" s="201">
        <v>39.899999999999999</v>
      </c>
      <c r="I220" s="202"/>
      <c r="J220" s="13"/>
      <c r="K220" s="13"/>
      <c r="L220" s="197"/>
      <c r="M220" s="203"/>
      <c r="N220" s="204"/>
      <c r="O220" s="204"/>
      <c r="P220" s="204"/>
      <c r="Q220" s="204"/>
      <c r="R220" s="204"/>
      <c r="S220" s="204"/>
      <c r="T220" s="20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9" t="s">
        <v>133</v>
      </c>
      <c r="AU220" s="199" t="s">
        <v>83</v>
      </c>
      <c r="AV220" s="13" t="s">
        <v>83</v>
      </c>
      <c r="AW220" s="13" t="s">
        <v>30</v>
      </c>
      <c r="AX220" s="13" t="s">
        <v>73</v>
      </c>
      <c r="AY220" s="199" t="s">
        <v>124</v>
      </c>
    </row>
    <row r="221" s="14" customFormat="1">
      <c r="A221" s="14"/>
      <c r="B221" s="206"/>
      <c r="C221" s="14"/>
      <c r="D221" s="198" t="s">
        <v>133</v>
      </c>
      <c r="E221" s="207" t="s">
        <v>1</v>
      </c>
      <c r="F221" s="208" t="s">
        <v>136</v>
      </c>
      <c r="G221" s="14"/>
      <c r="H221" s="209">
        <v>39.899999999999999</v>
      </c>
      <c r="I221" s="210"/>
      <c r="J221" s="14"/>
      <c r="K221" s="14"/>
      <c r="L221" s="206"/>
      <c r="M221" s="211"/>
      <c r="N221" s="212"/>
      <c r="O221" s="212"/>
      <c r="P221" s="212"/>
      <c r="Q221" s="212"/>
      <c r="R221" s="212"/>
      <c r="S221" s="212"/>
      <c r="T221" s="21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07" t="s">
        <v>133</v>
      </c>
      <c r="AU221" s="207" t="s">
        <v>83</v>
      </c>
      <c r="AV221" s="14" t="s">
        <v>131</v>
      </c>
      <c r="AW221" s="14" t="s">
        <v>30</v>
      </c>
      <c r="AX221" s="14" t="s">
        <v>81</v>
      </c>
      <c r="AY221" s="207" t="s">
        <v>124</v>
      </c>
    </row>
    <row r="222" s="2" customFormat="1" ht="54" customHeight="1">
      <c r="A222" s="37"/>
      <c r="B222" s="183"/>
      <c r="C222" s="184" t="s">
        <v>288</v>
      </c>
      <c r="D222" s="184" t="s">
        <v>126</v>
      </c>
      <c r="E222" s="185" t="s">
        <v>289</v>
      </c>
      <c r="F222" s="186" t="s">
        <v>290</v>
      </c>
      <c r="G222" s="187" t="s">
        <v>163</v>
      </c>
      <c r="H222" s="188">
        <v>1.567</v>
      </c>
      <c r="I222" s="189"/>
      <c r="J222" s="190">
        <f>ROUND(I222*H222,2)</f>
        <v>0</v>
      </c>
      <c r="K222" s="186" t="s">
        <v>130</v>
      </c>
      <c r="L222" s="38"/>
      <c r="M222" s="191" t="s">
        <v>1</v>
      </c>
      <c r="N222" s="192" t="s">
        <v>38</v>
      </c>
      <c r="O222" s="76"/>
      <c r="P222" s="193">
        <f>O222*H222</f>
        <v>0</v>
      </c>
      <c r="Q222" s="193">
        <v>1.05871</v>
      </c>
      <c r="R222" s="193">
        <f>Q222*H222</f>
        <v>1.6589985700000001</v>
      </c>
      <c r="S222" s="193">
        <v>0</v>
      </c>
      <c r="T222" s="194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95" t="s">
        <v>131</v>
      </c>
      <c r="AT222" s="195" t="s">
        <v>126</v>
      </c>
      <c r="AU222" s="195" t="s">
        <v>83</v>
      </c>
      <c r="AY222" s="18" t="s">
        <v>124</v>
      </c>
      <c r="BE222" s="196">
        <f>IF(N222="základní",J222,0)</f>
        <v>0</v>
      </c>
      <c r="BF222" s="196">
        <f>IF(N222="snížená",J222,0)</f>
        <v>0</v>
      </c>
      <c r="BG222" s="196">
        <f>IF(N222="zákl. přenesená",J222,0)</f>
        <v>0</v>
      </c>
      <c r="BH222" s="196">
        <f>IF(N222="sníž. přenesená",J222,0)</f>
        <v>0</v>
      </c>
      <c r="BI222" s="196">
        <f>IF(N222="nulová",J222,0)</f>
        <v>0</v>
      </c>
      <c r="BJ222" s="18" t="s">
        <v>81</v>
      </c>
      <c r="BK222" s="196">
        <f>ROUND(I222*H222,2)</f>
        <v>0</v>
      </c>
      <c r="BL222" s="18" t="s">
        <v>131</v>
      </c>
      <c r="BM222" s="195" t="s">
        <v>291</v>
      </c>
    </row>
    <row r="223" s="13" customFormat="1">
      <c r="A223" s="13"/>
      <c r="B223" s="197"/>
      <c r="C223" s="13"/>
      <c r="D223" s="198" t="s">
        <v>133</v>
      </c>
      <c r="E223" s="199" t="s">
        <v>1</v>
      </c>
      <c r="F223" s="200" t="s">
        <v>292</v>
      </c>
      <c r="G223" s="13"/>
      <c r="H223" s="201">
        <v>1.567</v>
      </c>
      <c r="I223" s="202"/>
      <c r="J223" s="13"/>
      <c r="K223" s="13"/>
      <c r="L223" s="197"/>
      <c r="M223" s="203"/>
      <c r="N223" s="204"/>
      <c r="O223" s="204"/>
      <c r="P223" s="204"/>
      <c r="Q223" s="204"/>
      <c r="R223" s="204"/>
      <c r="S223" s="204"/>
      <c r="T223" s="20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9" t="s">
        <v>133</v>
      </c>
      <c r="AU223" s="199" t="s">
        <v>83</v>
      </c>
      <c r="AV223" s="13" t="s">
        <v>83</v>
      </c>
      <c r="AW223" s="13" t="s">
        <v>30</v>
      </c>
      <c r="AX223" s="13" t="s">
        <v>81</v>
      </c>
      <c r="AY223" s="199" t="s">
        <v>124</v>
      </c>
    </row>
    <row r="224" s="12" customFormat="1" ht="22.8" customHeight="1">
      <c r="A224" s="12"/>
      <c r="B224" s="170"/>
      <c r="C224" s="12"/>
      <c r="D224" s="171" t="s">
        <v>72</v>
      </c>
      <c r="E224" s="181" t="s">
        <v>141</v>
      </c>
      <c r="F224" s="181" t="s">
        <v>293</v>
      </c>
      <c r="G224" s="12"/>
      <c r="H224" s="12"/>
      <c r="I224" s="173"/>
      <c r="J224" s="182">
        <f>BK224</f>
        <v>0</v>
      </c>
      <c r="K224" s="12"/>
      <c r="L224" s="170"/>
      <c r="M224" s="175"/>
      <c r="N224" s="176"/>
      <c r="O224" s="176"/>
      <c r="P224" s="177">
        <f>SUM(P225:P239)</f>
        <v>0</v>
      </c>
      <c r="Q224" s="176"/>
      <c r="R224" s="177">
        <f>SUM(R225:R239)</f>
        <v>44.536538580000006</v>
      </c>
      <c r="S224" s="176"/>
      <c r="T224" s="178">
        <f>SUM(T225:T239)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71" t="s">
        <v>81</v>
      </c>
      <c r="AT224" s="179" t="s">
        <v>72</v>
      </c>
      <c r="AU224" s="179" t="s">
        <v>81</v>
      </c>
      <c r="AY224" s="171" t="s">
        <v>124</v>
      </c>
      <c r="BK224" s="180">
        <f>SUM(BK225:BK239)</f>
        <v>0</v>
      </c>
    </row>
    <row r="225" s="2" customFormat="1" ht="43.2" customHeight="1">
      <c r="A225" s="37"/>
      <c r="B225" s="183"/>
      <c r="C225" s="184" t="s">
        <v>294</v>
      </c>
      <c r="D225" s="184" t="s">
        <v>126</v>
      </c>
      <c r="E225" s="185" t="s">
        <v>295</v>
      </c>
      <c r="F225" s="186" t="s">
        <v>296</v>
      </c>
      <c r="G225" s="187" t="s">
        <v>189</v>
      </c>
      <c r="H225" s="188">
        <v>43.823999999999998</v>
      </c>
      <c r="I225" s="189"/>
      <c r="J225" s="190">
        <f>ROUND(I225*H225,2)</f>
        <v>0</v>
      </c>
      <c r="K225" s="186" t="s">
        <v>130</v>
      </c>
      <c r="L225" s="38"/>
      <c r="M225" s="191" t="s">
        <v>1</v>
      </c>
      <c r="N225" s="192" t="s">
        <v>38</v>
      </c>
      <c r="O225" s="76"/>
      <c r="P225" s="193">
        <f>O225*H225</f>
        <v>0</v>
      </c>
      <c r="Q225" s="193">
        <v>0.14560999999999999</v>
      </c>
      <c r="R225" s="193">
        <f>Q225*H225</f>
        <v>6.3812126399999993</v>
      </c>
      <c r="S225" s="193">
        <v>0</v>
      </c>
      <c r="T225" s="194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95" t="s">
        <v>131</v>
      </c>
      <c r="AT225" s="195" t="s">
        <v>126</v>
      </c>
      <c r="AU225" s="195" t="s">
        <v>83</v>
      </c>
      <c r="AY225" s="18" t="s">
        <v>124</v>
      </c>
      <c r="BE225" s="196">
        <f>IF(N225="základní",J225,0)</f>
        <v>0</v>
      </c>
      <c r="BF225" s="196">
        <f>IF(N225="snížená",J225,0)</f>
        <v>0</v>
      </c>
      <c r="BG225" s="196">
        <f>IF(N225="zákl. přenesená",J225,0)</f>
        <v>0</v>
      </c>
      <c r="BH225" s="196">
        <f>IF(N225="sníž. přenesená",J225,0)</f>
        <v>0</v>
      </c>
      <c r="BI225" s="196">
        <f>IF(N225="nulová",J225,0)</f>
        <v>0</v>
      </c>
      <c r="BJ225" s="18" t="s">
        <v>81</v>
      </c>
      <c r="BK225" s="196">
        <f>ROUND(I225*H225,2)</f>
        <v>0</v>
      </c>
      <c r="BL225" s="18" t="s">
        <v>131</v>
      </c>
      <c r="BM225" s="195" t="s">
        <v>297</v>
      </c>
    </row>
    <row r="226" s="13" customFormat="1">
      <c r="A226" s="13"/>
      <c r="B226" s="197"/>
      <c r="C226" s="13"/>
      <c r="D226" s="198" t="s">
        <v>133</v>
      </c>
      <c r="E226" s="199" t="s">
        <v>1</v>
      </c>
      <c r="F226" s="200" t="s">
        <v>298</v>
      </c>
      <c r="G226" s="13"/>
      <c r="H226" s="201">
        <v>43.823999999999998</v>
      </c>
      <c r="I226" s="202"/>
      <c r="J226" s="13"/>
      <c r="K226" s="13"/>
      <c r="L226" s="197"/>
      <c r="M226" s="203"/>
      <c r="N226" s="204"/>
      <c r="O226" s="204"/>
      <c r="P226" s="204"/>
      <c r="Q226" s="204"/>
      <c r="R226" s="204"/>
      <c r="S226" s="204"/>
      <c r="T226" s="20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9" t="s">
        <v>133</v>
      </c>
      <c r="AU226" s="199" t="s">
        <v>83</v>
      </c>
      <c r="AV226" s="13" t="s">
        <v>83</v>
      </c>
      <c r="AW226" s="13" t="s">
        <v>30</v>
      </c>
      <c r="AX226" s="13" t="s">
        <v>81</v>
      </c>
      <c r="AY226" s="199" t="s">
        <v>124</v>
      </c>
    </row>
    <row r="227" s="2" customFormat="1" ht="32.4" customHeight="1">
      <c r="A227" s="37"/>
      <c r="B227" s="183"/>
      <c r="C227" s="184" t="s">
        <v>299</v>
      </c>
      <c r="D227" s="184" t="s">
        <v>126</v>
      </c>
      <c r="E227" s="185" t="s">
        <v>300</v>
      </c>
      <c r="F227" s="186" t="s">
        <v>301</v>
      </c>
      <c r="G227" s="187" t="s">
        <v>189</v>
      </c>
      <c r="H227" s="188">
        <v>110.374</v>
      </c>
      <c r="I227" s="189"/>
      <c r="J227" s="190">
        <f>ROUND(I227*H227,2)</f>
        <v>0</v>
      </c>
      <c r="K227" s="186" t="s">
        <v>130</v>
      </c>
      <c r="L227" s="38"/>
      <c r="M227" s="191" t="s">
        <v>1</v>
      </c>
      <c r="N227" s="192" t="s">
        <v>38</v>
      </c>
      <c r="O227" s="76"/>
      <c r="P227" s="193">
        <f>O227*H227</f>
        <v>0</v>
      </c>
      <c r="Q227" s="193">
        <v>0.25933</v>
      </c>
      <c r="R227" s="193">
        <f>Q227*H227</f>
        <v>28.623289419999999</v>
      </c>
      <c r="S227" s="193">
        <v>0</v>
      </c>
      <c r="T227" s="194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95" t="s">
        <v>131</v>
      </c>
      <c r="AT227" s="195" t="s">
        <v>126</v>
      </c>
      <c r="AU227" s="195" t="s">
        <v>83</v>
      </c>
      <c r="AY227" s="18" t="s">
        <v>124</v>
      </c>
      <c r="BE227" s="196">
        <f>IF(N227="základní",J227,0)</f>
        <v>0</v>
      </c>
      <c r="BF227" s="196">
        <f>IF(N227="snížená",J227,0)</f>
        <v>0</v>
      </c>
      <c r="BG227" s="196">
        <f>IF(N227="zákl. přenesená",J227,0)</f>
        <v>0</v>
      </c>
      <c r="BH227" s="196">
        <f>IF(N227="sníž. přenesená",J227,0)</f>
        <v>0</v>
      </c>
      <c r="BI227" s="196">
        <f>IF(N227="nulová",J227,0)</f>
        <v>0</v>
      </c>
      <c r="BJ227" s="18" t="s">
        <v>81</v>
      </c>
      <c r="BK227" s="196">
        <f>ROUND(I227*H227,2)</f>
        <v>0</v>
      </c>
      <c r="BL227" s="18" t="s">
        <v>131</v>
      </c>
      <c r="BM227" s="195" t="s">
        <v>302</v>
      </c>
    </row>
    <row r="228" s="13" customFormat="1">
      <c r="A228" s="13"/>
      <c r="B228" s="197"/>
      <c r="C228" s="13"/>
      <c r="D228" s="198" t="s">
        <v>133</v>
      </c>
      <c r="E228" s="199" t="s">
        <v>1</v>
      </c>
      <c r="F228" s="200" t="s">
        <v>303</v>
      </c>
      <c r="G228" s="13"/>
      <c r="H228" s="201">
        <v>110.374</v>
      </c>
      <c r="I228" s="202"/>
      <c r="J228" s="13"/>
      <c r="K228" s="13"/>
      <c r="L228" s="197"/>
      <c r="M228" s="203"/>
      <c r="N228" s="204"/>
      <c r="O228" s="204"/>
      <c r="P228" s="204"/>
      <c r="Q228" s="204"/>
      <c r="R228" s="204"/>
      <c r="S228" s="204"/>
      <c r="T228" s="20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9" t="s">
        <v>133</v>
      </c>
      <c r="AU228" s="199" t="s">
        <v>83</v>
      </c>
      <c r="AV228" s="13" t="s">
        <v>83</v>
      </c>
      <c r="AW228" s="13" t="s">
        <v>30</v>
      </c>
      <c r="AX228" s="13" t="s">
        <v>81</v>
      </c>
      <c r="AY228" s="199" t="s">
        <v>124</v>
      </c>
    </row>
    <row r="229" s="2" customFormat="1" ht="32.4" customHeight="1">
      <c r="A229" s="37"/>
      <c r="B229" s="183"/>
      <c r="C229" s="184" t="s">
        <v>304</v>
      </c>
      <c r="D229" s="184" t="s">
        <v>126</v>
      </c>
      <c r="E229" s="185" t="s">
        <v>305</v>
      </c>
      <c r="F229" s="186" t="s">
        <v>306</v>
      </c>
      <c r="G229" s="187" t="s">
        <v>129</v>
      </c>
      <c r="H229" s="188">
        <v>3.3679999999999999</v>
      </c>
      <c r="I229" s="189"/>
      <c r="J229" s="190">
        <f>ROUND(I229*H229,2)</f>
        <v>0</v>
      </c>
      <c r="K229" s="186" t="s">
        <v>130</v>
      </c>
      <c r="L229" s="38"/>
      <c r="M229" s="191" t="s">
        <v>1</v>
      </c>
      <c r="N229" s="192" t="s">
        <v>38</v>
      </c>
      <c r="O229" s="76"/>
      <c r="P229" s="193">
        <f>O229*H229</f>
        <v>0</v>
      </c>
      <c r="Q229" s="193">
        <v>2.45329</v>
      </c>
      <c r="R229" s="193">
        <f>Q229*H229</f>
        <v>8.2626807199999988</v>
      </c>
      <c r="S229" s="193">
        <v>0</v>
      </c>
      <c r="T229" s="194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95" t="s">
        <v>131</v>
      </c>
      <c r="AT229" s="195" t="s">
        <v>126</v>
      </c>
      <c r="AU229" s="195" t="s">
        <v>83</v>
      </c>
      <c r="AY229" s="18" t="s">
        <v>124</v>
      </c>
      <c r="BE229" s="196">
        <f>IF(N229="základní",J229,0)</f>
        <v>0</v>
      </c>
      <c r="BF229" s="196">
        <f>IF(N229="snížená",J229,0)</f>
        <v>0</v>
      </c>
      <c r="BG229" s="196">
        <f>IF(N229="zákl. přenesená",J229,0)</f>
        <v>0</v>
      </c>
      <c r="BH229" s="196">
        <f>IF(N229="sníž. přenesená",J229,0)</f>
        <v>0</v>
      </c>
      <c r="BI229" s="196">
        <f>IF(N229="nulová",J229,0)</f>
        <v>0</v>
      </c>
      <c r="BJ229" s="18" t="s">
        <v>81</v>
      </c>
      <c r="BK229" s="196">
        <f>ROUND(I229*H229,2)</f>
        <v>0</v>
      </c>
      <c r="BL229" s="18" t="s">
        <v>131</v>
      </c>
      <c r="BM229" s="195" t="s">
        <v>307</v>
      </c>
    </row>
    <row r="230" s="13" customFormat="1">
      <c r="A230" s="13"/>
      <c r="B230" s="197"/>
      <c r="C230" s="13"/>
      <c r="D230" s="198" t="s">
        <v>133</v>
      </c>
      <c r="E230" s="199" t="s">
        <v>1</v>
      </c>
      <c r="F230" s="200" t="s">
        <v>308</v>
      </c>
      <c r="G230" s="13"/>
      <c r="H230" s="201">
        <v>3.3679999999999999</v>
      </c>
      <c r="I230" s="202"/>
      <c r="J230" s="13"/>
      <c r="K230" s="13"/>
      <c r="L230" s="197"/>
      <c r="M230" s="203"/>
      <c r="N230" s="204"/>
      <c r="O230" s="204"/>
      <c r="P230" s="204"/>
      <c r="Q230" s="204"/>
      <c r="R230" s="204"/>
      <c r="S230" s="204"/>
      <c r="T230" s="20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9" t="s">
        <v>133</v>
      </c>
      <c r="AU230" s="199" t="s">
        <v>83</v>
      </c>
      <c r="AV230" s="13" t="s">
        <v>83</v>
      </c>
      <c r="AW230" s="13" t="s">
        <v>30</v>
      </c>
      <c r="AX230" s="13" t="s">
        <v>81</v>
      </c>
      <c r="AY230" s="199" t="s">
        <v>124</v>
      </c>
    </row>
    <row r="231" s="2" customFormat="1" ht="21.6" customHeight="1">
      <c r="A231" s="37"/>
      <c r="B231" s="183"/>
      <c r="C231" s="184" t="s">
        <v>309</v>
      </c>
      <c r="D231" s="184" t="s">
        <v>126</v>
      </c>
      <c r="E231" s="185" t="s">
        <v>310</v>
      </c>
      <c r="F231" s="186" t="s">
        <v>311</v>
      </c>
      <c r="G231" s="187" t="s">
        <v>189</v>
      </c>
      <c r="H231" s="188">
        <v>19.757000000000001</v>
      </c>
      <c r="I231" s="189"/>
      <c r="J231" s="190">
        <f>ROUND(I231*H231,2)</f>
        <v>0</v>
      </c>
      <c r="K231" s="186" t="s">
        <v>130</v>
      </c>
      <c r="L231" s="38"/>
      <c r="M231" s="191" t="s">
        <v>1</v>
      </c>
      <c r="N231" s="192" t="s">
        <v>38</v>
      </c>
      <c r="O231" s="76"/>
      <c r="P231" s="193">
        <f>O231*H231</f>
        <v>0</v>
      </c>
      <c r="Q231" s="193">
        <v>0.0027499999999999998</v>
      </c>
      <c r="R231" s="193">
        <f>Q231*H231</f>
        <v>0.054331749999999998</v>
      </c>
      <c r="S231" s="193">
        <v>0</v>
      </c>
      <c r="T231" s="194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95" t="s">
        <v>131</v>
      </c>
      <c r="AT231" s="195" t="s">
        <v>126</v>
      </c>
      <c r="AU231" s="195" t="s">
        <v>83</v>
      </c>
      <c r="AY231" s="18" t="s">
        <v>124</v>
      </c>
      <c r="BE231" s="196">
        <f>IF(N231="základní",J231,0)</f>
        <v>0</v>
      </c>
      <c r="BF231" s="196">
        <f>IF(N231="snížená",J231,0)</f>
        <v>0</v>
      </c>
      <c r="BG231" s="196">
        <f>IF(N231="zákl. přenesená",J231,0)</f>
        <v>0</v>
      </c>
      <c r="BH231" s="196">
        <f>IF(N231="sníž. přenesená",J231,0)</f>
        <v>0</v>
      </c>
      <c r="BI231" s="196">
        <f>IF(N231="nulová",J231,0)</f>
        <v>0</v>
      </c>
      <c r="BJ231" s="18" t="s">
        <v>81</v>
      </c>
      <c r="BK231" s="196">
        <f>ROUND(I231*H231,2)</f>
        <v>0</v>
      </c>
      <c r="BL231" s="18" t="s">
        <v>131</v>
      </c>
      <c r="BM231" s="195" t="s">
        <v>312</v>
      </c>
    </row>
    <row r="232" s="13" customFormat="1">
      <c r="A232" s="13"/>
      <c r="B232" s="197"/>
      <c r="C232" s="13"/>
      <c r="D232" s="198" t="s">
        <v>133</v>
      </c>
      <c r="E232" s="199" t="s">
        <v>1</v>
      </c>
      <c r="F232" s="200" t="s">
        <v>313</v>
      </c>
      <c r="G232" s="13"/>
      <c r="H232" s="201">
        <v>19.757000000000001</v>
      </c>
      <c r="I232" s="202"/>
      <c r="J232" s="13"/>
      <c r="K232" s="13"/>
      <c r="L232" s="197"/>
      <c r="M232" s="203"/>
      <c r="N232" s="204"/>
      <c r="O232" s="204"/>
      <c r="P232" s="204"/>
      <c r="Q232" s="204"/>
      <c r="R232" s="204"/>
      <c r="S232" s="204"/>
      <c r="T232" s="20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9" t="s">
        <v>133</v>
      </c>
      <c r="AU232" s="199" t="s">
        <v>83</v>
      </c>
      <c r="AV232" s="13" t="s">
        <v>83</v>
      </c>
      <c r="AW232" s="13" t="s">
        <v>30</v>
      </c>
      <c r="AX232" s="13" t="s">
        <v>81</v>
      </c>
      <c r="AY232" s="199" t="s">
        <v>124</v>
      </c>
    </row>
    <row r="233" s="2" customFormat="1" ht="21.6" customHeight="1">
      <c r="A233" s="37"/>
      <c r="B233" s="183"/>
      <c r="C233" s="184" t="s">
        <v>314</v>
      </c>
      <c r="D233" s="184" t="s">
        <v>126</v>
      </c>
      <c r="E233" s="185" t="s">
        <v>315</v>
      </c>
      <c r="F233" s="186" t="s">
        <v>316</v>
      </c>
      <c r="G233" s="187" t="s">
        <v>189</v>
      </c>
      <c r="H233" s="188">
        <v>19.757000000000001</v>
      </c>
      <c r="I233" s="189"/>
      <c r="J233" s="190">
        <f>ROUND(I233*H233,2)</f>
        <v>0</v>
      </c>
      <c r="K233" s="186" t="s">
        <v>130</v>
      </c>
      <c r="L233" s="38"/>
      <c r="M233" s="191" t="s">
        <v>1</v>
      </c>
      <c r="N233" s="192" t="s">
        <v>38</v>
      </c>
      <c r="O233" s="76"/>
      <c r="P233" s="193">
        <f>O233*H233</f>
        <v>0</v>
      </c>
      <c r="Q233" s="193">
        <v>0</v>
      </c>
      <c r="R233" s="193">
        <f>Q233*H233</f>
        <v>0</v>
      </c>
      <c r="S233" s="193">
        <v>0</v>
      </c>
      <c r="T233" s="194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95" t="s">
        <v>131</v>
      </c>
      <c r="AT233" s="195" t="s">
        <v>126</v>
      </c>
      <c r="AU233" s="195" t="s">
        <v>83</v>
      </c>
      <c r="AY233" s="18" t="s">
        <v>124</v>
      </c>
      <c r="BE233" s="196">
        <f>IF(N233="základní",J233,0)</f>
        <v>0</v>
      </c>
      <c r="BF233" s="196">
        <f>IF(N233="snížená",J233,0)</f>
        <v>0</v>
      </c>
      <c r="BG233" s="196">
        <f>IF(N233="zákl. přenesená",J233,0)</f>
        <v>0</v>
      </c>
      <c r="BH233" s="196">
        <f>IF(N233="sníž. přenesená",J233,0)</f>
        <v>0</v>
      </c>
      <c r="BI233" s="196">
        <f>IF(N233="nulová",J233,0)</f>
        <v>0</v>
      </c>
      <c r="BJ233" s="18" t="s">
        <v>81</v>
      </c>
      <c r="BK233" s="196">
        <f>ROUND(I233*H233,2)</f>
        <v>0</v>
      </c>
      <c r="BL233" s="18" t="s">
        <v>131</v>
      </c>
      <c r="BM233" s="195" t="s">
        <v>317</v>
      </c>
    </row>
    <row r="234" s="2" customFormat="1" ht="43.2" customHeight="1">
      <c r="A234" s="37"/>
      <c r="B234" s="183"/>
      <c r="C234" s="184" t="s">
        <v>318</v>
      </c>
      <c r="D234" s="184" t="s">
        <v>126</v>
      </c>
      <c r="E234" s="185" t="s">
        <v>319</v>
      </c>
      <c r="F234" s="186" t="s">
        <v>320</v>
      </c>
      <c r="G234" s="187" t="s">
        <v>163</v>
      </c>
      <c r="H234" s="188">
        <v>0.505</v>
      </c>
      <c r="I234" s="189"/>
      <c r="J234" s="190">
        <f>ROUND(I234*H234,2)</f>
        <v>0</v>
      </c>
      <c r="K234" s="186" t="s">
        <v>130</v>
      </c>
      <c r="L234" s="38"/>
      <c r="M234" s="191" t="s">
        <v>1</v>
      </c>
      <c r="N234" s="192" t="s">
        <v>38</v>
      </c>
      <c r="O234" s="76"/>
      <c r="P234" s="193">
        <f>O234*H234</f>
        <v>0</v>
      </c>
      <c r="Q234" s="193">
        <v>1.04881</v>
      </c>
      <c r="R234" s="193">
        <f>Q234*H234</f>
        <v>0.52964905000000007</v>
      </c>
      <c r="S234" s="193">
        <v>0</v>
      </c>
      <c r="T234" s="194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95" t="s">
        <v>131</v>
      </c>
      <c r="AT234" s="195" t="s">
        <v>126</v>
      </c>
      <c r="AU234" s="195" t="s">
        <v>83</v>
      </c>
      <c r="AY234" s="18" t="s">
        <v>124</v>
      </c>
      <c r="BE234" s="196">
        <f>IF(N234="základní",J234,0)</f>
        <v>0</v>
      </c>
      <c r="BF234" s="196">
        <f>IF(N234="snížená",J234,0)</f>
        <v>0</v>
      </c>
      <c r="BG234" s="196">
        <f>IF(N234="zákl. přenesená",J234,0)</f>
        <v>0</v>
      </c>
      <c r="BH234" s="196">
        <f>IF(N234="sníž. přenesená",J234,0)</f>
        <v>0</v>
      </c>
      <c r="BI234" s="196">
        <f>IF(N234="nulová",J234,0)</f>
        <v>0</v>
      </c>
      <c r="BJ234" s="18" t="s">
        <v>81</v>
      </c>
      <c r="BK234" s="196">
        <f>ROUND(I234*H234,2)</f>
        <v>0</v>
      </c>
      <c r="BL234" s="18" t="s">
        <v>131</v>
      </c>
      <c r="BM234" s="195" t="s">
        <v>321</v>
      </c>
    </row>
    <row r="235" s="13" customFormat="1">
      <c r="A235" s="13"/>
      <c r="B235" s="197"/>
      <c r="C235" s="13"/>
      <c r="D235" s="198" t="s">
        <v>133</v>
      </c>
      <c r="E235" s="199" t="s">
        <v>1</v>
      </c>
      <c r="F235" s="200" t="s">
        <v>322</v>
      </c>
      <c r="G235" s="13"/>
      <c r="H235" s="201">
        <v>0.505</v>
      </c>
      <c r="I235" s="202"/>
      <c r="J235" s="13"/>
      <c r="K235" s="13"/>
      <c r="L235" s="197"/>
      <c r="M235" s="203"/>
      <c r="N235" s="204"/>
      <c r="O235" s="204"/>
      <c r="P235" s="204"/>
      <c r="Q235" s="204"/>
      <c r="R235" s="204"/>
      <c r="S235" s="204"/>
      <c r="T235" s="20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9" t="s">
        <v>133</v>
      </c>
      <c r="AU235" s="199" t="s">
        <v>83</v>
      </c>
      <c r="AV235" s="13" t="s">
        <v>83</v>
      </c>
      <c r="AW235" s="13" t="s">
        <v>30</v>
      </c>
      <c r="AX235" s="13" t="s">
        <v>81</v>
      </c>
      <c r="AY235" s="199" t="s">
        <v>124</v>
      </c>
    </row>
    <row r="236" s="2" customFormat="1" ht="32.4" customHeight="1">
      <c r="A236" s="37"/>
      <c r="B236" s="183"/>
      <c r="C236" s="184" t="s">
        <v>323</v>
      </c>
      <c r="D236" s="184" t="s">
        <v>126</v>
      </c>
      <c r="E236" s="185" t="s">
        <v>324</v>
      </c>
      <c r="F236" s="186" t="s">
        <v>325</v>
      </c>
      <c r="G236" s="187" t="s">
        <v>179</v>
      </c>
      <c r="H236" s="188">
        <v>15</v>
      </c>
      <c r="I236" s="189"/>
      <c r="J236" s="190">
        <f>ROUND(I236*H236,2)</f>
        <v>0</v>
      </c>
      <c r="K236" s="186" t="s">
        <v>130</v>
      </c>
      <c r="L236" s="38"/>
      <c r="M236" s="191" t="s">
        <v>1</v>
      </c>
      <c r="N236" s="192" t="s">
        <v>38</v>
      </c>
      <c r="O236" s="76"/>
      <c r="P236" s="193">
        <f>O236*H236</f>
        <v>0</v>
      </c>
      <c r="Q236" s="193">
        <v>0.04555</v>
      </c>
      <c r="R236" s="193">
        <f>Q236*H236</f>
        <v>0.68325000000000002</v>
      </c>
      <c r="S236" s="193">
        <v>0</v>
      </c>
      <c r="T236" s="194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95" t="s">
        <v>131</v>
      </c>
      <c r="AT236" s="195" t="s">
        <v>126</v>
      </c>
      <c r="AU236" s="195" t="s">
        <v>83</v>
      </c>
      <c r="AY236" s="18" t="s">
        <v>124</v>
      </c>
      <c r="BE236" s="196">
        <f>IF(N236="základní",J236,0)</f>
        <v>0</v>
      </c>
      <c r="BF236" s="196">
        <f>IF(N236="snížená",J236,0)</f>
        <v>0</v>
      </c>
      <c r="BG236" s="196">
        <f>IF(N236="zákl. přenesená",J236,0)</f>
        <v>0</v>
      </c>
      <c r="BH236" s="196">
        <f>IF(N236="sníž. přenesená",J236,0)</f>
        <v>0</v>
      </c>
      <c r="BI236" s="196">
        <f>IF(N236="nulová",J236,0)</f>
        <v>0</v>
      </c>
      <c r="BJ236" s="18" t="s">
        <v>81</v>
      </c>
      <c r="BK236" s="196">
        <f>ROUND(I236*H236,2)</f>
        <v>0</v>
      </c>
      <c r="BL236" s="18" t="s">
        <v>131</v>
      </c>
      <c r="BM236" s="195" t="s">
        <v>326</v>
      </c>
    </row>
    <row r="237" s="13" customFormat="1">
      <c r="A237" s="13"/>
      <c r="B237" s="197"/>
      <c r="C237" s="13"/>
      <c r="D237" s="198" t="s">
        <v>133</v>
      </c>
      <c r="E237" s="199" t="s">
        <v>1</v>
      </c>
      <c r="F237" s="200" t="s">
        <v>327</v>
      </c>
      <c r="G237" s="13"/>
      <c r="H237" s="201">
        <v>15</v>
      </c>
      <c r="I237" s="202"/>
      <c r="J237" s="13"/>
      <c r="K237" s="13"/>
      <c r="L237" s="197"/>
      <c r="M237" s="203"/>
      <c r="N237" s="204"/>
      <c r="O237" s="204"/>
      <c r="P237" s="204"/>
      <c r="Q237" s="204"/>
      <c r="R237" s="204"/>
      <c r="S237" s="204"/>
      <c r="T237" s="20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9" t="s">
        <v>133</v>
      </c>
      <c r="AU237" s="199" t="s">
        <v>83</v>
      </c>
      <c r="AV237" s="13" t="s">
        <v>83</v>
      </c>
      <c r="AW237" s="13" t="s">
        <v>30</v>
      </c>
      <c r="AX237" s="13" t="s">
        <v>81</v>
      </c>
      <c r="AY237" s="199" t="s">
        <v>124</v>
      </c>
    </row>
    <row r="238" s="2" customFormat="1" ht="21.6" customHeight="1">
      <c r="A238" s="37"/>
      <c r="B238" s="183"/>
      <c r="C238" s="184" t="s">
        <v>328</v>
      </c>
      <c r="D238" s="184" t="s">
        <v>126</v>
      </c>
      <c r="E238" s="185" t="s">
        <v>329</v>
      </c>
      <c r="F238" s="186" t="s">
        <v>330</v>
      </c>
      <c r="G238" s="187" t="s">
        <v>206</v>
      </c>
      <c r="H238" s="188">
        <v>6.25</v>
      </c>
      <c r="I238" s="189"/>
      <c r="J238" s="190">
        <f>ROUND(I238*H238,2)</f>
        <v>0</v>
      </c>
      <c r="K238" s="186" t="s">
        <v>130</v>
      </c>
      <c r="L238" s="38"/>
      <c r="M238" s="191" t="s">
        <v>1</v>
      </c>
      <c r="N238" s="192" t="s">
        <v>38</v>
      </c>
      <c r="O238" s="76"/>
      <c r="P238" s="193">
        <f>O238*H238</f>
        <v>0</v>
      </c>
      <c r="Q238" s="193">
        <v>0.00034000000000000002</v>
      </c>
      <c r="R238" s="193">
        <f>Q238*H238</f>
        <v>0.0021250000000000002</v>
      </c>
      <c r="S238" s="193">
        <v>0</v>
      </c>
      <c r="T238" s="194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95" t="s">
        <v>131</v>
      </c>
      <c r="AT238" s="195" t="s">
        <v>126</v>
      </c>
      <c r="AU238" s="195" t="s">
        <v>83</v>
      </c>
      <c r="AY238" s="18" t="s">
        <v>124</v>
      </c>
      <c r="BE238" s="196">
        <f>IF(N238="základní",J238,0)</f>
        <v>0</v>
      </c>
      <c r="BF238" s="196">
        <f>IF(N238="snížená",J238,0)</f>
        <v>0</v>
      </c>
      <c r="BG238" s="196">
        <f>IF(N238="zákl. přenesená",J238,0)</f>
        <v>0</v>
      </c>
      <c r="BH238" s="196">
        <f>IF(N238="sníž. přenesená",J238,0)</f>
        <v>0</v>
      </c>
      <c r="BI238" s="196">
        <f>IF(N238="nulová",J238,0)</f>
        <v>0</v>
      </c>
      <c r="BJ238" s="18" t="s">
        <v>81</v>
      </c>
      <c r="BK238" s="196">
        <f>ROUND(I238*H238,2)</f>
        <v>0</v>
      </c>
      <c r="BL238" s="18" t="s">
        <v>131</v>
      </c>
      <c r="BM238" s="195" t="s">
        <v>331</v>
      </c>
    </row>
    <row r="239" s="13" customFormat="1">
      <c r="A239" s="13"/>
      <c r="B239" s="197"/>
      <c r="C239" s="13"/>
      <c r="D239" s="198" t="s">
        <v>133</v>
      </c>
      <c r="E239" s="199" t="s">
        <v>1</v>
      </c>
      <c r="F239" s="200" t="s">
        <v>332</v>
      </c>
      <c r="G239" s="13"/>
      <c r="H239" s="201">
        <v>6.25</v>
      </c>
      <c r="I239" s="202"/>
      <c r="J239" s="13"/>
      <c r="K239" s="13"/>
      <c r="L239" s="197"/>
      <c r="M239" s="203"/>
      <c r="N239" s="204"/>
      <c r="O239" s="204"/>
      <c r="P239" s="204"/>
      <c r="Q239" s="204"/>
      <c r="R239" s="204"/>
      <c r="S239" s="204"/>
      <c r="T239" s="20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9" t="s">
        <v>133</v>
      </c>
      <c r="AU239" s="199" t="s">
        <v>83</v>
      </c>
      <c r="AV239" s="13" t="s">
        <v>83</v>
      </c>
      <c r="AW239" s="13" t="s">
        <v>30</v>
      </c>
      <c r="AX239" s="13" t="s">
        <v>81</v>
      </c>
      <c r="AY239" s="199" t="s">
        <v>124</v>
      </c>
    </row>
    <row r="240" s="12" customFormat="1" ht="22.8" customHeight="1">
      <c r="A240" s="12"/>
      <c r="B240" s="170"/>
      <c r="C240" s="12"/>
      <c r="D240" s="171" t="s">
        <v>72</v>
      </c>
      <c r="E240" s="181" t="s">
        <v>131</v>
      </c>
      <c r="F240" s="181" t="s">
        <v>333</v>
      </c>
      <c r="G240" s="12"/>
      <c r="H240" s="12"/>
      <c r="I240" s="173"/>
      <c r="J240" s="182">
        <f>BK240</f>
        <v>0</v>
      </c>
      <c r="K240" s="12"/>
      <c r="L240" s="170"/>
      <c r="M240" s="175"/>
      <c r="N240" s="176"/>
      <c r="O240" s="176"/>
      <c r="P240" s="177">
        <f>SUM(P241:P269)</f>
        <v>0</v>
      </c>
      <c r="Q240" s="176"/>
      <c r="R240" s="177">
        <f>SUM(R241:R269)</f>
        <v>81.688470700000011</v>
      </c>
      <c r="S240" s="176"/>
      <c r="T240" s="178">
        <f>SUM(T241:T269)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71" t="s">
        <v>81</v>
      </c>
      <c r="AT240" s="179" t="s">
        <v>72</v>
      </c>
      <c r="AU240" s="179" t="s">
        <v>81</v>
      </c>
      <c r="AY240" s="171" t="s">
        <v>124</v>
      </c>
      <c r="BK240" s="180">
        <f>SUM(BK241:BK269)</f>
        <v>0</v>
      </c>
    </row>
    <row r="241" s="2" customFormat="1" ht="54" customHeight="1">
      <c r="A241" s="37"/>
      <c r="B241" s="183"/>
      <c r="C241" s="184" t="s">
        <v>334</v>
      </c>
      <c r="D241" s="184" t="s">
        <v>126</v>
      </c>
      <c r="E241" s="185" t="s">
        <v>335</v>
      </c>
      <c r="F241" s="186" t="s">
        <v>336</v>
      </c>
      <c r="G241" s="187" t="s">
        <v>129</v>
      </c>
      <c r="H241" s="188">
        <v>31.872</v>
      </c>
      <c r="I241" s="189"/>
      <c r="J241" s="190">
        <f>ROUND(I241*H241,2)</f>
        <v>0</v>
      </c>
      <c r="K241" s="186" t="s">
        <v>130</v>
      </c>
      <c r="L241" s="38"/>
      <c r="M241" s="191" t="s">
        <v>1</v>
      </c>
      <c r="N241" s="192" t="s">
        <v>38</v>
      </c>
      <c r="O241" s="76"/>
      <c r="P241" s="193">
        <f>O241*H241</f>
        <v>0</v>
      </c>
      <c r="Q241" s="193">
        <v>2.45343</v>
      </c>
      <c r="R241" s="193">
        <f>Q241*H241</f>
        <v>78.195720960000003</v>
      </c>
      <c r="S241" s="193">
        <v>0</v>
      </c>
      <c r="T241" s="194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95" t="s">
        <v>131</v>
      </c>
      <c r="AT241" s="195" t="s">
        <v>126</v>
      </c>
      <c r="AU241" s="195" t="s">
        <v>83</v>
      </c>
      <c r="AY241" s="18" t="s">
        <v>124</v>
      </c>
      <c r="BE241" s="196">
        <f>IF(N241="základní",J241,0)</f>
        <v>0</v>
      </c>
      <c r="BF241" s="196">
        <f>IF(N241="snížená",J241,0)</f>
        <v>0</v>
      </c>
      <c r="BG241" s="196">
        <f>IF(N241="zákl. přenesená",J241,0)</f>
        <v>0</v>
      </c>
      <c r="BH241" s="196">
        <f>IF(N241="sníž. přenesená",J241,0)</f>
        <v>0</v>
      </c>
      <c r="BI241" s="196">
        <f>IF(N241="nulová",J241,0)</f>
        <v>0</v>
      </c>
      <c r="BJ241" s="18" t="s">
        <v>81</v>
      </c>
      <c r="BK241" s="196">
        <f>ROUND(I241*H241,2)</f>
        <v>0</v>
      </c>
      <c r="BL241" s="18" t="s">
        <v>131</v>
      </c>
      <c r="BM241" s="195" t="s">
        <v>337</v>
      </c>
    </row>
    <row r="242" s="15" customFormat="1">
      <c r="A242" s="15"/>
      <c r="B242" s="214"/>
      <c r="C242" s="15"/>
      <c r="D242" s="198" t="s">
        <v>133</v>
      </c>
      <c r="E242" s="215" t="s">
        <v>1</v>
      </c>
      <c r="F242" s="216" t="s">
        <v>338</v>
      </c>
      <c r="G242" s="15"/>
      <c r="H242" s="215" t="s">
        <v>1</v>
      </c>
      <c r="I242" s="217"/>
      <c r="J242" s="15"/>
      <c r="K242" s="15"/>
      <c r="L242" s="214"/>
      <c r="M242" s="218"/>
      <c r="N242" s="219"/>
      <c r="O242" s="219"/>
      <c r="P242" s="219"/>
      <c r="Q242" s="219"/>
      <c r="R242" s="219"/>
      <c r="S242" s="219"/>
      <c r="T242" s="220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15" t="s">
        <v>133</v>
      </c>
      <c r="AU242" s="215" t="s">
        <v>83</v>
      </c>
      <c r="AV242" s="15" t="s">
        <v>81</v>
      </c>
      <c r="AW242" s="15" t="s">
        <v>30</v>
      </c>
      <c r="AX242" s="15" t="s">
        <v>73</v>
      </c>
      <c r="AY242" s="215" t="s">
        <v>124</v>
      </c>
    </row>
    <row r="243" s="15" customFormat="1">
      <c r="A243" s="15"/>
      <c r="B243" s="214"/>
      <c r="C243" s="15"/>
      <c r="D243" s="198" t="s">
        <v>133</v>
      </c>
      <c r="E243" s="215" t="s">
        <v>1</v>
      </c>
      <c r="F243" s="216" t="s">
        <v>339</v>
      </c>
      <c r="G243" s="15"/>
      <c r="H243" s="215" t="s">
        <v>1</v>
      </c>
      <c r="I243" s="217"/>
      <c r="J243" s="15"/>
      <c r="K243" s="15"/>
      <c r="L243" s="214"/>
      <c r="M243" s="218"/>
      <c r="N243" s="219"/>
      <c r="O243" s="219"/>
      <c r="P243" s="219"/>
      <c r="Q243" s="219"/>
      <c r="R243" s="219"/>
      <c r="S243" s="219"/>
      <c r="T243" s="220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15" t="s">
        <v>133</v>
      </c>
      <c r="AU243" s="215" t="s">
        <v>83</v>
      </c>
      <c r="AV243" s="15" t="s">
        <v>81</v>
      </c>
      <c r="AW243" s="15" t="s">
        <v>30</v>
      </c>
      <c r="AX243" s="15" t="s">
        <v>73</v>
      </c>
      <c r="AY243" s="215" t="s">
        <v>124</v>
      </c>
    </row>
    <row r="244" s="13" customFormat="1">
      <c r="A244" s="13"/>
      <c r="B244" s="197"/>
      <c r="C244" s="13"/>
      <c r="D244" s="198" t="s">
        <v>133</v>
      </c>
      <c r="E244" s="199" t="s">
        <v>1</v>
      </c>
      <c r="F244" s="200" t="s">
        <v>340</v>
      </c>
      <c r="G244" s="13"/>
      <c r="H244" s="201">
        <v>20.268999999999998</v>
      </c>
      <c r="I244" s="202"/>
      <c r="J244" s="13"/>
      <c r="K244" s="13"/>
      <c r="L244" s="197"/>
      <c r="M244" s="203"/>
      <c r="N244" s="204"/>
      <c r="O244" s="204"/>
      <c r="P244" s="204"/>
      <c r="Q244" s="204"/>
      <c r="R244" s="204"/>
      <c r="S244" s="204"/>
      <c r="T244" s="20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9" t="s">
        <v>133</v>
      </c>
      <c r="AU244" s="199" t="s">
        <v>83</v>
      </c>
      <c r="AV244" s="13" t="s">
        <v>83</v>
      </c>
      <c r="AW244" s="13" t="s">
        <v>30</v>
      </c>
      <c r="AX244" s="13" t="s">
        <v>73</v>
      </c>
      <c r="AY244" s="199" t="s">
        <v>124</v>
      </c>
    </row>
    <row r="245" s="13" customFormat="1">
      <c r="A245" s="13"/>
      <c r="B245" s="197"/>
      <c r="C245" s="13"/>
      <c r="D245" s="198" t="s">
        <v>133</v>
      </c>
      <c r="E245" s="199" t="s">
        <v>1</v>
      </c>
      <c r="F245" s="200" t="s">
        <v>341</v>
      </c>
      <c r="G245" s="13"/>
      <c r="H245" s="201">
        <v>5.96</v>
      </c>
      <c r="I245" s="202"/>
      <c r="J245" s="13"/>
      <c r="K245" s="13"/>
      <c r="L245" s="197"/>
      <c r="M245" s="203"/>
      <c r="N245" s="204"/>
      <c r="O245" s="204"/>
      <c r="P245" s="204"/>
      <c r="Q245" s="204"/>
      <c r="R245" s="204"/>
      <c r="S245" s="204"/>
      <c r="T245" s="20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9" t="s">
        <v>133</v>
      </c>
      <c r="AU245" s="199" t="s">
        <v>83</v>
      </c>
      <c r="AV245" s="13" t="s">
        <v>83</v>
      </c>
      <c r="AW245" s="13" t="s">
        <v>30</v>
      </c>
      <c r="AX245" s="13" t="s">
        <v>73</v>
      </c>
      <c r="AY245" s="199" t="s">
        <v>124</v>
      </c>
    </row>
    <row r="246" s="13" customFormat="1">
      <c r="A246" s="13"/>
      <c r="B246" s="197"/>
      <c r="C246" s="13"/>
      <c r="D246" s="198" t="s">
        <v>133</v>
      </c>
      <c r="E246" s="199" t="s">
        <v>1</v>
      </c>
      <c r="F246" s="200" t="s">
        <v>342</v>
      </c>
      <c r="G246" s="13"/>
      <c r="H246" s="201">
        <v>2.8090000000000002</v>
      </c>
      <c r="I246" s="202"/>
      <c r="J246" s="13"/>
      <c r="K246" s="13"/>
      <c r="L246" s="197"/>
      <c r="M246" s="203"/>
      <c r="N246" s="204"/>
      <c r="O246" s="204"/>
      <c r="P246" s="204"/>
      <c r="Q246" s="204"/>
      <c r="R246" s="204"/>
      <c r="S246" s="204"/>
      <c r="T246" s="20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9" t="s">
        <v>133</v>
      </c>
      <c r="AU246" s="199" t="s">
        <v>83</v>
      </c>
      <c r="AV246" s="13" t="s">
        <v>83</v>
      </c>
      <c r="AW246" s="13" t="s">
        <v>30</v>
      </c>
      <c r="AX246" s="13" t="s">
        <v>73</v>
      </c>
      <c r="AY246" s="199" t="s">
        <v>124</v>
      </c>
    </row>
    <row r="247" s="13" customFormat="1">
      <c r="A247" s="13"/>
      <c r="B247" s="197"/>
      <c r="C247" s="13"/>
      <c r="D247" s="198" t="s">
        <v>133</v>
      </c>
      <c r="E247" s="199" t="s">
        <v>1</v>
      </c>
      <c r="F247" s="200" t="s">
        <v>343</v>
      </c>
      <c r="G247" s="13"/>
      <c r="H247" s="201">
        <v>1.52</v>
      </c>
      <c r="I247" s="202"/>
      <c r="J247" s="13"/>
      <c r="K247" s="13"/>
      <c r="L247" s="197"/>
      <c r="M247" s="203"/>
      <c r="N247" s="204"/>
      <c r="O247" s="204"/>
      <c r="P247" s="204"/>
      <c r="Q247" s="204"/>
      <c r="R247" s="204"/>
      <c r="S247" s="204"/>
      <c r="T247" s="20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9" t="s">
        <v>133</v>
      </c>
      <c r="AU247" s="199" t="s">
        <v>83</v>
      </c>
      <c r="AV247" s="13" t="s">
        <v>83</v>
      </c>
      <c r="AW247" s="13" t="s">
        <v>30</v>
      </c>
      <c r="AX247" s="13" t="s">
        <v>73</v>
      </c>
      <c r="AY247" s="199" t="s">
        <v>124</v>
      </c>
    </row>
    <row r="248" s="13" customFormat="1">
      <c r="A248" s="13"/>
      <c r="B248" s="197"/>
      <c r="C248" s="13"/>
      <c r="D248" s="198" t="s">
        <v>133</v>
      </c>
      <c r="E248" s="199" t="s">
        <v>1</v>
      </c>
      <c r="F248" s="200" t="s">
        <v>344</v>
      </c>
      <c r="G248" s="13"/>
      <c r="H248" s="201">
        <v>1.3140000000000001</v>
      </c>
      <c r="I248" s="202"/>
      <c r="J248" s="13"/>
      <c r="K248" s="13"/>
      <c r="L248" s="197"/>
      <c r="M248" s="203"/>
      <c r="N248" s="204"/>
      <c r="O248" s="204"/>
      <c r="P248" s="204"/>
      <c r="Q248" s="204"/>
      <c r="R248" s="204"/>
      <c r="S248" s="204"/>
      <c r="T248" s="20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9" t="s">
        <v>133</v>
      </c>
      <c r="AU248" s="199" t="s">
        <v>83</v>
      </c>
      <c r="AV248" s="13" t="s">
        <v>83</v>
      </c>
      <c r="AW248" s="13" t="s">
        <v>30</v>
      </c>
      <c r="AX248" s="13" t="s">
        <v>73</v>
      </c>
      <c r="AY248" s="199" t="s">
        <v>124</v>
      </c>
    </row>
    <row r="249" s="14" customFormat="1">
      <c r="A249" s="14"/>
      <c r="B249" s="206"/>
      <c r="C249" s="14"/>
      <c r="D249" s="198" t="s">
        <v>133</v>
      </c>
      <c r="E249" s="207" t="s">
        <v>1</v>
      </c>
      <c r="F249" s="208" t="s">
        <v>136</v>
      </c>
      <c r="G249" s="14"/>
      <c r="H249" s="209">
        <v>31.872</v>
      </c>
      <c r="I249" s="210"/>
      <c r="J249" s="14"/>
      <c r="K249" s="14"/>
      <c r="L249" s="206"/>
      <c r="M249" s="211"/>
      <c r="N249" s="212"/>
      <c r="O249" s="212"/>
      <c r="P249" s="212"/>
      <c r="Q249" s="212"/>
      <c r="R249" s="212"/>
      <c r="S249" s="212"/>
      <c r="T249" s="21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07" t="s">
        <v>133</v>
      </c>
      <c r="AU249" s="207" t="s">
        <v>83</v>
      </c>
      <c r="AV249" s="14" t="s">
        <v>131</v>
      </c>
      <c r="AW249" s="14" t="s">
        <v>30</v>
      </c>
      <c r="AX249" s="14" t="s">
        <v>81</v>
      </c>
      <c r="AY249" s="207" t="s">
        <v>124</v>
      </c>
    </row>
    <row r="250" s="2" customFormat="1" ht="32.4" customHeight="1">
      <c r="A250" s="37"/>
      <c r="B250" s="183"/>
      <c r="C250" s="184" t="s">
        <v>345</v>
      </c>
      <c r="D250" s="184" t="s">
        <v>126</v>
      </c>
      <c r="E250" s="185" t="s">
        <v>346</v>
      </c>
      <c r="F250" s="186" t="s">
        <v>347</v>
      </c>
      <c r="G250" s="187" t="s">
        <v>189</v>
      </c>
      <c r="H250" s="188">
        <v>179.21000000000001</v>
      </c>
      <c r="I250" s="189"/>
      <c r="J250" s="190">
        <f>ROUND(I250*H250,2)</f>
        <v>0</v>
      </c>
      <c r="K250" s="186" t="s">
        <v>130</v>
      </c>
      <c r="L250" s="38"/>
      <c r="M250" s="191" t="s">
        <v>1</v>
      </c>
      <c r="N250" s="192" t="s">
        <v>38</v>
      </c>
      <c r="O250" s="76"/>
      <c r="P250" s="193">
        <f>O250*H250</f>
        <v>0</v>
      </c>
      <c r="Q250" s="193">
        <v>0.0053299999999999997</v>
      </c>
      <c r="R250" s="193">
        <f>Q250*H250</f>
        <v>0.95518930000000002</v>
      </c>
      <c r="S250" s="193">
        <v>0</v>
      </c>
      <c r="T250" s="194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95" t="s">
        <v>131</v>
      </c>
      <c r="AT250" s="195" t="s">
        <v>126</v>
      </c>
      <c r="AU250" s="195" t="s">
        <v>83</v>
      </c>
      <c r="AY250" s="18" t="s">
        <v>124</v>
      </c>
      <c r="BE250" s="196">
        <f>IF(N250="základní",J250,0)</f>
        <v>0</v>
      </c>
      <c r="BF250" s="196">
        <f>IF(N250="snížená",J250,0)</f>
        <v>0</v>
      </c>
      <c r="BG250" s="196">
        <f>IF(N250="zákl. přenesená",J250,0)</f>
        <v>0</v>
      </c>
      <c r="BH250" s="196">
        <f>IF(N250="sníž. přenesená",J250,0)</f>
        <v>0</v>
      </c>
      <c r="BI250" s="196">
        <f>IF(N250="nulová",J250,0)</f>
        <v>0</v>
      </c>
      <c r="BJ250" s="18" t="s">
        <v>81</v>
      </c>
      <c r="BK250" s="196">
        <f>ROUND(I250*H250,2)</f>
        <v>0</v>
      </c>
      <c r="BL250" s="18" t="s">
        <v>131</v>
      </c>
      <c r="BM250" s="195" t="s">
        <v>348</v>
      </c>
    </row>
    <row r="251" s="15" customFormat="1">
      <c r="A251" s="15"/>
      <c r="B251" s="214"/>
      <c r="C251" s="15"/>
      <c r="D251" s="198" t="s">
        <v>133</v>
      </c>
      <c r="E251" s="215" t="s">
        <v>1</v>
      </c>
      <c r="F251" s="216" t="s">
        <v>338</v>
      </c>
      <c r="G251" s="15"/>
      <c r="H251" s="215" t="s">
        <v>1</v>
      </c>
      <c r="I251" s="217"/>
      <c r="J251" s="15"/>
      <c r="K251" s="15"/>
      <c r="L251" s="214"/>
      <c r="M251" s="218"/>
      <c r="N251" s="219"/>
      <c r="O251" s="219"/>
      <c r="P251" s="219"/>
      <c r="Q251" s="219"/>
      <c r="R251" s="219"/>
      <c r="S251" s="219"/>
      <c r="T251" s="220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15" t="s">
        <v>133</v>
      </c>
      <c r="AU251" s="215" t="s">
        <v>83</v>
      </c>
      <c r="AV251" s="15" t="s">
        <v>81</v>
      </c>
      <c r="AW251" s="15" t="s">
        <v>30</v>
      </c>
      <c r="AX251" s="15" t="s">
        <v>73</v>
      </c>
      <c r="AY251" s="215" t="s">
        <v>124</v>
      </c>
    </row>
    <row r="252" s="15" customFormat="1">
      <c r="A252" s="15"/>
      <c r="B252" s="214"/>
      <c r="C252" s="15"/>
      <c r="D252" s="198" t="s">
        <v>133</v>
      </c>
      <c r="E252" s="215" t="s">
        <v>1</v>
      </c>
      <c r="F252" s="216" t="s">
        <v>339</v>
      </c>
      <c r="G252" s="15"/>
      <c r="H252" s="215" t="s">
        <v>1</v>
      </c>
      <c r="I252" s="217"/>
      <c r="J252" s="15"/>
      <c r="K252" s="15"/>
      <c r="L252" s="214"/>
      <c r="M252" s="218"/>
      <c r="N252" s="219"/>
      <c r="O252" s="219"/>
      <c r="P252" s="219"/>
      <c r="Q252" s="219"/>
      <c r="R252" s="219"/>
      <c r="S252" s="219"/>
      <c r="T252" s="220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15" t="s">
        <v>133</v>
      </c>
      <c r="AU252" s="215" t="s">
        <v>83</v>
      </c>
      <c r="AV252" s="15" t="s">
        <v>81</v>
      </c>
      <c r="AW252" s="15" t="s">
        <v>30</v>
      </c>
      <c r="AX252" s="15" t="s">
        <v>73</v>
      </c>
      <c r="AY252" s="215" t="s">
        <v>124</v>
      </c>
    </row>
    <row r="253" s="13" customFormat="1">
      <c r="A253" s="13"/>
      <c r="B253" s="197"/>
      <c r="C253" s="13"/>
      <c r="D253" s="198" t="s">
        <v>133</v>
      </c>
      <c r="E253" s="199" t="s">
        <v>1</v>
      </c>
      <c r="F253" s="200" t="s">
        <v>349</v>
      </c>
      <c r="G253" s="13"/>
      <c r="H253" s="201">
        <v>92.132000000000005</v>
      </c>
      <c r="I253" s="202"/>
      <c r="J253" s="13"/>
      <c r="K253" s="13"/>
      <c r="L253" s="197"/>
      <c r="M253" s="203"/>
      <c r="N253" s="204"/>
      <c r="O253" s="204"/>
      <c r="P253" s="204"/>
      <c r="Q253" s="204"/>
      <c r="R253" s="204"/>
      <c r="S253" s="204"/>
      <c r="T253" s="20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9" t="s">
        <v>133</v>
      </c>
      <c r="AU253" s="199" t="s">
        <v>83</v>
      </c>
      <c r="AV253" s="13" t="s">
        <v>83</v>
      </c>
      <c r="AW253" s="13" t="s">
        <v>30</v>
      </c>
      <c r="AX253" s="13" t="s">
        <v>73</v>
      </c>
      <c r="AY253" s="199" t="s">
        <v>124</v>
      </c>
    </row>
    <row r="254" s="13" customFormat="1">
      <c r="A254" s="13"/>
      <c r="B254" s="197"/>
      <c r="C254" s="13"/>
      <c r="D254" s="198" t="s">
        <v>133</v>
      </c>
      <c r="E254" s="199" t="s">
        <v>1</v>
      </c>
      <c r="F254" s="200" t="s">
        <v>350</v>
      </c>
      <c r="G254" s="13"/>
      <c r="H254" s="201">
        <v>37.252000000000002</v>
      </c>
      <c r="I254" s="202"/>
      <c r="J254" s="13"/>
      <c r="K254" s="13"/>
      <c r="L254" s="197"/>
      <c r="M254" s="203"/>
      <c r="N254" s="204"/>
      <c r="O254" s="204"/>
      <c r="P254" s="204"/>
      <c r="Q254" s="204"/>
      <c r="R254" s="204"/>
      <c r="S254" s="204"/>
      <c r="T254" s="20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9" t="s">
        <v>133</v>
      </c>
      <c r="AU254" s="199" t="s">
        <v>83</v>
      </c>
      <c r="AV254" s="13" t="s">
        <v>83</v>
      </c>
      <c r="AW254" s="13" t="s">
        <v>30</v>
      </c>
      <c r="AX254" s="13" t="s">
        <v>73</v>
      </c>
      <c r="AY254" s="199" t="s">
        <v>124</v>
      </c>
    </row>
    <row r="255" s="13" customFormat="1">
      <c r="A255" s="13"/>
      <c r="B255" s="197"/>
      <c r="C255" s="13"/>
      <c r="D255" s="198" t="s">
        <v>133</v>
      </c>
      <c r="E255" s="199" t="s">
        <v>1</v>
      </c>
      <c r="F255" s="200" t="s">
        <v>351</v>
      </c>
      <c r="G255" s="13"/>
      <c r="H255" s="201">
        <v>9.8170000000000002</v>
      </c>
      <c r="I255" s="202"/>
      <c r="J255" s="13"/>
      <c r="K255" s="13"/>
      <c r="L255" s="197"/>
      <c r="M255" s="203"/>
      <c r="N255" s="204"/>
      <c r="O255" s="204"/>
      <c r="P255" s="204"/>
      <c r="Q255" s="204"/>
      <c r="R255" s="204"/>
      <c r="S255" s="204"/>
      <c r="T255" s="20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9" t="s">
        <v>133</v>
      </c>
      <c r="AU255" s="199" t="s">
        <v>83</v>
      </c>
      <c r="AV255" s="13" t="s">
        <v>83</v>
      </c>
      <c r="AW255" s="13" t="s">
        <v>30</v>
      </c>
      <c r="AX255" s="13" t="s">
        <v>73</v>
      </c>
      <c r="AY255" s="199" t="s">
        <v>124</v>
      </c>
    </row>
    <row r="256" s="13" customFormat="1">
      <c r="A256" s="13"/>
      <c r="B256" s="197"/>
      <c r="C256" s="13"/>
      <c r="D256" s="198" t="s">
        <v>133</v>
      </c>
      <c r="E256" s="199" t="s">
        <v>1</v>
      </c>
      <c r="F256" s="200" t="s">
        <v>352</v>
      </c>
      <c r="G256" s="13"/>
      <c r="H256" s="201">
        <v>16.048999999999999</v>
      </c>
      <c r="I256" s="202"/>
      <c r="J256" s="13"/>
      <c r="K256" s="13"/>
      <c r="L256" s="197"/>
      <c r="M256" s="203"/>
      <c r="N256" s="204"/>
      <c r="O256" s="204"/>
      <c r="P256" s="204"/>
      <c r="Q256" s="204"/>
      <c r="R256" s="204"/>
      <c r="S256" s="204"/>
      <c r="T256" s="20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9" t="s">
        <v>133</v>
      </c>
      <c r="AU256" s="199" t="s">
        <v>83</v>
      </c>
      <c r="AV256" s="13" t="s">
        <v>83</v>
      </c>
      <c r="AW256" s="13" t="s">
        <v>30</v>
      </c>
      <c r="AX256" s="13" t="s">
        <v>73</v>
      </c>
      <c r="AY256" s="199" t="s">
        <v>124</v>
      </c>
    </row>
    <row r="257" s="13" customFormat="1">
      <c r="A257" s="13"/>
      <c r="B257" s="197"/>
      <c r="C257" s="13"/>
      <c r="D257" s="198" t="s">
        <v>133</v>
      </c>
      <c r="E257" s="199" t="s">
        <v>1</v>
      </c>
      <c r="F257" s="200" t="s">
        <v>353</v>
      </c>
      <c r="G257" s="13"/>
      <c r="H257" s="201">
        <v>15.199999999999999</v>
      </c>
      <c r="I257" s="202"/>
      <c r="J257" s="13"/>
      <c r="K257" s="13"/>
      <c r="L257" s="197"/>
      <c r="M257" s="203"/>
      <c r="N257" s="204"/>
      <c r="O257" s="204"/>
      <c r="P257" s="204"/>
      <c r="Q257" s="204"/>
      <c r="R257" s="204"/>
      <c r="S257" s="204"/>
      <c r="T257" s="20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9" t="s">
        <v>133</v>
      </c>
      <c r="AU257" s="199" t="s">
        <v>83</v>
      </c>
      <c r="AV257" s="13" t="s">
        <v>83</v>
      </c>
      <c r="AW257" s="13" t="s">
        <v>30</v>
      </c>
      <c r="AX257" s="13" t="s">
        <v>73</v>
      </c>
      <c r="AY257" s="199" t="s">
        <v>124</v>
      </c>
    </row>
    <row r="258" s="13" customFormat="1">
      <c r="A258" s="13"/>
      <c r="B258" s="197"/>
      <c r="C258" s="13"/>
      <c r="D258" s="198" t="s">
        <v>133</v>
      </c>
      <c r="E258" s="199" t="s">
        <v>1</v>
      </c>
      <c r="F258" s="200" t="s">
        <v>354</v>
      </c>
      <c r="G258" s="13"/>
      <c r="H258" s="201">
        <v>8.7599999999999998</v>
      </c>
      <c r="I258" s="202"/>
      <c r="J258" s="13"/>
      <c r="K258" s="13"/>
      <c r="L258" s="197"/>
      <c r="M258" s="203"/>
      <c r="N258" s="204"/>
      <c r="O258" s="204"/>
      <c r="P258" s="204"/>
      <c r="Q258" s="204"/>
      <c r="R258" s="204"/>
      <c r="S258" s="204"/>
      <c r="T258" s="20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9" t="s">
        <v>133</v>
      </c>
      <c r="AU258" s="199" t="s">
        <v>83</v>
      </c>
      <c r="AV258" s="13" t="s">
        <v>83</v>
      </c>
      <c r="AW258" s="13" t="s">
        <v>30</v>
      </c>
      <c r="AX258" s="13" t="s">
        <v>73</v>
      </c>
      <c r="AY258" s="199" t="s">
        <v>124</v>
      </c>
    </row>
    <row r="259" s="14" customFormat="1">
      <c r="A259" s="14"/>
      <c r="B259" s="206"/>
      <c r="C259" s="14"/>
      <c r="D259" s="198" t="s">
        <v>133</v>
      </c>
      <c r="E259" s="207" t="s">
        <v>1</v>
      </c>
      <c r="F259" s="208" t="s">
        <v>136</v>
      </c>
      <c r="G259" s="14"/>
      <c r="H259" s="209">
        <v>179.21000000000001</v>
      </c>
      <c r="I259" s="210"/>
      <c r="J259" s="14"/>
      <c r="K259" s="14"/>
      <c r="L259" s="206"/>
      <c r="M259" s="211"/>
      <c r="N259" s="212"/>
      <c r="O259" s="212"/>
      <c r="P259" s="212"/>
      <c r="Q259" s="212"/>
      <c r="R259" s="212"/>
      <c r="S259" s="212"/>
      <c r="T259" s="21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07" t="s">
        <v>133</v>
      </c>
      <c r="AU259" s="207" t="s">
        <v>83</v>
      </c>
      <c r="AV259" s="14" t="s">
        <v>131</v>
      </c>
      <c r="AW259" s="14" t="s">
        <v>30</v>
      </c>
      <c r="AX259" s="14" t="s">
        <v>81</v>
      </c>
      <c r="AY259" s="207" t="s">
        <v>124</v>
      </c>
    </row>
    <row r="260" s="2" customFormat="1" ht="32.4" customHeight="1">
      <c r="A260" s="37"/>
      <c r="B260" s="183"/>
      <c r="C260" s="184" t="s">
        <v>355</v>
      </c>
      <c r="D260" s="184" t="s">
        <v>126</v>
      </c>
      <c r="E260" s="185" t="s">
        <v>356</v>
      </c>
      <c r="F260" s="186" t="s">
        <v>357</v>
      </c>
      <c r="G260" s="187" t="s">
        <v>189</v>
      </c>
      <c r="H260" s="188">
        <v>179.21000000000001</v>
      </c>
      <c r="I260" s="189"/>
      <c r="J260" s="190">
        <f>ROUND(I260*H260,2)</f>
        <v>0</v>
      </c>
      <c r="K260" s="186" t="s">
        <v>130</v>
      </c>
      <c r="L260" s="38"/>
      <c r="M260" s="191" t="s">
        <v>1</v>
      </c>
      <c r="N260" s="192" t="s">
        <v>38</v>
      </c>
      <c r="O260" s="76"/>
      <c r="P260" s="193">
        <f>O260*H260</f>
        <v>0</v>
      </c>
      <c r="Q260" s="193">
        <v>0</v>
      </c>
      <c r="R260" s="193">
        <f>Q260*H260</f>
        <v>0</v>
      </c>
      <c r="S260" s="193">
        <v>0</v>
      </c>
      <c r="T260" s="194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95" t="s">
        <v>131</v>
      </c>
      <c r="AT260" s="195" t="s">
        <v>126</v>
      </c>
      <c r="AU260" s="195" t="s">
        <v>83</v>
      </c>
      <c r="AY260" s="18" t="s">
        <v>124</v>
      </c>
      <c r="BE260" s="196">
        <f>IF(N260="základní",J260,0)</f>
        <v>0</v>
      </c>
      <c r="BF260" s="196">
        <f>IF(N260="snížená",J260,0)</f>
        <v>0</v>
      </c>
      <c r="BG260" s="196">
        <f>IF(N260="zákl. přenesená",J260,0)</f>
        <v>0</v>
      </c>
      <c r="BH260" s="196">
        <f>IF(N260="sníž. přenesená",J260,0)</f>
        <v>0</v>
      </c>
      <c r="BI260" s="196">
        <f>IF(N260="nulová",J260,0)</f>
        <v>0</v>
      </c>
      <c r="BJ260" s="18" t="s">
        <v>81</v>
      </c>
      <c r="BK260" s="196">
        <f>ROUND(I260*H260,2)</f>
        <v>0</v>
      </c>
      <c r="BL260" s="18" t="s">
        <v>131</v>
      </c>
      <c r="BM260" s="195" t="s">
        <v>358</v>
      </c>
    </row>
    <row r="261" s="2" customFormat="1" ht="32.4" customHeight="1">
      <c r="A261" s="37"/>
      <c r="B261" s="183"/>
      <c r="C261" s="184" t="s">
        <v>359</v>
      </c>
      <c r="D261" s="184" t="s">
        <v>126</v>
      </c>
      <c r="E261" s="185" t="s">
        <v>360</v>
      </c>
      <c r="F261" s="186" t="s">
        <v>361</v>
      </c>
      <c r="G261" s="187" t="s">
        <v>189</v>
      </c>
      <c r="H261" s="188">
        <v>129.38399999999999</v>
      </c>
      <c r="I261" s="189"/>
      <c r="J261" s="190">
        <f>ROUND(I261*H261,2)</f>
        <v>0</v>
      </c>
      <c r="K261" s="186" t="s">
        <v>130</v>
      </c>
      <c r="L261" s="38"/>
      <c r="M261" s="191" t="s">
        <v>1</v>
      </c>
      <c r="N261" s="192" t="s">
        <v>38</v>
      </c>
      <c r="O261" s="76"/>
      <c r="P261" s="193">
        <f>O261*H261</f>
        <v>0</v>
      </c>
      <c r="Q261" s="193">
        <v>0.00088000000000000003</v>
      </c>
      <c r="R261" s="193">
        <f>Q261*H261</f>
        <v>0.11385791999999999</v>
      </c>
      <c r="S261" s="193">
        <v>0</v>
      </c>
      <c r="T261" s="194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95" t="s">
        <v>131</v>
      </c>
      <c r="AT261" s="195" t="s">
        <v>126</v>
      </c>
      <c r="AU261" s="195" t="s">
        <v>83</v>
      </c>
      <c r="AY261" s="18" t="s">
        <v>124</v>
      </c>
      <c r="BE261" s="196">
        <f>IF(N261="základní",J261,0)</f>
        <v>0</v>
      </c>
      <c r="BF261" s="196">
        <f>IF(N261="snížená",J261,0)</f>
        <v>0</v>
      </c>
      <c r="BG261" s="196">
        <f>IF(N261="zákl. přenesená",J261,0)</f>
        <v>0</v>
      </c>
      <c r="BH261" s="196">
        <f>IF(N261="sníž. přenesená",J261,0)</f>
        <v>0</v>
      </c>
      <c r="BI261" s="196">
        <f>IF(N261="nulová",J261,0)</f>
        <v>0</v>
      </c>
      <c r="BJ261" s="18" t="s">
        <v>81</v>
      </c>
      <c r="BK261" s="196">
        <f>ROUND(I261*H261,2)</f>
        <v>0</v>
      </c>
      <c r="BL261" s="18" t="s">
        <v>131</v>
      </c>
      <c r="BM261" s="195" t="s">
        <v>362</v>
      </c>
    </row>
    <row r="262" s="15" customFormat="1">
      <c r="A262" s="15"/>
      <c r="B262" s="214"/>
      <c r="C262" s="15"/>
      <c r="D262" s="198" t="s">
        <v>133</v>
      </c>
      <c r="E262" s="215" t="s">
        <v>1</v>
      </c>
      <c r="F262" s="216" t="s">
        <v>338</v>
      </c>
      <c r="G262" s="15"/>
      <c r="H262" s="215" t="s">
        <v>1</v>
      </c>
      <c r="I262" s="217"/>
      <c r="J262" s="15"/>
      <c r="K262" s="15"/>
      <c r="L262" s="214"/>
      <c r="M262" s="218"/>
      <c r="N262" s="219"/>
      <c r="O262" s="219"/>
      <c r="P262" s="219"/>
      <c r="Q262" s="219"/>
      <c r="R262" s="219"/>
      <c r="S262" s="219"/>
      <c r="T262" s="220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15" t="s">
        <v>133</v>
      </c>
      <c r="AU262" s="215" t="s">
        <v>83</v>
      </c>
      <c r="AV262" s="15" t="s">
        <v>81</v>
      </c>
      <c r="AW262" s="15" t="s">
        <v>30</v>
      </c>
      <c r="AX262" s="15" t="s">
        <v>73</v>
      </c>
      <c r="AY262" s="215" t="s">
        <v>124</v>
      </c>
    </row>
    <row r="263" s="15" customFormat="1">
      <c r="A263" s="15"/>
      <c r="B263" s="214"/>
      <c r="C263" s="15"/>
      <c r="D263" s="198" t="s">
        <v>133</v>
      </c>
      <c r="E263" s="215" t="s">
        <v>1</v>
      </c>
      <c r="F263" s="216" t="s">
        <v>339</v>
      </c>
      <c r="G263" s="15"/>
      <c r="H263" s="215" t="s">
        <v>1</v>
      </c>
      <c r="I263" s="217"/>
      <c r="J263" s="15"/>
      <c r="K263" s="15"/>
      <c r="L263" s="214"/>
      <c r="M263" s="218"/>
      <c r="N263" s="219"/>
      <c r="O263" s="219"/>
      <c r="P263" s="219"/>
      <c r="Q263" s="219"/>
      <c r="R263" s="219"/>
      <c r="S263" s="219"/>
      <c r="T263" s="220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15" t="s">
        <v>133</v>
      </c>
      <c r="AU263" s="215" t="s">
        <v>83</v>
      </c>
      <c r="AV263" s="15" t="s">
        <v>81</v>
      </c>
      <c r="AW263" s="15" t="s">
        <v>30</v>
      </c>
      <c r="AX263" s="15" t="s">
        <v>73</v>
      </c>
      <c r="AY263" s="215" t="s">
        <v>124</v>
      </c>
    </row>
    <row r="264" s="13" customFormat="1">
      <c r="A264" s="13"/>
      <c r="B264" s="197"/>
      <c r="C264" s="13"/>
      <c r="D264" s="198" t="s">
        <v>133</v>
      </c>
      <c r="E264" s="199" t="s">
        <v>1</v>
      </c>
      <c r="F264" s="200" t="s">
        <v>349</v>
      </c>
      <c r="G264" s="13"/>
      <c r="H264" s="201">
        <v>92.132000000000005</v>
      </c>
      <c r="I264" s="202"/>
      <c r="J264" s="13"/>
      <c r="K264" s="13"/>
      <c r="L264" s="197"/>
      <c r="M264" s="203"/>
      <c r="N264" s="204"/>
      <c r="O264" s="204"/>
      <c r="P264" s="204"/>
      <c r="Q264" s="204"/>
      <c r="R264" s="204"/>
      <c r="S264" s="204"/>
      <c r="T264" s="20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9" t="s">
        <v>133</v>
      </c>
      <c r="AU264" s="199" t="s">
        <v>83</v>
      </c>
      <c r="AV264" s="13" t="s">
        <v>83</v>
      </c>
      <c r="AW264" s="13" t="s">
        <v>30</v>
      </c>
      <c r="AX264" s="13" t="s">
        <v>73</v>
      </c>
      <c r="AY264" s="199" t="s">
        <v>124</v>
      </c>
    </row>
    <row r="265" s="13" customFormat="1">
      <c r="A265" s="13"/>
      <c r="B265" s="197"/>
      <c r="C265" s="13"/>
      <c r="D265" s="198" t="s">
        <v>133</v>
      </c>
      <c r="E265" s="199" t="s">
        <v>1</v>
      </c>
      <c r="F265" s="200" t="s">
        <v>350</v>
      </c>
      <c r="G265" s="13"/>
      <c r="H265" s="201">
        <v>37.252000000000002</v>
      </c>
      <c r="I265" s="202"/>
      <c r="J265" s="13"/>
      <c r="K265" s="13"/>
      <c r="L265" s="197"/>
      <c r="M265" s="203"/>
      <c r="N265" s="204"/>
      <c r="O265" s="204"/>
      <c r="P265" s="204"/>
      <c r="Q265" s="204"/>
      <c r="R265" s="204"/>
      <c r="S265" s="204"/>
      <c r="T265" s="20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9" t="s">
        <v>133</v>
      </c>
      <c r="AU265" s="199" t="s">
        <v>83</v>
      </c>
      <c r="AV265" s="13" t="s">
        <v>83</v>
      </c>
      <c r="AW265" s="13" t="s">
        <v>30</v>
      </c>
      <c r="AX265" s="13" t="s">
        <v>73</v>
      </c>
      <c r="AY265" s="199" t="s">
        <v>124</v>
      </c>
    </row>
    <row r="266" s="14" customFormat="1">
      <c r="A266" s="14"/>
      <c r="B266" s="206"/>
      <c r="C266" s="14"/>
      <c r="D266" s="198" t="s">
        <v>133</v>
      </c>
      <c r="E266" s="207" t="s">
        <v>1</v>
      </c>
      <c r="F266" s="208" t="s">
        <v>136</v>
      </c>
      <c r="G266" s="14"/>
      <c r="H266" s="209">
        <v>129.38400000000002</v>
      </c>
      <c r="I266" s="210"/>
      <c r="J266" s="14"/>
      <c r="K266" s="14"/>
      <c r="L266" s="206"/>
      <c r="M266" s="211"/>
      <c r="N266" s="212"/>
      <c r="O266" s="212"/>
      <c r="P266" s="212"/>
      <c r="Q266" s="212"/>
      <c r="R266" s="212"/>
      <c r="S266" s="212"/>
      <c r="T266" s="21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07" t="s">
        <v>133</v>
      </c>
      <c r="AU266" s="207" t="s">
        <v>83</v>
      </c>
      <c r="AV266" s="14" t="s">
        <v>131</v>
      </c>
      <c r="AW266" s="14" t="s">
        <v>30</v>
      </c>
      <c r="AX266" s="14" t="s">
        <v>81</v>
      </c>
      <c r="AY266" s="207" t="s">
        <v>124</v>
      </c>
    </row>
    <row r="267" s="2" customFormat="1" ht="32.4" customHeight="1">
      <c r="A267" s="37"/>
      <c r="B267" s="183"/>
      <c r="C267" s="184" t="s">
        <v>363</v>
      </c>
      <c r="D267" s="184" t="s">
        <v>126</v>
      </c>
      <c r="E267" s="185" t="s">
        <v>364</v>
      </c>
      <c r="F267" s="186" t="s">
        <v>365</v>
      </c>
      <c r="G267" s="187" t="s">
        <v>189</v>
      </c>
      <c r="H267" s="188">
        <v>129.38399999999999</v>
      </c>
      <c r="I267" s="189"/>
      <c r="J267" s="190">
        <f>ROUND(I267*H267,2)</f>
        <v>0</v>
      </c>
      <c r="K267" s="186" t="s">
        <v>130</v>
      </c>
      <c r="L267" s="38"/>
      <c r="M267" s="191" t="s">
        <v>1</v>
      </c>
      <c r="N267" s="192" t="s">
        <v>38</v>
      </c>
      <c r="O267" s="76"/>
      <c r="P267" s="193">
        <f>O267*H267</f>
        <v>0</v>
      </c>
      <c r="Q267" s="193">
        <v>0</v>
      </c>
      <c r="R267" s="193">
        <f>Q267*H267</f>
        <v>0</v>
      </c>
      <c r="S267" s="193">
        <v>0</v>
      </c>
      <c r="T267" s="194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95" t="s">
        <v>131</v>
      </c>
      <c r="AT267" s="195" t="s">
        <v>126</v>
      </c>
      <c r="AU267" s="195" t="s">
        <v>83</v>
      </c>
      <c r="AY267" s="18" t="s">
        <v>124</v>
      </c>
      <c r="BE267" s="196">
        <f>IF(N267="základní",J267,0)</f>
        <v>0</v>
      </c>
      <c r="BF267" s="196">
        <f>IF(N267="snížená",J267,0)</f>
        <v>0</v>
      </c>
      <c r="BG267" s="196">
        <f>IF(N267="zákl. přenesená",J267,0)</f>
        <v>0</v>
      </c>
      <c r="BH267" s="196">
        <f>IF(N267="sníž. přenesená",J267,0)</f>
        <v>0</v>
      </c>
      <c r="BI267" s="196">
        <f>IF(N267="nulová",J267,0)</f>
        <v>0</v>
      </c>
      <c r="BJ267" s="18" t="s">
        <v>81</v>
      </c>
      <c r="BK267" s="196">
        <f>ROUND(I267*H267,2)</f>
        <v>0</v>
      </c>
      <c r="BL267" s="18" t="s">
        <v>131</v>
      </c>
      <c r="BM267" s="195" t="s">
        <v>366</v>
      </c>
    </row>
    <row r="268" s="2" customFormat="1" ht="86.4" customHeight="1">
      <c r="A268" s="37"/>
      <c r="B268" s="183"/>
      <c r="C268" s="184" t="s">
        <v>367</v>
      </c>
      <c r="D268" s="184" t="s">
        <v>126</v>
      </c>
      <c r="E268" s="185" t="s">
        <v>368</v>
      </c>
      <c r="F268" s="186" t="s">
        <v>369</v>
      </c>
      <c r="G268" s="187" t="s">
        <v>163</v>
      </c>
      <c r="H268" s="188">
        <v>2.2970000000000002</v>
      </c>
      <c r="I268" s="189"/>
      <c r="J268" s="190">
        <f>ROUND(I268*H268,2)</f>
        <v>0</v>
      </c>
      <c r="K268" s="186" t="s">
        <v>130</v>
      </c>
      <c r="L268" s="38"/>
      <c r="M268" s="191" t="s">
        <v>1</v>
      </c>
      <c r="N268" s="192" t="s">
        <v>38</v>
      </c>
      <c r="O268" s="76"/>
      <c r="P268" s="193">
        <f>O268*H268</f>
        <v>0</v>
      </c>
      <c r="Q268" s="193">
        <v>1.0551600000000001</v>
      </c>
      <c r="R268" s="193">
        <f>Q268*H268</f>
        <v>2.4237025200000004</v>
      </c>
      <c r="S268" s="193">
        <v>0</v>
      </c>
      <c r="T268" s="194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95" t="s">
        <v>131</v>
      </c>
      <c r="AT268" s="195" t="s">
        <v>126</v>
      </c>
      <c r="AU268" s="195" t="s">
        <v>83</v>
      </c>
      <c r="AY268" s="18" t="s">
        <v>124</v>
      </c>
      <c r="BE268" s="196">
        <f>IF(N268="základní",J268,0)</f>
        <v>0</v>
      </c>
      <c r="BF268" s="196">
        <f>IF(N268="snížená",J268,0)</f>
        <v>0</v>
      </c>
      <c r="BG268" s="196">
        <f>IF(N268="zákl. přenesená",J268,0)</f>
        <v>0</v>
      </c>
      <c r="BH268" s="196">
        <f>IF(N268="sníž. přenesená",J268,0)</f>
        <v>0</v>
      </c>
      <c r="BI268" s="196">
        <f>IF(N268="nulová",J268,0)</f>
        <v>0</v>
      </c>
      <c r="BJ268" s="18" t="s">
        <v>81</v>
      </c>
      <c r="BK268" s="196">
        <f>ROUND(I268*H268,2)</f>
        <v>0</v>
      </c>
      <c r="BL268" s="18" t="s">
        <v>131</v>
      </c>
      <c r="BM268" s="195" t="s">
        <v>370</v>
      </c>
    </row>
    <row r="269" s="13" customFormat="1">
      <c r="A269" s="13"/>
      <c r="B269" s="197"/>
      <c r="C269" s="13"/>
      <c r="D269" s="198" t="s">
        <v>133</v>
      </c>
      <c r="E269" s="199" t="s">
        <v>1</v>
      </c>
      <c r="F269" s="200" t="s">
        <v>371</v>
      </c>
      <c r="G269" s="13"/>
      <c r="H269" s="201">
        <v>2.2970000000000002</v>
      </c>
      <c r="I269" s="202"/>
      <c r="J269" s="13"/>
      <c r="K269" s="13"/>
      <c r="L269" s="197"/>
      <c r="M269" s="203"/>
      <c r="N269" s="204"/>
      <c r="O269" s="204"/>
      <c r="P269" s="204"/>
      <c r="Q269" s="204"/>
      <c r="R269" s="204"/>
      <c r="S269" s="204"/>
      <c r="T269" s="20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9" t="s">
        <v>133</v>
      </c>
      <c r="AU269" s="199" t="s">
        <v>83</v>
      </c>
      <c r="AV269" s="13" t="s">
        <v>83</v>
      </c>
      <c r="AW269" s="13" t="s">
        <v>30</v>
      </c>
      <c r="AX269" s="13" t="s">
        <v>81</v>
      </c>
      <c r="AY269" s="199" t="s">
        <v>124</v>
      </c>
    </row>
    <row r="270" s="12" customFormat="1" ht="22.8" customHeight="1">
      <c r="A270" s="12"/>
      <c r="B270" s="170"/>
      <c r="C270" s="12"/>
      <c r="D270" s="171" t="s">
        <v>72</v>
      </c>
      <c r="E270" s="181" t="s">
        <v>156</v>
      </c>
      <c r="F270" s="181" t="s">
        <v>372</v>
      </c>
      <c r="G270" s="12"/>
      <c r="H270" s="12"/>
      <c r="I270" s="173"/>
      <c r="J270" s="182">
        <f>BK270</f>
        <v>0</v>
      </c>
      <c r="K270" s="12"/>
      <c r="L270" s="170"/>
      <c r="M270" s="175"/>
      <c r="N270" s="176"/>
      <c r="O270" s="176"/>
      <c r="P270" s="177">
        <f>SUM(P271:P347)</f>
        <v>0</v>
      </c>
      <c r="Q270" s="176"/>
      <c r="R270" s="177">
        <f>SUM(R271:R347)</f>
        <v>15.657666660000002</v>
      </c>
      <c r="S270" s="176"/>
      <c r="T270" s="178">
        <f>SUM(T271:T347)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71" t="s">
        <v>81</v>
      </c>
      <c r="AT270" s="179" t="s">
        <v>72</v>
      </c>
      <c r="AU270" s="179" t="s">
        <v>81</v>
      </c>
      <c r="AY270" s="171" t="s">
        <v>124</v>
      </c>
      <c r="BK270" s="180">
        <f>SUM(BK271:BK347)</f>
        <v>0</v>
      </c>
    </row>
    <row r="271" s="2" customFormat="1" ht="32.4" customHeight="1">
      <c r="A271" s="37"/>
      <c r="B271" s="183"/>
      <c r="C271" s="184" t="s">
        <v>373</v>
      </c>
      <c r="D271" s="184" t="s">
        <v>126</v>
      </c>
      <c r="E271" s="185" t="s">
        <v>374</v>
      </c>
      <c r="F271" s="186" t="s">
        <v>375</v>
      </c>
      <c r="G271" s="187" t="s">
        <v>189</v>
      </c>
      <c r="H271" s="188">
        <v>197.62600000000001</v>
      </c>
      <c r="I271" s="189"/>
      <c r="J271" s="190">
        <f>ROUND(I271*H271,2)</f>
        <v>0</v>
      </c>
      <c r="K271" s="186" t="s">
        <v>130</v>
      </c>
      <c r="L271" s="38"/>
      <c r="M271" s="191" t="s">
        <v>1</v>
      </c>
      <c r="N271" s="192" t="s">
        <v>38</v>
      </c>
      <c r="O271" s="76"/>
      <c r="P271" s="193">
        <f>O271*H271</f>
        <v>0</v>
      </c>
      <c r="Q271" s="193">
        <v>0.0073499999999999998</v>
      </c>
      <c r="R271" s="193">
        <f>Q271*H271</f>
        <v>1.4525511</v>
      </c>
      <c r="S271" s="193">
        <v>0</v>
      </c>
      <c r="T271" s="194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95" t="s">
        <v>131</v>
      </c>
      <c r="AT271" s="195" t="s">
        <v>126</v>
      </c>
      <c r="AU271" s="195" t="s">
        <v>83</v>
      </c>
      <c r="AY271" s="18" t="s">
        <v>124</v>
      </c>
      <c r="BE271" s="196">
        <f>IF(N271="základní",J271,0)</f>
        <v>0</v>
      </c>
      <c r="BF271" s="196">
        <f>IF(N271="snížená",J271,0)</f>
        <v>0</v>
      </c>
      <c r="BG271" s="196">
        <f>IF(N271="zákl. přenesená",J271,0)</f>
        <v>0</v>
      </c>
      <c r="BH271" s="196">
        <f>IF(N271="sníž. přenesená",J271,0)</f>
        <v>0</v>
      </c>
      <c r="BI271" s="196">
        <f>IF(N271="nulová",J271,0)</f>
        <v>0</v>
      </c>
      <c r="BJ271" s="18" t="s">
        <v>81</v>
      </c>
      <c r="BK271" s="196">
        <f>ROUND(I271*H271,2)</f>
        <v>0</v>
      </c>
      <c r="BL271" s="18" t="s">
        <v>131</v>
      </c>
      <c r="BM271" s="195" t="s">
        <v>376</v>
      </c>
    </row>
    <row r="272" s="15" customFormat="1">
      <c r="A272" s="15"/>
      <c r="B272" s="214"/>
      <c r="C272" s="15"/>
      <c r="D272" s="198" t="s">
        <v>133</v>
      </c>
      <c r="E272" s="215" t="s">
        <v>1</v>
      </c>
      <c r="F272" s="216" t="s">
        <v>377</v>
      </c>
      <c r="G272" s="15"/>
      <c r="H272" s="215" t="s">
        <v>1</v>
      </c>
      <c r="I272" s="217"/>
      <c r="J272" s="15"/>
      <c r="K272" s="15"/>
      <c r="L272" s="214"/>
      <c r="M272" s="218"/>
      <c r="N272" s="219"/>
      <c r="O272" s="219"/>
      <c r="P272" s="219"/>
      <c r="Q272" s="219"/>
      <c r="R272" s="219"/>
      <c r="S272" s="219"/>
      <c r="T272" s="220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15" t="s">
        <v>133</v>
      </c>
      <c r="AU272" s="215" t="s">
        <v>83</v>
      </c>
      <c r="AV272" s="15" t="s">
        <v>81</v>
      </c>
      <c r="AW272" s="15" t="s">
        <v>30</v>
      </c>
      <c r="AX272" s="15" t="s">
        <v>73</v>
      </c>
      <c r="AY272" s="215" t="s">
        <v>124</v>
      </c>
    </row>
    <row r="273" s="13" customFormat="1">
      <c r="A273" s="13"/>
      <c r="B273" s="197"/>
      <c r="C273" s="13"/>
      <c r="D273" s="198" t="s">
        <v>133</v>
      </c>
      <c r="E273" s="199" t="s">
        <v>1</v>
      </c>
      <c r="F273" s="200" t="s">
        <v>378</v>
      </c>
      <c r="G273" s="13"/>
      <c r="H273" s="201">
        <v>179.02500000000001</v>
      </c>
      <c r="I273" s="202"/>
      <c r="J273" s="13"/>
      <c r="K273" s="13"/>
      <c r="L273" s="197"/>
      <c r="M273" s="203"/>
      <c r="N273" s="204"/>
      <c r="O273" s="204"/>
      <c r="P273" s="204"/>
      <c r="Q273" s="204"/>
      <c r="R273" s="204"/>
      <c r="S273" s="204"/>
      <c r="T273" s="20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9" t="s">
        <v>133</v>
      </c>
      <c r="AU273" s="199" t="s">
        <v>83</v>
      </c>
      <c r="AV273" s="13" t="s">
        <v>83</v>
      </c>
      <c r="AW273" s="13" t="s">
        <v>30</v>
      </c>
      <c r="AX273" s="13" t="s">
        <v>73</v>
      </c>
      <c r="AY273" s="199" t="s">
        <v>124</v>
      </c>
    </row>
    <row r="274" s="13" customFormat="1">
      <c r="A274" s="13"/>
      <c r="B274" s="197"/>
      <c r="C274" s="13"/>
      <c r="D274" s="198" t="s">
        <v>133</v>
      </c>
      <c r="E274" s="199" t="s">
        <v>1</v>
      </c>
      <c r="F274" s="200" t="s">
        <v>379</v>
      </c>
      <c r="G274" s="13"/>
      <c r="H274" s="201">
        <v>10.291</v>
      </c>
      <c r="I274" s="202"/>
      <c r="J274" s="13"/>
      <c r="K274" s="13"/>
      <c r="L274" s="197"/>
      <c r="M274" s="203"/>
      <c r="N274" s="204"/>
      <c r="O274" s="204"/>
      <c r="P274" s="204"/>
      <c r="Q274" s="204"/>
      <c r="R274" s="204"/>
      <c r="S274" s="204"/>
      <c r="T274" s="20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9" t="s">
        <v>133</v>
      </c>
      <c r="AU274" s="199" t="s">
        <v>83</v>
      </c>
      <c r="AV274" s="13" t="s">
        <v>83</v>
      </c>
      <c r="AW274" s="13" t="s">
        <v>30</v>
      </c>
      <c r="AX274" s="13" t="s">
        <v>73</v>
      </c>
      <c r="AY274" s="199" t="s">
        <v>124</v>
      </c>
    </row>
    <row r="275" s="15" customFormat="1">
      <c r="A275" s="15"/>
      <c r="B275" s="214"/>
      <c r="C275" s="15"/>
      <c r="D275" s="198" t="s">
        <v>133</v>
      </c>
      <c r="E275" s="215" t="s">
        <v>1</v>
      </c>
      <c r="F275" s="216" t="s">
        <v>380</v>
      </c>
      <c r="G275" s="15"/>
      <c r="H275" s="215" t="s">
        <v>1</v>
      </c>
      <c r="I275" s="217"/>
      <c r="J275" s="15"/>
      <c r="K275" s="15"/>
      <c r="L275" s="214"/>
      <c r="M275" s="218"/>
      <c r="N275" s="219"/>
      <c r="O275" s="219"/>
      <c r="P275" s="219"/>
      <c r="Q275" s="219"/>
      <c r="R275" s="219"/>
      <c r="S275" s="219"/>
      <c r="T275" s="220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15" t="s">
        <v>133</v>
      </c>
      <c r="AU275" s="215" t="s">
        <v>83</v>
      </c>
      <c r="AV275" s="15" t="s">
        <v>81</v>
      </c>
      <c r="AW275" s="15" t="s">
        <v>30</v>
      </c>
      <c r="AX275" s="15" t="s">
        <v>73</v>
      </c>
      <c r="AY275" s="215" t="s">
        <v>124</v>
      </c>
    </row>
    <row r="276" s="13" customFormat="1">
      <c r="A276" s="13"/>
      <c r="B276" s="197"/>
      <c r="C276" s="13"/>
      <c r="D276" s="198" t="s">
        <v>133</v>
      </c>
      <c r="E276" s="199" t="s">
        <v>1</v>
      </c>
      <c r="F276" s="200" t="s">
        <v>381</v>
      </c>
      <c r="G276" s="13"/>
      <c r="H276" s="201">
        <v>8.3100000000000005</v>
      </c>
      <c r="I276" s="202"/>
      <c r="J276" s="13"/>
      <c r="K276" s="13"/>
      <c r="L276" s="197"/>
      <c r="M276" s="203"/>
      <c r="N276" s="204"/>
      <c r="O276" s="204"/>
      <c r="P276" s="204"/>
      <c r="Q276" s="204"/>
      <c r="R276" s="204"/>
      <c r="S276" s="204"/>
      <c r="T276" s="20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9" t="s">
        <v>133</v>
      </c>
      <c r="AU276" s="199" t="s">
        <v>83</v>
      </c>
      <c r="AV276" s="13" t="s">
        <v>83</v>
      </c>
      <c r="AW276" s="13" t="s">
        <v>30</v>
      </c>
      <c r="AX276" s="13" t="s">
        <v>73</v>
      </c>
      <c r="AY276" s="199" t="s">
        <v>124</v>
      </c>
    </row>
    <row r="277" s="14" customFormat="1">
      <c r="A277" s="14"/>
      <c r="B277" s="206"/>
      <c r="C277" s="14"/>
      <c r="D277" s="198" t="s">
        <v>133</v>
      </c>
      <c r="E277" s="207" t="s">
        <v>1</v>
      </c>
      <c r="F277" s="208" t="s">
        <v>136</v>
      </c>
      <c r="G277" s="14"/>
      <c r="H277" s="209">
        <v>197.62600000000001</v>
      </c>
      <c r="I277" s="210"/>
      <c r="J277" s="14"/>
      <c r="K277" s="14"/>
      <c r="L277" s="206"/>
      <c r="M277" s="211"/>
      <c r="N277" s="212"/>
      <c r="O277" s="212"/>
      <c r="P277" s="212"/>
      <c r="Q277" s="212"/>
      <c r="R277" s="212"/>
      <c r="S277" s="212"/>
      <c r="T277" s="21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07" t="s">
        <v>133</v>
      </c>
      <c r="AU277" s="207" t="s">
        <v>83</v>
      </c>
      <c r="AV277" s="14" t="s">
        <v>131</v>
      </c>
      <c r="AW277" s="14" t="s">
        <v>30</v>
      </c>
      <c r="AX277" s="14" t="s">
        <v>81</v>
      </c>
      <c r="AY277" s="207" t="s">
        <v>124</v>
      </c>
    </row>
    <row r="278" s="2" customFormat="1" ht="43.2" customHeight="1">
      <c r="A278" s="37"/>
      <c r="B278" s="183"/>
      <c r="C278" s="184" t="s">
        <v>382</v>
      </c>
      <c r="D278" s="184" t="s">
        <v>126</v>
      </c>
      <c r="E278" s="185" t="s">
        <v>383</v>
      </c>
      <c r="F278" s="186" t="s">
        <v>384</v>
      </c>
      <c r="G278" s="187" t="s">
        <v>189</v>
      </c>
      <c r="H278" s="188">
        <v>197.62600000000001</v>
      </c>
      <c r="I278" s="189"/>
      <c r="J278" s="190">
        <f>ROUND(I278*H278,2)</f>
        <v>0</v>
      </c>
      <c r="K278" s="186" t="s">
        <v>130</v>
      </c>
      <c r="L278" s="38"/>
      <c r="M278" s="191" t="s">
        <v>1</v>
      </c>
      <c r="N278" s="192" t="s">
        <v>38</v>
      </c>
      <c r="O278" s="76"/>
      <c r="P278" s="193">
        <f>O278*H278</f>
        <v>0</v>
      </c>
      <c r="Q278" s="193">
        <v>0.018380000000000001</v>
      </c>
      <c r="R278" s="193">
        <f>Q278*H278</f>
        <v>3.63236588</v>
      </c>
      <c r="S278" s="193">
        <v>0</v>
      </c>
      <c r="T278" s="194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95" t="s">
        <v>131</v>
      </c>
      <c r="AT278" s="195" t="s">
        <v>126</v>
      </c>
      <c r="AU278" s="195" t="s">
        <v>83</v>
      </c>
      <c r="AY278" s="18" t="s">
        <v>124</v>
      </c>
      <c r="BE278" s="196">
        <f>IF(N278="základní",J278,0)</f>
        <v>0</v>
      </c>
      <c r="BF278" s="196">
        <f>IF(N278="snížená",J278,0)</f>
        <v>0</v>
      </c>
      <c r="BG278" s="196">
        <f>IF(N278="zákl. přenesená",J278,0)</f>
        <v>0</v>
      </c>
      <c r="BH278" s="196">
        <f>IF(N278="sníž. přenesená",J278,0)</f>
        <v>0</v>
      </c>
      <c r="BI278" s="196">
        <f>IF(N278="nulová",J278,0)</f>
        <v>0</v>
      </c>
      <c r="BJ278" s="18" t="s">
        <v>81</v>
      </c>
      <c r="BK278" s="196">
        <f>ROUND(I278*H278,2)</f>
        <v>0</v>
      </c>
      <c r="BL278" s="18" t="s">
        <v>131</v>
      </c>
      <c r="BM278" s="195" t="s">
        <v>385</v>
      </c>
    </row>
    <row r="279" s="15" customFormat="1">
      <c r="A279" s="15"/>
      <c r="B279" s="214"/>
      <c r="C279" s="15"/>
      <c r="D279" s="198" t="s">
        <v>133</v>
      </c>
      <c r="E279" s="215" t="s">
        <v>1</v>
      </c>
      <c r="F279" s="216" t="s">
        <v>377</v>
      </c>
      <c r="G279" s="15"/>
      <c r="H279" s="215" t="s">
        <v>1</v>
      </c>
      <c r="I279" s="217"/>
      <c r="J279" s="15"/>
      <c r="K279" s="15"/>
      <c r="L279" s="214"/>
      <c r="M279" s="218"/>
      <c r="N279" s="219"/>
      <c r="O279" s="219"/>
      <c r="P279" s="219"/>
      <c r="Q279" s="219"/>
      <c r="R279" s="219"/>
      <c r="S279" s="219"/>
      <c r="T279" s="220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15" t="s">
        <v>133</v>
      </c>
      <c r="AU279" s="215" t="s">
        <v>83</v>
      </c>
      <c r="AV279" s="15" t="s">
        <v>81</v>
      </c>
      <c r="AW279" s="15" t="s">
        <v>30</v>
      </c>
      <c r="AX279" s="15" t="s">
        <v>73</v>
      </c>
      <c r="AY279" s="215" t="s">
        <v>124</v>
      </c>
    </row>
    <row r="280" s="13" customFormat="1">
      <c r="A280" s="13"/>
      <c r="B280" s="197"/>
      <c r="C280" s="13"/>
      <c r="D280" s="198" t="s">
        <v>133</v>
      </c>
      <c r="E280" s="199" t="s">
        <v>1</v>
      </c>
      <c r="F280" s="200" t="s">
        <v>378</v>
      </c>
      <c r="G280" s="13"/>
      <c r="H280" s="201">
        <v>179.02500000000001</v>
      </c>
      <c r="I280" s="202"/>
      <c r="J280" s="13"/>
      <c r="K280" s="13"/>
      <c r="L280" s="197"/>
      <c r="M280" s="203"/>
      <c r="N280" s="204"/>
      <c r="O280" s="204"/>
      <c r="P280" s="204"/>
      <c r="Q280" s="204"/>
      <c r="R280" s="204"/>
      <c r="S280" s="204"/>
      <c r="T280" s="20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99" t="s">
        <v>133</v>
      </c>
      <c r="AU280" s="199" t="s">
        <v>83</v>
      </c>
      <c r="AV280" s="13" t="s">
        <v>83</v>
      </c>
      <c r="AW280" s="13" t="s">
        <v>30</v>
      </c>
      <c r="AX280" s="13" t="s">
        <v>73</v>
      </c>
      <c r="AY280" s="199" t="s">
        <v>124</v>
      </c>
    </row>
    <row r="281" s="13" customFormat="1">
      <c r="A281" s="13"/>
      <c r="B281" s="197"/>
      <c r="C281" s="13"/>
      <c r="D281" s="198" t="s">
        <v>133</v>
      </c>
      <c r="E281" s="199" t="s">
        <v>1</v>
      </c>
      <c r="F281" s="200" t="s">
        <v>379</v>
      </c>
      <c r="G281" s="13"/>
      <c r="H281" s="201">
        <v>10.291</v>
      </c>
      <c r="I281" s="202"/>
      <c r="J281" s="13"/>
      <c r="K281" s="13"/>
      <c r="L281" s="197"/>
      <c r="M281" s="203"/>
      <c r="N281" s="204"/>
      <c r="O281" s="204"/>
      <c r="P281" s="204"/>
      <c r="Q281" s="204"/>
      <c r="R281" s="204"/>
      <c r="S281" s="204"/>
      <c r="T281" s="20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9" t="s">
        <v>133</v>
      </c>
      <c r="AU281" s="199" t="s">
        <v>83</v>
      </c>
      <c r="AV281" s="13" t="s">
        <v>83</v>
      </c>
      <c r="AW281" s="13" t="s">
        <v>30</v>
      </c>
      <c r="AX281" s="13" t="s">
        <v>73</v>
      </c>
      <c r="AY281" s="199" t="s">
        <v>124</v>
      </c>
    </row>
    <row r="282" s="15" customFormat="1">
      <c r="A282" s="15"/>
      <c r="B282" s="214"/>
      <c r="C282" s="15"/>
      <c r="D282" s="198" t="s">
        <v>133</v>
      </c>
      <c r="E282" s="215" t="s">
        <v>1</v>
      </c>
      <c r="F282" s="216" t="s">
        <v>380</v>
      </c>
      <c r="G282" s="15"/>
      <c r="H282" s="215" t="s">
        <v>1</v>
      </c>
      <c r="I282" s="217"/>
      <c r="J282" s="15"/>
      <c r="K282" s="15"/>
      <c r="L282" s="214"/>
      <c r="M282" s="218"/>
      <c r="N282" s="219"/>
      <c r="O282" s="219"/>
      <c r="P282" s="219"/>
      <c r="Q282" s="219"/>
      <c r="R282" s="219"/>
      <c r="S282" s="219"/>
      <c r="T282" s="220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15" t="s">
        <v>133</v>
      </c>
      <c r="AU282" s="215" t="s">
        <v>83</v>
      </c>
      <c r="AV282" s="15" t="s">
        <v>81</v>
      </c>
      <c r="AW282" s="15" t="s">
        <v>30</v>
      </c>
      <c r="AX282" s="15" t="s">
        <v>73</v>
      </c>
      <c r="AY282" s="215" t="s">
        <v>124</v>
      </c>
    </row>
    <row r="283" s="13" customFormat="1">
      <c r="A283" s="13"/>
      <c r="B283" s="197"/>
      <c r="C283" s="13"/>
      <c r="D283" s="198" t="s">
        <v>133</v>
      </c>
      <c r="E283" s="199" t="s">
        <v>1</v>
      </c>
      <c r="F283" s="200" t="s">
        <v>381</v>
      </c>
      <c r="G283" s="13"/>
      <c r="H283" s="201">
        <v>8.3100000000000005</v>
      </c>
      <c r="I283" s="202"/>
      <c r="J283" s="13"/>
      <c r="K283" s="13"/>
      <c r="L283" s="197"/>
      <c r="M283" s="203"/>
      <c r="N283" s="204"/>
      <c r="O283" s="204"/>
      <c r="P283" s="204"/>
      <c r="Q283" s="204"/>
      <c r="R283" s="204"/>
      <c r="S283" s="204"/>
      <c r="T283" s="20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9" t="s">
        <v>133</v>
      </c>
      <c r="AU283" s="199" t="s">
        <v>83</v>
      </c>
      <c r="AV283" s="13" t="s">
        <v>83</v>
      </c>
      <c r="AW283" s="13" t="s">
        <v>30</v>
      </c>
      <c r="AX283" s="13" t="s">
        <v>73</v>
      </c>
      <c r="AY283" s="199" t="s">
        <v>124</v>
      </c>
    </row>
    <row r="284" s="14" customFormat="1">
      <c r="A284" s="14"/>
      <c r="B284" s="206"/>
      <c r="C284" s="14"/>
      <c r="D284" s="198" t="s">
        <v>133</v>
      </c>
      <c r="E284" s="207" t="s">
        <v>1</v>
      </c>
      <c r="F284" s="208" t="s">
        <v>136</v>
      </c>
      <c r="G284" s="14"/>
      <c r="H284" s="209">
        <v>197.62600000000001</v>
      </c>
      <c r="I284" s="210"/>
      <c r="J284" s="14"/>
      <c r="K284" s="14"/>
      <c r="L284" s="206"/>
      <c r="M284" s="211"/>
      <c r="N284" s="212"/>
      <c r="O284" s="212"/>
      <c r="P284" s="212"/>
      <c r="Q284" s="212"/>
      <c r="R284" s="212"/>
      <c r="S284" s="212"/>
      <c r="T284" s="21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07" t="s">
        <v>133</v>
      </c>
      <c r="AU284" s="207" t="s">
        <v>83</v>
      </c>
      <c r="AV284" s="14" t="s">
        <v>131</v>
      </c>
      <c r="AW284" s="14" t="s">
        <v>30</v>
      </c>
      <c r="AX284" s="14" t="s">
        <v>81</v>
      </c>
      <c r="AY284" s="207" t="s">
        <v>124</v>
      </c>
    </row>
    <row r="285" s="2" customFormat="1" ht="32.4" customHeight="1">
      <c r="A285" s="37"/>
      <c r="B285" s="183"/>
      <c r="C285" s="184" t="s">
        <v>386</v>
      </c>
      <c r="D285" s="184" t="s">
        <v>126</v>
      </c>
      <c r="E285" s="185" t="s">
        <v>387</v>
      </c>
      <c r="F285" s="186" t="s">
        <v>388</v>
      </c>
      <c r="G285" s="187" t="s">
        <v>189</v>
      </c>
      <c r="H285" s="188">
        <v>185.279</v>
      </c>
      <c r="I285" s="189"/>
      <c r="J285" s="190">
        <f>ROUND(I285*H285,2)</f>
        <v>0</v>
      </c>
      <c r="K285" s="186" t="s">
        <v>130</v>
      </c>
      <c r="L285" s="38"/>
      <c r="M285" s="191" t="s">
        <v>1</v>
      </c>
      <c r="N285" s="192" t="s">
        <v>38</v>
      </c>
      <c r="O285" s="76"/>
      <c r="P285" s="193">
        <f>O285*H285</f>
        <v>0</v>
      </c>
      <c r="Q285" s="193">
        <v>0.0073499999999999998</v>
      </c>
      <c r="R285" s="193">
        <f>Q285*H285</f>
        <v>1.36180065</v>
      </c>
      <c r="S285" s="193">
        <v>0</v>
      </c>
      <c r="T285" s="194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95" t="s">
        <v>131</v>
      </c>
      <c r="AT285" s="195" t="s">
        <v>126</v>
      </c>
      <c r="AU285" s="195" t="s">
        <v>83</v>
      </c>
      <c r="AY285" s="18" t="s">
        <v>124</v>
      </c>
      <c r="BE285" s="196">
        <f>IF(N285="základní",J285,0)</f>
        <v>0</v>
      </c>
      <c r="BF285" s="196">
        <f>IF(N285="snížená",J285,0)</f>
        <v>0</v>
      </c>
      <c r="BG285" s="196">
        <f>IF(N285="zákl. přenesená",J285,0)</f>
        <v>0</v>
      </c>
      <c r="BH285" s="196">
        <f>IF(N285="sníž. přenesená",J285,0)</f>
        <v>0</v>
      </c>
      <c r="BI285" s="196">
        <f>IF(N285="nulová",J285,0)</f>
        <v>0</v>
      </c>
      <c r="BJ285" s="18" t="s">
        <v>81</v>
      </c>
      <c r="BK285" s="196">
        <f>ROUND(I285*H285,2)</f>
        <v>0</v>
      </c>
      <c r="BL285" s="18" t="s">
        <v>131</v>
      </c>
      <c r="BM285" s="195" t="s">
        <v>389</v>
      </c>
    </row>
    <row r="286" s="15" customFormat="1">
      <c r="A286" s="15"/>
      <c r="B286" s="214"/>
      <c r="C286" s="15"/>
      <c r="D286" s="198" t="s">
        <v>133</v>
      </c>
      <c r="E286" s="215" t="s">
        <v>1</v>
      </c>
      <c r="F286" s="216" t="s">
        <v>390</v>
      </c>
      <c r="G286" s="15"/>
      <c r="H286" s="215" t="s">
        <v>1</v>
      </c>
      <c r="I286" s="217"/>
      <c r="J286" s="15"/>
      <c r="K286" s="15"/>
      <c r="L286" s="214"/>
      <c r="M286" s="218"/>
      <c r="N286" s="219"/>
      <c r="O286" s="219"/>
      <c r="P286" s="219"/>
      <c r="Q286" s="219"/>
      <c r="R286" s="219"/>
      <c r="S286" s="219"/>
      <c r="T286" s="220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15" t="s">
        <v>133</v>
      </c>
      <c r="AU286" s="215" t="s">
        <v>83</v>
      </c>
      <c r="AV286" s="15" t="s">
        <v>81</v>
      </c>
      <c r="AW286" s="15" t="s">
        <v>30</v>
      </c>
      <c r="AX286" s="15" t="s">
        <v>73</v>
      </c>
      <c r="AY286" s="215" t="s">
        <v>124</v>
      </c>
    </row>
    <row r="287" s="13" customFormat="1">
      <c r="A287" s="13"/>
      <c r="B287" s="197"/>
      <c r="C287" s="13"/>
      <c r="D287" s="198" t="s">
        <v>133</v>
      </c>
      <c r="E287" s="199" t="s">
        <v>1</v>
      </c>
      <c r="F287" s="200" t="s">
        <v>391</v>
      </c>
      <c r="G287" s="13"/>
      <c r="H287" s="201">
        <v>50.048999999999999</v>
      </c>
      <c r="I287" s="202"/>
      <c r="J287" s="13"/>
      <c r="K287" s="13"/>
      <c r="L287" s="197"/>
      <c r="M287" s="203"/>
      <c r="N287" s="204"/>
      <c r="O287" s="204"/>
      <c r="P287" s="204"/>
      <c r="Q287" s="204"/>
      <c r="R287" s="204"/>
      <c r="S287" s="204"/>
      <c r="T287" s="20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9" t="s">
        <v>133</v>
      </c>
      <c r="AU287" s="199" t="s">
        <v>83</v>
      </c>
      <c r="AV287" s="13" t="s">
        <v>83</v>
      </c>
      <c r="AW287" s="13" t="s">
        <v>30</v>
      </c>
      <c r="AX287" s="13" t="s">
        <v>73</v>
      </c>
      <c r="AY287" s="199" t="s">
        <v>124</v>
      </c>
    </row>
    <row r="288" s="15" customFormat="1">
      <c r="A288" s="15"/>
      <c r="B288" s="214"/>
      <c r="C288" s="15"/>
      <c r="D288" s="198" t="s">
        <v>133</v>
      </c>
      <c r="E288" s="215" t="s">
        <v>1</v>
      </c>
      <c r="F288" s="216" t="s">
        <v>392</v>
      </c>
      <c r="G288" s="15"/>
      <c r="H288" s="215" t="s">
        <v>1</v>
      </c>
      <c r="I288" s="217"/>
      <c r="J288" s="15"/>
      <c r="K288" s="15"/>
      <c r="L288" s="214"/>
      <c r="M288" s="218"/>
      <c r="N288" s="219"/>
      <c r="O288" s="219"/>
      <c r="P288" s="219"/>
      <c r="Q288" s="219"/>
      <c r="R288" s="219"/>
      <c r="S288" s="219"/>
      <c r="T288" s="220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15" t="s">
        <v>133</v>
      </c>
      <c r="AU288" s="215" t="s">
        <v>83</v>
      </c>
      <c r="AV288" s="15" t="s">
        <v>81</v>
      </c>
      <c r="AW288" s="15" t="s">
        <v>30</v>
      </c>
      <c r="AX288" s="15" t="s">
        <v>73</v>
      </c>
      <c r="AY288" s="215" t="s">
        <v>124</v>
      </c>
    </row>
    <row r="289" s="13" customFormat="1">
      <c r="A289" s="13"/>
      <c r="B289" s="197"/>
      <c r="C289" s="13"/>
      <c r="D289" s="198" t="s">
        <v>133</v>
      </c>
      <c r="E289" s="199" t="s">
        <v>1</v>
      </c>
      <c r="F289" s="200" t="s">
        <v>393</v>
      </c>
      <c r="G289" s="13"/>
      <c r="H289" s="201">
        <v>135.22999999999999</v>
      </c>
      <c r="I289" s="202"/>
      <c r="J289" s="13"/>
      <c r="K289" s="13"/>
      <c r="L289" s="197"/>
      <c r="M289" s="203"/>
      <c r="N289" s="204"/>
      <c r="O289" s="204"/>
      <c r="P289" s="204"/>
      <c r="Q289" s="204"/>
      <c r="R289" s="204"/>
      <c r="S289" s="204"/>
      <c r="T289" s="20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9" t="s">
        <v>133</v>
      </c>
      <c r="AU289" s="199" t="s">
        <v>83</v>
      </c>
      <c r="AV289" s="13" t="s">
        <v>83</v>
      </c>
      <c r="AW289" s="13" t="s">
        <v>30</v>
      </c>
      <c r="AX289" s="13" t="s">
        <v>73</v>
      </c>
      <c r="AY289" s="199" t="s">
        <v>124</v>
      </c>
    </row>
    <row r="290" s="14" customFormat="1">
      <c r="A290" s="14"/>
      <c r="B290" s="206"/>
      <c r="C290" s="14"/>
      <c r="D290" s="198" t="s">
        <v>133</v>
      </c>
      <c r="E290" s="207" t="s">
        <v>1</v>
      </c>
      <c r="F290" s="208" t="s">
        <v>136</v>
      </c>
      <c r="G290" s="14"/>
      <c r="H290" s="209">
        <v>185.279</v>
      </c>
      <c r="I290" s="210"/>
      <c r="J290" s="14"/>
      <c r="K290" s="14"/>
      <c r="L290" s="206"/>
      <c r="M290" s="211"/>
      <c r="N290" s="212"/>
      <c r="O290" s="212"/>
      <c r="P290" s="212"/>
      <c r="Q290" s="212"/>
      <c r="R290" s="212"/>
      <c r="S290" s="212"/>
      <c r="T290" s="21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07" t="s">
        <v>133</v>
      </c>
      <c r="AU290" s="207" t="s">
        <v>83</v>
      </c>
      <c r="AV290" s="14" t="s">
        <v>131</v>
      </c>
      <c r="AW290" s="14" t="s">
        <v>30</v>
      </c>
      <c r="AX290" s="14" t="s">
        <v>81</v>
      </c>
      <c r="AY290" s="207" t="s">
        <v>124</v>
      </c>
    </row>
    <row r="291" s="2" customFormat="1" ht="43.2" customHeight="1">
      <c r="A291" s="37"/>
      <c r="B291" s="183"/>
      <c r="C291" s="184" t="s">
        <v>394</v>
      </c>
      <c r="D291" s="184" t="s">
        <v>126</v>
      </c>
      <c r="E291" s="185" t="s">
        <v>395</v>
      </c>
      <c r="F291" s="186" t="s">
        <v>396</v>
      </c>
      <c r="G291" s="187" t="s">
        <v>206</v>
      </c>
      <c r="H291" s="188">
        <v>20.079999999999998</v>
      </c>
      <c r="I291" s="189"/>
      <c r="J291" s="190">
        <f>ROUND(I291*H291,2)</f>
        <v>0</v>
      </c>
      <c r="K291" s="186" t="s">
        <v>130</v>
      </c>
      <c r="L291" s="38"/>
      <c r="M291" s="191" t="s">
        <v>1</v>
      </c>
      <c r="N291" s="192" t="s">
        <v>38</v>
      </c>
      <c r="O291" s="76"/>
      <c r="P291" s="193">
        <f>O291*H291</f>
        <v>0</v>
      </c>
      <c r="Q291" s="193">
        <v>0</v>
      </c>
      <c r="R291" s="193">
        <f>Q291*H291</f>
        <v>0</v>
      </c>
      <c r="S291" s="193">
        <v>0</v>
      </c>
      <c r="T291" s="194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95" t="s">
        <v>131</v>
      </c>
      <c r="AT291" s="195" t="s">
        <v>126</v>
      </c>
      <c r="AU291" s="195" t="s">
        <v>83</v>
      </c>
      <c r="AY291" s="18" t="s">
        <v>124</v>
      </c>
      <c r="BE291" s="196">
        <f>IF(N291="základní",J291,0)</f>
        <v>0</v>
      </c>
      <c r="BF291" s="196">
        <f>IF(N291="snížená",J291,0)</f>
        <v>0</v>
      </c>
      <c r="BG291" s="196">
        <f>IF(N291="zákl. přenesená",J291,0)</f>
        <v>0</v>
      </c>
      <c r="BH291" s="196">
        <f>IF(N291="sníž. přenesená",J291,0)</f>
        <v>0</v>
      </c>
      <c r="BI291" s="196">
        <f>IF(N291="nulová",J291,0)</f>
        <v>0</v>
      </c>
      <c r="BJ291" s="18" t="s">
        <v>81</v>
      </c>
      <c r="BK291" s="196">
        <f>ROUND(I291*H291,2)</f>
        <v>0</v>
      </c>
      <c r="BL291" s="18" t="s">
        <v>131</v>
      </c>
      <c r="BM291" s="195" t="s">
        <v>397</v>
      </c>
    </row>
    <row r="292" s="13" customFormat="1">
      <c r="A292" s="13"/>
      <c r="B292" s="197"/>
      <c r="C292" s="13"/>
      <c r="D292" s="198" t="s">
        <v>133</v>
      </c>
      <c r="E292" s="199" t="s">
        <v>1</v>
      </c>
      <c r="F292" s="200" t="s">
        <v>398</v>
      </c>
      <c r="G292" s="13"/>
      <c r="H292" s="201">
        <v>13.5</v>
      </c>
      <c r="I292" s="202"/>
      <c r="J292" s="13"/>
      <c r="K292" s="13"/>
      <c r="L292" s="197"/>
      <c r="M292" s="203"/>
      <c r="N292" s="204"/>
      <c r="O292" s="204"/>
      <c r="P292" s="204"/>
      <c r="Q292" s="204"/>
      <c r="R292" s="204"/>
      <c r="S292" s="204"/>
      <c r="T292" s="20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9" t="s">
        <v>133</v>
      </c>
      <c r="AU292" s="199" t="s">
        <v>83</v>
      </c>
      <c r="AV292" s="13" t="s">
        <v>83</v>
      </c>
      <c r="AW292" s="13" t="s">
        <v>30</v>
      </c>
      <c r="AX292" s="13" t="s">
        <v>73</v>
      </c>
      <c r="AY292" s="199" t="s">
        <v>124</v>
      </c>
    </row>
    <row r="293" s="13" customFormat="1">
      <c r="A293" s="13"/>
      <c r="B293" s="197"/>
      <c r="C293" s="13"/>
      <c r="D293" s="198" t="s">
        <v>133</v>
      </c>
      <c r="E293" s="199" t="s">
        <v>1</v>
      </c>
      <c r="F293" s="200" t="s">
        <v>399</v>
      </c>
      <c r="G293" s="13"/>
      <c r="H293" s="201">
        <v>6.5800000000000001</v>
      </c>
      <c r="I293" s="202"/>
      <c r="J293" s="13"/>
      <c r="K293" s="13"/>
      <c r="L293" s="197"/>
      <c r="M293" s="203"/>
      <c r="N293" s="204"/>
      <c r="O293" s="204"/>
      <c r="P293" s="204"/>
      <c r="Q293" s="204"/>
      <c r="R293" s="204"/>
      <c r="S293" s="204"/>
      <c r="T293" s="20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9" t="s">
        <v>133</v>
      </c>
      <c r="AU293" s="199" t="s">
        <v>83</v>
      </c>
      <c r="AV293" s="13" t="s">
        <v>83</v>
      </c>
      <c r="AW293" s="13" t="s">
        <v>30</v>
      </c>
      <c r="AX293" s="13" t="s">
        <v>73</v>
      </c>
      <c r="AY293" s="199" t="s">
        <v>124</v>
      </c>
    </row>
    <row r="294" s="14" customFormat="1">
      <c r="A294" s="14"/>
      <c r="B294" s="206"/>
      <c r="C294" s="14"/>
      <c r="D294" s="198" t="s">
        <v>133</v>
      </c>
      <c r="E294" s="207" t="s">
        <v>1</v>
      </c>
      <c r="F294" s="208" t="s">
        <v>136</v>
      </c>
      <c r="G294" s="14"/>
      <c r="H294" s="209">
        <v>20.079999999999998</v>
      </c>
      <c r="I294" s="210"/>
      <c r="J294" s="14"/>
      <c r="K294" s="14"/>
      <c r="L294" s="206"/>
      <c r="M294" s="211"/>
      <c r="N294" s="212"/>
      <c r="O294" s="212"/>
      <c r="P294" s="212"/>
      <c r="Q294" s="212"/>
      <c r="R294" s="212"/>
      <c r="S294" s="212"/>
      <c r="T294" s="21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07" t="s">
        <v>133</v>
      </c>
      <c r="AU294" s="207" t="s">
        <v>83</v>
      </c>
      <c r="AV294" s="14" t="s">
        <v>131</v>
      </c>
      <c r="AW294" s="14" t="s">
        <v>30</v>
      </c>
      <c r="AX294" s="14" t="s">
        <v>81</v>
      </c>
      <c r="AY294" s="207" t="s">
        <v>124</v>
      </c>
    </row>
    <row r="295" s="2" customFormat="1" ht="21.6" customHeight="1">
      <c r="A295" s="37"/>
      <c r="B295" s="183"/>
      <c r="C295" s="221" t="s">
        <v>400</v>
      </c>
      <c r="D295" s="221" t="s">
        <v>193</v>
      </c>
      <c r="E295" s="222" t="s">
        <v>401</v>
      </c>
      <c r="F295" s="223" t="s">
        <v>402</v>
      </c>
      <c r="G295" s="224" t="s">
        <v>206</v>
      </c>
      <c r="H295" s="225">
        <v>22.088000000000001</v>
      </c>
      <c r="I295" s="226"/>
      <c r="J295" s="227">
        <f>ROUND(I295*H295,2)</f>
        <v>0</v>
      </c>
      <c r="K295" s="223" t="s">
        <v>130</v>
      </c>
      <c r="L295" s="228"/>
      <c r="M295" s="229" t="s">
        <v>1</v>
      </c>
      <c r="N295" s="230" t="s">
        <v>38</v>
      </c>
      <c r="O295" s="76"/>
      <c r="P295" s="193">
        <f>O295*H295</f>
        <v>0</v>
      </c>
      <c r="Q295" s="193">
        <v>3.0000000000000001E-05</v>
      </c>
      <c r="R295" s="193">
        <f>Q295*H295</f>
        <v>0.00066264000000000004</v>
      </c>
      <c r="S295" s="193">
        <v>0</v>
      </c>
      <c r="T295" s="194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95" t="s">
        <v>166</v>
      </c>
      <c r="AT295" s="195" t="s">
        <v>193</v>
      </c>
      <c r="AU295" s="195" t="s">
        <v>83</v>
      </c>
      <c r="AY295" s="18" t="s">
        <v>124</v>
      </c>
      <c r="BE295" s="196">
        <f>IF(N295="základní",J295,0)</f>
        <v>0</v>
      </c>
      <c r="BF295" s="196">
        <f>IF(N295="snížená",J295,0)</f>
        <v>0</v>
      </c>
      <c r="BG295" s="196">
        <f>IF(N295="zákl. přenesená",J295,0)</f>
        <v>0</v>
      </c>
      <c r="BH295" s="196">
        <f>IF(N295="sníž. přenesená",J295,0)</f>
        <v>0</v>
      </c>
      <c r="BI295" s="196">
        <f>IF(N295="nulová",J295,0)</f>
        <v>0</v>
      </c>
      <c r="BJ295" s="18" t="s">
        <v>81</v>
      </c>
      <c r="BK295" s="196">
        <f>ROUND(I295*H295,2)</f>
        <v>0</v>
      </c>
      <c r="BL295" s="18" t="s">
        <v>131</v>
      </c>
      <c r="BM295" s="195" t="s">
        <v>403</v>
      </c>
    </row>
    <row r="296" s="13" customFormat="1">
      <c r="A296" s="13"/>
      <c r="B296" s="197"/>
      <c r="C296" s="13"/>
      <c r="D296" s="198" t="s">
        <v>133</v>
      </c>
      <c r="E296" s="199" t="s">
        <v>1</v>
      </c>
      <c r="F296" s="200" t="s">
        <v>404</v>
      </c>
      <c r="G296" s="13"/>
      <c r="H296" s="201">
        <v>22.088000000000001</v>
      </c>
      <c r="I296" s="202"/>
      <c r="J296" s="13"/>
      <c r="K296" s="13"/>
      <c r="L296" s="197"/>
      <c r="M296" s="203"/>
      <c r="N296" s="204"/>
      <c r="O296" s="204"/>
      <c r="P296" s="204"/>
      <c r="Q296" s="204"/>
      <c r="R296" s="204"/>
      <c r="S296" s="204"/>
      <c r="T296" s="20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9" t="s">
        <v>133</v>
      </c>
      <c r="AU296" s="199" t="s">
        <v>83</v>
      </c>
      <c r="AV296" s="13" t="s">
        <v>83</v>
      </c>
      <c r="AW296" s="13" t="s">
        <v>30</v>
      </c>
      <c r="AX296" s="13" t="s">
        <v>81</v>
      </c>
      <c r="AY296" s="199" t="s">
        <v>124</v>
      </c>
    </row>
    <row r="297" s="2" customFormat="1" ht="54" customHeight="1">
      <c r="A297" s="37"/>
      <c r="B297" s="183"/>
      <c r="C297" s="184" t="s">
        <v>405</v>
      </c>
      <c r="D297" s="184" t="s">
        <v>126</v>
      </c>
      <c r="E297" s="185" t="s">
        <v>406</v>
      </c>
      <c r="F297" s="186" t="s">
        <v>407</v>
      </c>
      <c r="G297" s="187" t="s">
        <v>206</v>
      </c>
      <c r="H297" s="188">
        <v>13.5</v>
      </c>
      <c r="I297" s="189"/>
      <c r="J297" s="190">
        <f>ROUND(I297*H297,2)</f>
        <v>0</v>
      </c>
      <c r="K297" s="186" t="s">
        <v>130</v>
      </c>
      <c r="L297" s="38"/>
      <c r="M297" s="191" t="s">
        <v>1</v>
      </c>
      <c r="N297" s="192" t="s">
        <v>38</v>
      </c>
      <c r="O297" s="76"/>
      <c r="P297" s="193">
        <f>O297*H297</f>
        <v>0</v>
      </c>
      <c r="Q297" s="193">
        <v>0</v>
      </c>
      <c r="R297" s="193">
        <f>Q297*H297</f>
        <v>0</v>
      </c>
      <c r="S297" s="193">
        <v>0</v>
      </c>
      <c r="T297" s="194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95" t="s">
        <v>131</v>
      </c>
      <c r="AT297" s="195" t="s">
        <v>126</v>
      </c>
      <c r="AU297" s="195" t="s">
        <v>83</v>
      </c>
      <c r="AY297" s="18" t="s">
        <v>124</v>
      </c>
      <c r="BE297" s="196">
        <f>IF(N297="základní",J297,0)</f>
        <v>0</v>
      </c>
      <c r="BF297" s="196">
        <f>IF(N297="snížená",J297,0)</f>
        <v>0</v>
      </c>
      <c r="BG297" s="196">
        <f>IF(N297="zákl. přenesená",J297,0)</f>
        <v>0</v>
      </c>
      <c r="BH297" s="196">
        <f>IF(N297="sníž. přenesená",J297,0)</f>
        <v>0</v>
      </c>
      <c r="BI297" s="196">
        <f>IF(N297="nulová",J297,0)</f>
        <v>0</v>
      </c>
      <c r="BJ297" s="18" t="s">
        <v>81</v>
      </c>
      <c r="BK297" s="196">
        <f>ROUND(I297*H297,2)</f>
        <v>0</v>
      </c>
      <c r="BL297" s="18" t="s">
        <v>131</v>
      </c>
      <c r="BM297" s="195" t="s">
        <v>408</v>
      </c>
    </row>
    <row r="298" s="13" customFormat="1">
      <c r="A298" s="13"/>
      <c r="B298" s="197"/>
      <c r="C298" s="13"/>
      <c r="D298" s="198" t="s">
        <v>133</v>
      </c>
      <c r="E298" s="199" t="s">
        <v>1</v>
      </c>
      <c r="F298" s="200" t="s">
        <v>409</v>
      </c>
      <c r="G298" s="13"/>
      <c r="H298" s="201">
        <v>13.5</v>
      </c>
      <c r="I298" s="202"/>
      <c r="J298" s="13"/>
      <c r="K298" s="13"/>
      <c r="L298" s="197"/>
      <c r="M298" s="203"/>
      <c r="N298" s="204"/>
      <c r="O298" s="204"/>
      <c r="P298" s="204"/>
      <c r="Q298" s="204"/>
      <c r="R298" s="204"/>
      <c r="S298" s="204"/>
      <c r="T298" s="20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9" t="s">
        <v>133</v>
      </c>
      <c r="AU298" s="199" t="s">
        <v>83</v>
      </c>
      <c r="AV298" s="13" t="s">
        <v>83</v>
      </c>
      <c r="AW298" s="13" t="s">
        <v>30</v>
      </c>
      <c r="AX298" s="13" t="s">
        <v>81</v>
      </c>
      <c r="AY298" s="199" t="s">
        <v>124</v>
      </c>
    </row>
    <row r="299" s="2" customFormat="1" ht="21.6" customHeight="1">
      <c r="A299" s="37"/>
      <c r="B299" s="183"/>
      <c r="C299" s="221" t="s">
        <v>410</v>
      </c>
      <c r="D299" s="221" t="s">
        <v>193</v>
      </c>
      <c r="E299" s="222" t="s">
        <v>411</v>
      </c>
      <c r="F299" s="223" t="s">
        <v>412</v>
      </c>
      <c r="G299" s="224" t="s">
        <v>206</v>
      </c>
      <c r="H299" s="225">
        <v>14.85</v>
      </c>
      <c r="I299" s="226"/>
      <c r="J299" s="227">
        <f>ROUND(I299*H299,2)</f>
        <v>0</v>
      </c>
      <c r="K299" s="223" t="s">
        <v>130</v>
      </c>
      <c r="L299" s="228"/>
      <c r="M299" s="229" t="s">
        <v>1</v>
      </c>
      <c r="N299" s="230" t="s">
        <v>38</v>
      </c>
      <c r="O299" s="76"/>
      <c r="P299" s="193">
        <f>O299*H299</f>
        <v>0</v>
      </c>
      <c r="Q299" s="193">
        <v>4.0000000000000003E-05</v>
      </c>
      <c r="R299" s="193">
        <f>Q299*H299</f>
        <v>0.00059400000000000002</v>
      </c>
      <c r="S299" s="193">
        <v>0</v>
      </c>
      <c r="T299" s="194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95" t="s">
        <v>166</v>
      </c>
      <c r="AT299" s="195" t="s">
        <v>193</v>
      </c>
      <c r="AU299" s="195" t="s">
        <v>83</v>
      </c>
      <c r="AY299" s="18" t="s">
        <v>124</v>
      </c>
      <c r="BE299" s="196">
        <f>IF(N299="základní",J299,0)</f>
        <v>0</v>
      </c>
      <c r="BF299" s="196">
        <f>IF(N299="snížená",J299,0)</f>
        <v>0</v>
      </c>
      <c r="BG299" s="196">
        <f>IF(N299="zákl. přenesená",J299,0)</f>
        <v>0</v>
      </c>
      <c r="BH299" s="196">
        <f>IF(N299="sníž. přenesená",J299,0)</f>
        <v>0</v>
      </c>
      <c r="BI299" s="196">
        <f>IF(N299="nulová",J299,0)</f>
        <v>0</v>
      </c>
      <c r="BJ299" s="18" t="s">
        <v>81</v>
      </c>
      <c r="BK299" s="196">
        <f>ROUND(I299*H299,2)</f>
        <v>0</v>
      </c>
      <c r="BL299" s="18" t="s">
        <v>131</v>
      </c>
      <c r="BM299" s="195" t="s">
        <v>413</v>
      </c>
    </row>
    <row r="300" s="13" customFormat="1">
      <c r="A300" s="13"/>
      <c r="B300" s="197"/>
      <c r="C300" s="13"/>
      <c r="D300" s="198" t="s">
        <v>133</v>
      </c>
      <c r="E300" s="199" t="s">
        <v>1</v>
      </c>
      <c r="F300" s="200" t="s">
        <v>414</v>
      </c>
      <c r="G300" s="13"/>
      <c r="H300" s="201">
        <v>14.85</v>
      </c>
      <c r="I300" s="202"/>
      <c r="J300" s="13"/>
      <c r="K300" s="13"/>
      <c r="L300" s="197"/>
      <c r="M300" s="203"/>
      <c r="N300" s="204"/>
      <c r="O300" s="204"/>
      <c r="P300" s="204"/>
      <c r="Q300" s="204"/>
      <c r="R300" s="204"/>
      <c r="S300" s="204"/>
      <c r="T300" s="20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9" t="s">
        <v>133</v>
      </c>
      <c r="AU300" s="199" t="s">
        <v>83</v>
      </c>
      <c r="AV300" s="13" t="s">
        <v>83</v>
      </c>
      <c r="AW300" s="13" t="s">
        <v>30</v>
      </c>
      <c r="AX300" s="13" t="s">
        <v>81</v>
      </c>
      <c r="AY300" s="199" t="s">
        <v>124</v>
      </c>
    </row>
    <row r="301" s="2" customFormat="1" ht="43.2" customHeight="1">
      <c r="A301" s="37"/>
      <c r="B301" s="183"/>
      <c r="C301" s="184" t="s">
        <v>415</v>
      </c>
      <c r="D301" s="184" t="s">
        <v>126</v>
      </c>
      <c r="E301" s="185" t="s">
        <v>416</v>
      </c>
      <c r="F301" s="186" t="s">
        <v>417</v>
      </c>
      <c r="G301" s="187" t="s">
        <v>189</v>
      </c>
      <c r="H301" s="188">
        <v>50.048999999999999</v>
      </c>
      <c r="I301" s="189"/>
      <c r="J301" s="190">
        <f>ROUND(I301*H301,2)</f>
        <v>0</v>
      </c>
      <c r="K301" s="186" t="s">
        <v>130</v>
      </c>
      <c r="L301" s="38"/>
      <c r="M301" s="191" t="s">
        <v>1</v>
      </c>
      <c r="N301" s="192" t="s">
        <v>38</v>
      </c>
      <c r="O301" s="76"/>
      <c r="P301" s="193">
        <f>O301*H301</f>
        <v>0</v>
      </c>
      <c r="Q301" s="193">
        <v>0.0083499999999999998</v>
      </c>
      <c r="R301" s="193">
        <f>Q301*H301</f>
        <v>0.41790915000000001</v>
      </c>
      <c r="S301" s="193">
        <v>0</v>
      </c>
      <c r="T301" s="194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95" t="s">
        <v>131</v>
      </c>
      <c r="AT301" s="195" t="s">
        <v>126</v>
      </c>
      <c r="AU301" s="195" t="s">
        <v>83</v>
      </c>
      <c r="AY301" s="18" t="s">
        <v>124</v>
      </c>
      <c r="BE301" s="196">
        <f>IF(N301="základní",J301,0)</f>
        <v>0</v>
      </c>
      <c r="BF301" s="196">
        <f>IF(N301="snížená",J301,0)</f>
        <v>0</v>
      </c>
      <c r="BG301" s="196">
        <f>IF(N301="zákl. přenesená",J301,0)</f>
        <v>0</v>
      </c>
      <c r="BH301" s="196">
        <f>IF(N301="sníž. přenesená",J301,0)</f>
        <v>0</v>
      </c>
      <c r="BI301" s="196">
        <f>IF(N301="nulová",J301,0)</f>
        <v>0</v>
      </c>
      <c r="BJ301" s="18" t="s">
        <v>81</v>
      </c>
      <c r="BK301" s="196">
        <f>ROUND(I301*H301,2)</f>
        <v>0</v>
      </c>
      <c r="BL301" s="18" t="s">
        <v>131</v>
      </c>
      <c r="BM301" s="195" t="s">
        <v>418</v>
      </c>
    </row>
    <row r="302" s="15" customFormat="1">
      <c r="A302" s="15"/>
      <c r="B302" s="214"/>
      <c r="C302" s="15"/>
      <c r="D302" s="198" t="s">
        <v>133</v>
      </c>
      <c r="E302" s="215" t="s">
        <v>1</v>
      </c>
      <c r="F302" s="216" t="s">
        <v>390</v>
      </c>
      <c r="G302" s="15"/>
      <c r="H302" s="215" t="s">
        <v>1</v>
      </c>
      <c r="I302" s="217"/>
      <c r="J302" s="15"/>
      <c r="K302" s="15"/>
      <c r="L302" s="214"/>
      <c r="M302" s="218"/>
      <c r="N302" s="219"/>
      <c r="O302" s="219"/>
      <c r="P302" s="219"/>
      <c r="Q302" s="219"/>
      <c r="R302" s="219"/>
      <c r="S302" s="219"/>
      <c r="T302" s="220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15" t="s">
        <v>133</v>
      </c>
      <c r="AU302" s="215" t="s">
        <v>83</v>
      </c>
      <c r="AV302" s="15" t="s">
        <v>81</v>
      </c>
      <c r="AW302" s="15" t="s">
        <v>30</v>
      </c>
      <c r="AX302" s="15" t="s">
        <v>73</v>
      </c>
      <c r="AY302" s="215" t="s">
        <v>124</v>
      </c>
    </row>
    <row r="303" s="13" customFormat="1">
      <c r="A303" s="13"/>
      <c r="B303" s="197"/>
      <c r="C303" s="13"/>
      <c r="D303" s="198" t="s">
        <v>133</v>
      </c>
      <c r="E303" s="199" t="s">
        <v>1</v>
      </c>
      <c r="F303" s="200" t="s">
        <v>391</v>
      </c>
      <c r="G303" s="13"/>
      <c r="H303" s="201">
        <v>50.048999999999999</v>
      </c>
      <c r="I303" s="202"/>
      <c r="J303" s="13"/>
      <c r="K303" s="13"/>
      <c r="L303" s="197"/>
      <c r="M303" s="203"/>
      <c r="N303" s="204"/>
      <c r="O303" s="204"/>
      <c r="P303" s="204"/>
      <c r="Q303" s="204"/>
      <c r="R303" s="204"/>
      <c r="S303" s="204"/>
      <c r="T303" s="20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99" t="s">
        <v>133</v>
      </c>
      <c r="AU303" s="199" t="s">
        <v>83</v>
      </c>
      <c r="AV303" s="13" t="s">
        <v>83</v>
      </c>
      <c r="AW303" s="13" t="s">
        <v>30</v>
      </c>
      <c r="AX303" s="13" t="s">
        <v>73</v>
      </c>
      <c r="AY303" s="199" t="s">
        <v>124</v>
      </c>
    </row>
    <row r="304" s="14" customFormat="1">
      <c r="A304" s="14"/>
      <c r="B304" s="206"/>
      <c r="C304" s="14"/>
      <c r="D304" s="198" t="s">
        <v>133</v>
      </c>
      <c r="E304" s="207" t="s">
        <v>1</v>
      </c>
      <c r="F304" s="208" t="s">
        <v>136</v>
      </c>
      <c r="G304" s="14"/>
      <c r="H304" s="209">
        <v>50.048999999999999</v>
      </c>
      <c r="I304" s="210"/>
      <c r="J304" s="14"/>
      <c r="K304" s="14"/>
      <c r="L304" s="206"/>
      <c r="M304" s="211"/>
      <c r="N304" s="212"/>
      <c r="O304" s="212"/>
      <c r="P304" s="212"/>
      <c r="Q304" s="212"/>
      <c r="R304" s="212"/>
      <c r="S304" s="212"/>
      <c r="T304" s="21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07" t="s">
        <v>133</v>
      </c>
      <c r="AU304" s="207" t="s">
        <v>83</v>
      </c>
      <c r="AV304" s="14" t="s">
        <v>131</v>
      </c>
      <c r="AW304" s="14" t="s">
        <v>30</v>
      </c>
      <c r="AX304" s="14" t="s">
        <v>81</v>
      </c>
      <c r="AY304" s="207" t="s">
        <v>124</v>
      </c>
    </row>
    <row r="305" s="2" customFormat="1" ht="21.6" customHeight="1">
      <c r="A305" s="37"/>
      <c r="B305" s="183"/>
      <c r="C305" s="221" t="s">
        <v>419</v>
      </c>
      <c r="D305" s="221" t="s">
        <v>193</v>
      </c>
      <c r="E305" s="222" t="s">
        <v>420</v>
      </c>
      <c r="F305" s="223" t="s">
        <v>421</v>
      </c>
      <c r="G305" s="224" t="s">
        <v>129</v>
      </c>
      <c r="H305" s="225">
        <v>2.7530000000000001</v>
      </c>
      <c r="I305" s="226"/>
      <c r="J305" s="227">
        <f>ROUND(I305*H305,2)</f>
        <v>0</v>
      </c>
      <c r="K305" s="223" t="s">
        <v>130</v>
      </c>
      <c r="L305" s="228"/>
      <c r="M305" s="229" t="s">
        <v>1</v>
      </c>
      <c r="N305" s="230" t="s">
        <v>38</v>
      </c>
      <c r="O305" s="76"/>
      <c r="P305" s="193">
        <f>O305*H305</f>
        <v>0</v>
      </c>
      <c r="Q305" s="193">
        <v>0.032000000000000001</v>
      </c>
      <c r="R305" s="193">
        <f>Q305*H305</f>
        <v>0.088096000000000008</v>
      </c>
      <c r="S305" s="193">
        <v>0</v>
      </c>
      <c r="T305" s="194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95" t="s">
        <v>166</v>
      </c>
      <c r="AT305" s="195" t="s">
        <v>193</v>
      </c>
      <c r="AU305" s="195" t="s">
        <v>83</v>
      </c>
      <c r="AY305" s="18" t="s">
        <v>124</v>
      </c>
      <c r="BE305" s="196">
        <f>IF(N305="základní",J305,0)</f>
        <v>0</v>
      </c>
      <c r="BF305" s="196">
        <f>IF(N305="snížená",J305,0)</f>
        <v>0</v>
      </c>
      <c r="BG305" s="196">
        <f>IF(N305="zákl. přenesená",J305,0)</f>
        <v>0</v>
      </c>
      <c r="BH305" s="196">
        <f>IF(N305="sníž. přenesená",J305,0)</f>
        <v>0</v>
      </c>
      <c r="BI305" s="196">
        <f>IF(N305="nulová",J305,0)</f>
        <v>0</v>
      </c>
      <c r="BJ305" s="18" t="s">
        <v>81</v>
      </c>
      <c r="BK305" s="196">
        <f>ROUND(I305*H305,2)</f>
        <v>0</v>
      </c>
      <c r="BL305" s="18" t="s">
        <v>131</v>
      </c>
      <c r="BM305" s="195" t="s">
        <v>422</v>
      </c>
    </row>
    <row r="306" s="13" customFormat="1">
      <c r="A306" s="13"/>
      <c r="B306" s="197"/>
      <c r="C306" s="13"/>
      <c r="D306" s="198" t="s">
        <v>133</v>
      </c>
      <c r="E306" s="199" t="s">
        <v>1</v>
      </c>
      <c r="F306" s="200" t="s">
        <v>423</v>
      </c>
      <c r="G306" s="13"/>
      <c r="H306" s="201">
        <v>2.7530000000000001</v>
      </c>
      <c r="I306" s="202"/>
      <c r="J306" s="13"/>
      <c r="K306" s="13"/>
      <c r="L306" s="197"/>
      <c r="M306" s="203"/>
      <c r="N306" s="204"/>
      <c r="O306" s="204"/>
      <c r="P306" s="204"/>
      <c r="Q306" s="204"/>
      <c r="R306" s="204"/>
      <c r="S306" s="204"/>
      <c r="T306" s="20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99" t="s">
        <v>133</v>
      </c>
      <c r="AU306" s="199" t="s">
        <v>83</v>
      </c>
      <c r="AV306" s="13" t="s">
        <v>83</v>
      </c>
      <c r="AW306" s="13" t="s">
        <v>30</v>
      </c>
      <c r="AX306" s="13" t="s">
        <v>81</v>
      </c>
      <c r="AY306" s="199" t="s">
        <v>124</v>
      </c>
    </row>
    <row r="307" s="2" customFormat="1" ht="54" customHeight="1">
      <c r="A307" s="37"/>
      <c r="B307" s="183"/>
      <c r="C307" s="184" t="s">
        <v>424</v>
      </c>
      <c r="D307" s="184" t="s">
        <v>126</v>
      </c>
      <c r="E307" s="185" t="s">
        <v>425</v>
      </c>
      <c r="F307" s="186" t="s">
        <v>426</v>
      </c>
      <c r="G307" s="187" t="s">
        <v>206</v>
      </c>
      <c r="H307" s="188">
        <v>4.5</v>
      </c>
      <c r="I307" s="189"/>
      <c r="J307" s="190">
        <f>ROUND(I307*H307,2)</f>
        <v>0</v>
      </c>
      <c r="K307" s="186" t="s">
        <v>130</v>
      </c>
      <c r="L307" s="38"/>
      <c r="M307" s="191" t="s">
        <v>1</v>
      </c>
      <c r="N307" s="192" t="s">
        <v>38</v>
      </c>
      <c r="O307" s="76"/>
      <c r="P307" s="193">
        <f>O307*H307</f>
        <v>0</v>
      </c>
      <c r="Q307" s="193">
        <v>0.0017600000000000001</v>
      </c>
      <c r="R307" s="193">
        <f>Q307*H307</f>
        <v>0.00792</v>
      </c>
      <c r="S307" s="193">
        <v>0</v>
      </c>
      <c r="T307" s="194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95" t="s">
        <v>131</v>
      </c>
      <c r="AT307" s="195" t="s">
        <v>126</v>
      </c>
      <c r="AU307" s="195" t="s">
        <v>83</v>
      </c>
      <c r="AY307" s="18" t="s">
        <v>124</v>
      </c>
      <c r="BE307" s="196">
        <f>IF(N307="základní",J307,0)</f>
        <v>0</v>
      </c>
      <c r="BF307" s="196">
        <f>IF(N307="snížená",J307,0)</f>
        <v>0</v>
      </c>
      <c r="BG307" s="196">
        <f>IF(N307="zákl. přenesená",J307,0)</f>
        <v>0</v>
      </c>
      <c r="BH307" s="196">
        <f>IF(N307="sníž. přenesená",J307,0)</f>
        <v>0</v>
      </c>
      <c r="BI307" s="196">
        <f>IF(N307="nulová",J307,0)</f>
        <v>0</v>
      </c>
      <c r="BJ307" s="18" t="s">
        <v>81</v>
      </c>
      <c r="BK307" s="196">
        <f>ROUND(I307*H307,2)</f>
        <v>0</v>
      </c>
      <c r="BL307" s="18" t="s">
        <v>131</v>
      </c>
      <c r="BM307" s="195" t="s">
        <v>427</v>
      </c>
    </row>
    <row r="308" s="13" customFormat="1">
      <c r="A308" s="13"/>
      <c r="B308" s="197"/>
      <c r="C308" s="13"/>
      <c r="D308" s="198" t="s">
        <v>133</v>
      </c>
      <c r="E308" s="199" t="s">
        <v>1</v>
      </c>
      <c r="F308" s="200" t="s">
        <v>428</v>
      </c>
      <c r="G308" s="13"/>
      <c r="H308" s="201">
        <v>4.5</v>
      </c>
      <c r="I308" s="202"/>
      <c r="J308" s="13"/>
      <c r="K308" s="13"/>
      <c r="L308" s="197"/>
      <c r="M308" s="203"/>
      <c r="N308" s="204"/>
      <c r="O308" s="204"/>
      <c r="P308" s="204"/>
      <c r="Q308" s="204"/>
      <c r="R308" s="204"/>
      <c r="S308" s="204"/>
      <c r="T308" s="20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9" t="s">
        <v>133</v>
      </c>
      <c r="AU308" s="199" t="s">
        <v>83</v>
      </c>
      <c r="AV308" s="13" t="s">
        <v>83</v>
      </c>
      <c r="AW308" s="13" t="s">
        <v>30</v>
      </c>
      <c r="AX308" s="13" t="s">
        <v>81</v>
      </c>
      <c r="AY308" s="199" t="s">
        <v>124</v>
      </c>
    </row>
    <row r="309" s="2" customFormat="1" ht="21.6" customHeight="1">
      <c r="A309" s="37"/>
      <c r="B309" s="183"/>
      <c r="C309" s="221" t="s">
        <v>429</v>
      </c>
      <c r="D309" s="221" t="s">
        <v>193</v>
      </c>
      <c r="E309" s="222" t="s">
        <v>420</v>
      </c>
      <c r="F309" s="223" t="s">
        <v>421</v>
      </c>
      <c r="G309" s="224" t="s">
        <v>129</v>
      </c>
      <c r="H309" s="225">
        <v>0.029999999999999999</v>
      </c>
      <c r="I309" s="226"/>
      <c r="J309" s="227">
        <f>ROUND(I309*H309,2)</f>
        <v>0</v>
      </c>
      <c r="K309" s="223" t="s">
        <v>130</v>
      </c>
      <c r="L309" s="228"/>
      <c r="M309" s="229" t="s">
        <v>1</v>
      </c>
      <c r="N309" s="230" t="s">
        <v>38</v>
      </c>
      <c r="O309" s="76"/>
      <c r="P309" s="193">
        <f>O309*H309</f>
        <v>0</v>
      </c>
      <c r="Q309" s="193">
        <v>0.032000000000000001</v>
      </c>
      <c r="R309" s="193">
        <f>Q309*H309</f>
        <v>0.00096000000000000002</v>
      </c>
      <c r="S309" s="193">
        <v>0</v>
      </c>
      <c r="T309" s="194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95" t="s">
        <v>166</v>
      </c>
      <c r="AT309" s="195" t="s">
        <v>193</v>
      </c>
      <c r="AU309" s="195" t="s">
        <v>83</v>
      </c>
      <c r="AY309" s="18" t="s">
        <v>124</v>
      </c>
      <c r="BE309" s="196">
        <f>IF(N309="základní",J309,0)</f>
        <v>0</v>
      </c>
      <c r="BF309" s="196">
        <f>IF(N309="snížená",J309,0)</f>
        <v>0</v>
      </c>
      <c r="BG309" s="196">
        <f>IF(N309="zákl. přenesená",J309,0)</f>
        <v>0</v>
      </c>
      <c r="BH309" s="196">
        <f>IF(N309="sníž. přenesená",J309,0)</f>
        <v>0</v>
      </c>
      <c r="BI309" s="196">
        <f>IF(N309="nulová",J309,0)</f>
        <v>0</v>
      </c>
      <c r="BJ309" s="18" t="s">
        <v>81</v>
      </c>
      <c r="BK309" s="196">
        <f>ROUND(I309*H309,2)</f>
        <v>0</v>
      </c>
      <c r="BL309" s="18" t="s">
        <v>131</v>
      </c>
      <c r="BM309" s="195" t="s">
        <v>430</v>
      </c>
    </row>
    <row r="310" s="13" customFormat="1">
      <c r="A310" s="13"/>
      <c r="B310" s="197"/>
      <c r="C310" s="13"/>
      <c r="D310" s="198" t="s">
        <v>133</v>
      </c>
      <c r="E310" s="199" t="s">
        <v>1</v>
      </c>
      <c r="F310" s="200" t="s">
        <v>431</v>
      </c>
      <c r="G310" s="13"/>
      <c r="H310" s="201">
        <v>0.029999999999999999</v>
      </c>
      <c r="I310" s="202"/>
      <c r="J310" s="13"/>
      <c r="K310" s="13"/>
      <c r="L310" s="197"/>
      <c r="M310" s="203"/>
      <c r="N310" s="204"/>
      <c r="O310" s="204"/>
      <c r="P310" s="204"/>
      <c r="Q310" s="204"/>
      <c r="R310" s="204"/>
      <c r="S310" s="204"/>
      <c r="T310" s="20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9" t="s">
        <v>133</v>
      </c>
      <c r="AU310" s="199" t="s">
        <v>83</v>
      </c>
      <c r="AV310" s="13" t="s">
        <v>83</v>
      </c>
      <c r="AW310" s="13" t="s">
        <v>30</v>
      </c>
      <c r="AX310" s="13" t="s">
        <v>81</v>
      </c>
      <c r="AY310" s="199" t="s">
        <v>124</v>
      </c>
    </row>
    <row r="311" s="2" customFormat="1" ht="43.2" customHeight="1">
      <c r="A311" s="37"/>
      <c r="B311" s="183"/>
      <c r="C311" s="184" t="s">
        <v>432</v>
      </c>
      <c r="D311" s="184" t="s">
        <v>126</v>
      </c>
      <c r="E311" s="185" t="s">
        <v>433</v>
      </c>
      <c r="F311" s="186" t="s">
        <v>434</v>
      </c>
      <c r="G311" s="187" t="s">
        <v>189</v>
      </c>
      <c r="H311" s="188">
        <v>135.22999999999999</v>
      </c>
      <c r="I311" s="189"/>
      <c r="J311" s="190">
        <f>ROUND(I311*H311,2)</f>
        <v>0</v>
      </c>
      <c r="K311" s="186" t="s">
        <v>130</v>
      </c>
      <c r="L311" s="38"/>
      <c r="M311" s="191" t="s">
        <v>1</v>
      </c>
      <c r="N311" s="192" t="s">
        <v>38</v>
      </c>
      <c r="O311" s="76"/>
      <c r="P311" s="193">
        <f>O311*H311</f>
        <v>0</v>
      </c>
      <c r="Q311" s="193">
        <v>0.0095200000000000007</v>
      </c>
      <c r="R311" s="193">
        <f>Q311*H311</f>
        <v>1.2873896</v>
      </c>
      <c r="S311" s="193">
        <v>0</v>
      </c>
      <c r="T311" s="194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95" t="s">
        <v>131</v>
      </c>
      <c r="AT311" s="195" t="s">
        <v>126</v>
      </c>
      <c r="AU311" s="195" t="s">
        <v>83</v>
      </c>
      <c r="AY311" s="18" t="s">
        <v>124</v>
      </c>
      <c r="BE311" s="196">
        <f>IF(N311="základní",J311,0)</f>
        <v>0</v>
      </c>
      <c r="BF311" s="196">
        <f>IF(N311="snížená",J311,0)</f>
        <v>0</v>
      </c>
      <c r="BG311" s="196">
        <f>IF(N311="zákl. přenesená",J311,0)</f>
        <v>0</v>
      </c>
      <c r="BH311" s="196">
        <f>IF(N311="sníž. přenesená",J311,0)</f>
        <v>0</v>
      </c>
      <c r="BI311" s="196">
        <f>IF(N311="nulová",J311,0)</f>
        <v>0</v>
      </c>
      <c r="BJ311" s="18" t="s">
        <v>81</v>
      </c>
      <c r="BK311" s="196">
        <f>ROUND(I311*H311,2)</f>
        <v>0</v>
      </c>
      <c r="BL311" s="18" t="s">
        <v>131</v>
      </c>
      <c r="BM311" s="195" t="s">
        <v>435</v>
      </c>
    </row>
    <row r="312" s="15" customFormat="1">
      <c r="A312" s="15"/>
      <c r="B312" s="214"/>
      <c r="C312" s="15"/>
      <c r="D312" s="198" t="s">
        <v>133</v>
      </c>
      <c r="E312" s="215" t="s">
        <v>1</v>
      </c>
      <c r="F312" s="216" t="s">
        <v>392</v>
      </c>
      <c r="G312" s="15"/>
      <c r="H312" s="215" t="s">
        <v>1</v>
      </c>
      <c r="I312" s="217"/>
      <c r="J312" s="15"/>
      <c r="K312" s="15"/>
      <c r="L312" s="214"/>
      <c r="M312" s="218"/>
      <c r="N312" s="219"/>
      <c r="O312" s="219"/>
      <c r="P312" s="219"/>
      <c r="Q312" s="219"/>
      <c r="R312" s="219"/>
      <c r="S312" s="219"/>
      <c r="T312" s="220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15" t="s">
        <v>133</v>
      </c>
      <c r="AU312" s="215" t="s">
        <v>83</v>
      </c>
      <c r="AV312" s="15" t="s">
        <v>81</v>
      </c>
      <c r="AW312" s="15" t="s">
        <v>30</v>
      </c>
      <c r="AX312" s="15" t="s">
        <v>73</v>
      </c>
      <c r="AY312" s="215" t="s">
        <v>124</v>
      </c>
    </row>
    <row r="313" s="13" customFormat="1">
      <c r="A313" s="13"/>
      <c r="B313" s="197"/>
      <c r="C313" s="13"/>
      <c r="D313" s="198" t="s">
        <v>133</v>
      </c>
      <c r="E313" s="199" t="s">
        <v>1</v>
      </c>
      <c r="F313" s="200" t="s">
        <v>393</v>
      </c>
      <c r="G313" s="13"/>
      <c r="H313" s="201">
        <v>135.22999999999999</v>
      </c>
      <c r="I313" s="202"/>
      <c r="J313" s="13"/>
      <c r="K313" s="13"/>
      <c r="L313" s="197"/>
      <c r="M313" s="203"/>
      <c r="N313" s="204"/>
      <c r="O313" s="204"/>
      <c r="P313" s="204"/>
      <c r="Q313" s="204"/>
      <c r="R313" s="204"/>
      <c r="S313" s="204"/>
      <c r="T313" s="20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99" t="s">
        <v>133</v>
      </c>
      <c r="AU313" s="199" t="s">
        <v>83</v>
      </c>
      <c r="AV313" s="13" t="s">
        <v>83</v>
      </c>
      <c r="AW313" s="13" t="s">
        <v>30</v>
      </c>
      <c r="AX313" s="13" t="s">
        <v>73</v>
      </c>
      <c r="AY313" s="199" t="s">
        <v>124</v>
      </c>
    </row>
    <row r="314" s="14" customFormat="1">
      <c r="A314" s="14"/>
      <c r="B314" s="206"/>
      <c r="C314" s="14"/>
      <c r="D314" s="198" t="s">
        <v>133</v>
      </c>
      <c r="E314" s="207" t="s">
        <v>1</v>
      </c>
      <c r="F314" s="208" t="s">
        <v>136</v>
      </c>
      <c r="G314" s="14"/>
      <c r="H314" s="209">
        <v>135.22999999999999</v>
      </c>
      <c r="I314" s="210"/>
      <c r="J314" s="14"/>
      <c r="K314" s="14"/>
      <c r="L314" s="206"/>
      <c r="M314" s="211"/>
      <c r="N314" s="212"/>
      <c r="O314" s="212"/>
      <c r="P314" s="212"/>
      <c r="Q314" s="212"/>
      <c r="R314" s="212"/>
      <c r="S314" s="212"/>
      <c r="T314" s="21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07" t="s">
        <v>133</v>
      </c>
      <c r="AU314" s="207" t="s">
        <v>83</v>
      </c>
      <c r="AV314" s="14" t="s">
        <v>131</v>
      </c>
      <c r="AW314" s="14" t="s">
        <v>30</v>
      </c>
      <c r="AX314" s="14" t="s">
        <v>81</v>
      </c>
      <c r="AY314" s="207" t="s">
        <v>124</v>
      </c>
    </row>
    <row r="315" s="2" customFormat="1" ht="21.6" customHeight="1">
      <c r="A315" s="37"/>
      <c r="B315" s="183"/>
      <c r="C315" s="221" t="s">
        <v>436</v>
      </c>
      <c r="D315" s="221" t="s">
        <v>193</v>
      </c>
      <c r="E315" s="222" t="s">
        <v>437</v>
      </c>
      <c r="F315" s="223" t="s">
        <v>438</v>
      </c>
      <c r="G315" s="224" t="s">
        <v>189</v>
      </c>
      <c r="H315" s="225">
        <v>148.75299999999999</v>
      </c>
      <c r="I315" s="226"/>
      <c r="J315" s="227">
        <f>ROUND(I315*H315,2)</f>
        <v>0</v>
      </c>
      <c r="K315" s="223" t="s">
        <v>130</v>
      </c>
      <c r="L315" s="228"/>
      <c r="M315" s="229" t="s">
        <v>1</v>
      </c>
      <c r="N315" s="230" t="s">
        <v>38</v>
      </c>
      <c r="O315" s="76"/>
      <c r="P315" s="193">
        <f>O315*H315</f>
        <v>0</v>
      </c>
      <c r="Q315" s="193">
        <v>0.0135</v>
      </c>
      <c r="R315" s="193">
        <f>Q315*H315</f>
        <v>2.0081654999999996</v>
      </c>
      <c r="S315" s="193">
        <v>0</v>
      </c>
      <c r="T315" s="194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95" t="s">
        <v>166</v>
      </c>
      <c r="AT315" s="195" t="s">
        <v>193</v>
      </c>
      <c r="AU315" s="195" t="s">
        <v>83</v>
      </c>
      <c r="AY315" s="18" t="s">
        <v>124</v>
      </c>
      <c r="BE315" s="196">
        <f>IF(N315="základní",J315,0)</f>
        <v>0</v>
      </c>
      <c r="BF315" s="196">
        <f>IF(N315="snížená",J315,0)</f>
        <v>0</v>
      </c>
      <c r="BG315" s="196">
        <f>IF(N315="zákl. přenesená",J315,0)</f>
        <v>0</v>
      </c>
      <c r="BH315" s="196">
        <f>IF(N315="sníž. přenesená",J315,0)</f>
        <v>0</v>
      </c>
      <c r="BI315" s="196">
        <f>IF(N315="nulová",J315,0)</f>
        <v>0</v>
      </c>
      <c r="BJ315" s="18" t="s">
        <v>81</v>
      </c>
      <c r="BK315" s="196">
        <f>ROUND(I315*H315,2)</f>
        <v>0</v>
      </c>
      <c r="BL315" s="18" t="s">
        <v>131</v>
      </c>
      <c r="BM315" s="195" t="s">
        <v>439</v>
      </c>
    </row>
    <row r="316" s="13" customFormat="1">
      <c r="A316" s="13"/>
      <c r="B316" s="197"/>
      <c r="C316" s="13"/>
      <c r="D316" s="198" t="s">
        <v>133</v>
      </c>
      <c r="E316" s="199" t="s">
        <v>1</v>
      </c>
      <c r="F316" s="200" t="s">
        <v>440</v>
      </c>
      <c r="G316" s="13"/>
      <c r="H316" s="201">
        <v>148.75299999999999</v>
      </c>
      <c r="I316" s="202"/>
      <c r="J316" s="13"/>
      <c r="K316" s="13"/>
      <c r="L316" s="197"/>
      <c r="M316" s="203"/>
      <c r="N316" s="204"/>
      <c r="O316" s="204"/>
      <c r="P316" s="204"/>
      <c r="Q316" s="204"/>
      <c r="R316" s="204"/>
      <c r="S316" s="204"/>
      <c r="T316" s="20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9" t="s">
        <v>133</v>
      </c>
      <c r="AU316" s="199" t="s">
        <v>83</v>
      </c>
      <c r="AV316" s="13" t="s">
        <v>83</v>
      </c>
      <c r="AW316" s="13" t="s">
        <v>30</v>
      </c>
      <c r="AX316" s="13" t="s">
        <v>81</v>
      </c>
      <c r="AY316" s="199" t="s">
        <v>124</v>
      </c>
    </row>
    <row r="317" s="2" customFormat="1" ht="43.2" customHeight="1">
      <c r="A317" s="37"/>
      <c r="B317" s="183"/>
      <c r="C317" s="184" t="s">
        <v>441</v>
      </c>
      <c r="D317" s="184" t="s">
        <v>126</v>
      </c>
      <c r="E317" s="185" t="s">
        <v>442</v>
      </c>
      <c r="F317" s="186" t="s">
        <v>443</v>
      </c>
      <c r="G317" s="187" t="s">
        <v>189</v>
      </c>
      <c r="H317" s="188">
        <v>29.059999999999999</v>
      </c>
      <c r="I317" s="189"/>
      <c r="J317" s="190">
        <f>ROUND(I317*H317,2)</f>
        <v>0</v>
      </c>
      <c r="K317" s="186" t="s">
        <v>130</v>
      </c>
      <c r="L317" s="38"/>
      <c r="M317" s="191" t="s">
        <v>1</v>
      </c>
      <c r="N317" s="192" t="s">
        <v>38</v>
      </c>
      <c r="O317" s="76"/>
      <c r="P317" s="193">
        <f>O317*H317</f>
        <v>0</v>
      </c>
      <c r="Q317" s="193">
        <v>0.0072100000000000003</v>
      </c>
      <c r="R317" s="193">
        <f>Q317*H317</f>
        <v>0.2095226</v>
      </c>
      <c r="S317" s="193">
        <v>0</v>
      </c>
      <c r="T317" s="194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95" t="s">
        <v>131</v>
      </c>
      <c r="AT317" s="195" t="s">
        <v>126</v>
      </c>
      <c r="AU317" s="195" t="s">
        <v>83</v>
      </c>
      <c r="AY317" s="18" t="s">
        <v>124</v>
      </c>
      <c r="BE317" s="196">
        <f>IF(N317="základní",J317,0)</f>
        <v>0</v>
      </c>
      <c r="BF317" s="196">
        <f>IF(N317="snížená",J317,0)</f>
        <v>0</v>
      </c>
      <c r="BG317" s="196">
        <f>IF(N317="zákl. přenesená",J317,0)</f>
        <v>0</v>
      </c>
      <c r="BH317" s="196">
        <f>IF(N317="sníž. přenesená",J317,0)</f>
        <v>0</v>
      </c>
      <c r="BI317" s="196">
        <f>IF(N317="nulová",J317,0)</f>
        <v>0</v>
      </c>
      <c r="BJ317" s="18" t="s">
        <v>81</v>
      </c>
      <c r="BK317" s="196">
        <f>ROUND(I317*H317,2)</f>
        <v>0</v>
      </c>
      <c r="BL317" s="18" t="s">
        <v>131</v>
      </c>
      <c r="BM317" s="195" t="s">
        <v>444</v>
      </c>
    </row>
    <row r="318" s="13" customFormat="1">
      <c r="A318" s="13"/>
      <c r="B318" s="197"/>
      <c r="C318" s="13"/>
      <c r="D318" s="198" t="s">
        <v>133</v>
      </c>
      <c r="E318" s="199" t="s">
        <v>1</v>
      </c>
      <c r="F318" s="200" t="s">
        <v>445</v>
      </c>
      <c r="G318" s="13"/>
      <c r="H318" s="201">
        <v>29.059999999999999</v>
      </c>
      <c r="I318" s="202"/>
      <c r="J318" s="13"/>
      <c r="K318" s="13"/>
      <c r="L318" s="197"/>
      <c r="M318" s="203"/>
      <c r="N318" s="204"/>
      <c r="O318" s="204"/>
      <c r="P318" s="204"/>
      <c r="Q318" s="204"/>
      <c r="R318" s="204"/>
      <c r="S318" s="204"/>
      <c r="T318" s="20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9" t="s">
        <v>133</v>
      </c>
      <c r="AU318" s="199" t="s">
        <v>83</v>
      </c>
      <c r="AV318" s="13" t="s">
        <v>83</v>
      </c>
      <c r="AW318" s="13" t="s">
        <v>30</v>
      </c>
      <c r="AX318" s="13" t="s">
        <v>81</v>
      </c>
      <c r="AY318" s="199" t="s">
        <v>124</v>
      </c>
    </row>
    <row r="319" s="2" customFormat="1" ht="21.6" customHeight="1">
      <c r="A319" s="37"/>
      <c r="B319" s="183"/>
      <c r="C319" s="221" t="s">
        <v>446</v>
      </c>
      <c r="D319" s="221" t="s">
        <v>193</v>
      </c>
      <c r="E319" s="222" t="s">
        <v>447</v>
      </c>
      <c r="F319" s="223" t="s">
        <v>448</v>
      </c>
      <c r="G319" s="224" t="s">
        <v>189</v>
      </c>
      <c r="H319" s="225">
        <v>31.966000000000001</v>
      </c>
      <c r="I319" s="226"/>
      <c r="J319" s="227">
        <f>ROUND(I319*H319,2)</f>
        <v>0</v>
      </c>
      <c r="K319" s="223" t="s">
        <v>130</v>
      </c>
      <c r="L319" s="228"/>
      <c r="M319" s="229" t="s">
        <v>1</v>
      </c>
      <c r="N319" s="230" t="s">
        <v>38</v>
      </c>
      <c r="O319" s="76"/>
      <c r="P319" s="193">
        <f>O319*H319</f>
        <v>0</v>
      </c>
      <c r="Q319" s="193">
        <v>0.0074999999999999997</v>
      </c>
      <c r="R319" s="193">
        <f>Q319*H319</f>
        <v>0.23974499999999999</v>
      </c>
      <c r="S319" s="193">
        <v>0</v>
      </c>
      <c r="T319" s="194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95" t="s">
        <v>166</v>
      </c>
      <c r="AT319" s="195" t="s">
        <v>193</v>
      </c>
      <c r="AU319" s="195" t="s">
        <v>83</v>
      </c>
      <c r="AY319" s="18" t="s">
        <v>124</v>
      </c>
      <c r="BE319" s="196">
        <f>IF(N319="základní",J319,0)</f>
        <v>0</v>
      </c>
      <c r="BF319" s="196">
        <f>IF(N319="snížená",J319,0)</f>
        <v>0</v>
      </c>
      <c r="BG319" s="196">
        <f>IF(N319="zákl. přenesená",J319,0)</f>
        <v>0</v>
      </c>
      <c r="BH319" s="196">
        <f>IF(N319="sníž. přenesená",J319,0)</f>
        <v>0</v>
      </c>
      <c r="BI319" s="196">
        <f>IF(N319="nulová",J319,0)</f>
        <v>0</v>
      </c>
      <c r="BJ319" s="18" t="s">
        <v>81</v>
      </c>
      <c r="BK319" s="196">
        <f>ROUND(I319*H319,2)</f>
        <v>0</v>
      </c>
      <c r="BL319" s="18" t="s">
        <v>131</v>
      </c>
      <c r="BM319" s="195" t="s">
        <v>449</v>
      </c>
    </row>
    <row r="320" s="13" customFormat="1">
      <c r="A320" s="13"/>
      <c r="B320" s="197"/>
      <c r="C320" s="13"/>
      <c r="D320" s="198" t="s">
        <v>133</v>
      </c>
      <c r="E320" s="199" t="s">
        <v>1</v>
      </c>
      <c r="F320" s="200" t="s">
        <v>450</v>
      </c>
      <c r="G320" s="13"/>
      <c r="H320" s="201">
        <v>31.966000000000001</v>
      </c>
      <c r="I320" s="202"/>
      <c r="J320" s="13"/>
      <c r="K320" s="13"/>
      <c r="L320" s="197"/>
      <c r="M320" s="203"/>
      <c r="N320" s="204"/>
      <c r="O320" s="204"/>
      <c r="P320" s="204"/>
      <c r="Q320" s="204"/>
      <c r="R320" s="204"/>
      <c r="S320" s="204"/>
      <c r="T320" s="20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99" t="s">
        <v>133</v>
      </c>
      <c r="AU320" s="199" t="s">
        <v>83</v>
      </c>
      <c r="AV320" s="13" t="s">
        <v>83</v>
      </c>
      <c r="AW320" s="13" t="s">
        <v>30</v>
      </c>
      <c r="AX320" s="13" t="s">
        <v>81</v>
      </c>
      <c r="AY320" s="199" t="s">
        <v>124</v>
      </c>
    </row>
    <row r="321" s="2" customFormat="1" ht="54" customHeight="1">
      <c r="A321" s="37"/>
      <c r="B321" s="183"/>
      <c r="C321" s="184" t="s">
        <v>451</v>
      </c>
      <c r="D321" s="184" t="s">
        <v>126</v>
      </c>
      <c r="E321" s="185" t="s">
        <v>452</v>
      </c>
      <c r="F321" s="186" t="s">
        <v>453</v>
      </c>
      <c r="G321" s="187" t="s">
        <v>206</v>
      </c>
      <c r="H321" s="188">
        <v>13.5</v>
      </c>
      <c r="I321" s="189"/>
      <c r="J321" s="190">
        <f>ROUND(I321*H321,2)</f>
        <v>0</v>
      </c>
      <c r="K321" s="186" t="s">
        <v>130</v>
      </c>
      <c r="L321" s="38"/>
      <c r="M321" s="191" t="s">
        <v>1</v>
      </c>
      <c r="N321" s="192" t="s">
        <v>38</v>
      </c>
      <c r="O321" s="76"/>
      <c r="P321" s="193">
        <f>O321*H321</f>
        <v>0</v>
      </c>
      <c r="Q321" s="193">
        <v>0.0017600000000000001</v>
      </c>
      <c r="R321" s="193">
        <f>Q321*H321</f>
        <v>0.02376</v>
      </c>
      <c r="S321" s="193">
        <v>0</v>
      </c>
      <c r="T321" s="194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195" t="s">
        <v>131</v>
      </c>
      <c r="AT321" s="195" t="s">
        <v>126</v>
      </c>
      <c r="AU321" s="195" t="s">
        <v>83</v>
      </c>
      <c r="AY321" s="18" t="s">
        <v>124</v>
      </c>
      <c r="BE321" s="196">
        <f>IF(N321="základní",J321,0)</f>
        <v>0</v>
      </c>
      <c r="BF321" s="196">
        <f>IF(N321="snížená",J321,0)</f>
        <v>0</v>
      </c>
      <c r="BG321" s="196">
        <f>IF(N321="zákl. přenesená",J321,0)</f>
        <v>0</v>
      </c>
      <c r="BH321" s="196">
        <f>IF(N321="sníž. přenesená",J321,0)</f>
        <v>0</v>
      </c>
      <c r="BI321" s="196">
        <f>IF(N321="nulová",J321,0)</f>
        <v>0</v>
      </c>
      <c r="BJ321" s="18" t="s">
        <v>81</v>
      </c>
      <c r="BK321" s="196">
        <f>ROUND(I321*H321,2)</f>
        <v>0</v>
      </c>
      <c r="BL321" s="18" t="s">
        <v>131</v>
      </c>
      <c r="BM321" s="195" t="s">
        <v>454</v>
      </c>
    </row>
    <row r="322" s="13" customFormat="1">
      <c r="A322" s="13"/>
      <c r="B322" s="197"/>
      <c r="C322" s="13"/>
      <c r="D322" s="198" t="s">
        <v>133</v>
      </c>
      <c r="E322" s="199" t="s">
        <v>1</v>
      </c>
      <c r="F322" s="200" t="s">
        <v>409</v>
      </c>
      <c r="G322" s="13"/>
      <c r="H322" s="201">
        <v>13.5</v>
      </c>
      <c r="I322" s="202"/>
      <c r="J322" s="13"/>
      <c r="K322" s="13"/>
      <c r="L322" s="197"/>
      <c r="M322" s="203"/>
      <c r="N322" s="204"/>
      <c r="O322" s="204"/>
      <c r="P322" s="204"/>
      <c r="Q322" s="204"/>
      <c r="R322" s="204"/>
      <c r="S322" s="204"/>
      <c r="T322" s="20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9" t="s">
        <v>133</v>
      </c>
      <c r="AU322" s="199" t="s">
        <v>83</v>
      </c>
      <c r="AV322" s="13" t="s">
        <v>83</v>
      </c>
      <c r="AW322" s="13" t="s">
        <v>30</v>
      </c>
      <c r="AX322" s="13" t="s">
        <v>81</v>
      </c>
      <c r="AY322" s="199" t="s">
        <v>124</v>
      </c>
    </row>
    <row r="323" s="2" customFormat="1" ht="21.6" customHeight="1">
      <c r="A323" s="37"/>
      <c r="B323" s="183"/>
      <c r="C323" s="221" t="s">
        <v>455</v>
      </c>
      <c r="D323" s="221" t="s">
        <v>193</v>
      </c>
      <c r="E323" s="222" t="s">
        <v>456</v>
      </c>
      <c r="F323" s="223" t="s">
        <v>457</v>
      </c>
      <c r="G323" s="224" t="s">
        <v>189</v>
      </c>
      <c r="H323" s="225">
        <v>2.9700000000000002</v>
      </c>
      <c r="I323" s="226"/>
      <c r="J323" s="227">
        <f>ROUND(I323*H323,2)</f>
        <v>0</v>
      </c>
      <c r="K323" s="223" t="s">
        <v>130</v>
      </c>
      <c r="L323" s="228"/>
      <c r="M323" s="229" t="s">
        <v>1</v>
      </c>
      <c r="N323" s="230" t="s">
        <v>38</v>
      </c>
      <c r="O323" s="76"/>
      <c r="P323" s="193">
        <f>O323*H323</f>
        <v>0</v>
      </c>
      <c r="Q323" s="193">
        <v>0.0060000000000000001</v>
      </c>
      <c r="R323" s="193">
        <f>Q323*H323</f>
        <v>0.017820000000000003</v>
      </c>
      <c r="S323" s="193">
        <v>0</v>
      </c>
      <c r="T323" s="194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95" t="s">
        <v>166</v>
      </c>
      <c r="AT323" s="195" t="s">
        <v>193</v>
      </c>
      <c r="AU323" s="195" t="s">
        <v>83</v>
      </c>
      <c r="AY323" s="18" t="s">
        <v>124</v>
      </c>
      <c r="BE323" s="196">
        <f>IF(N323="základní",J323,0)</f>
        <v>0</v>
      </c>
      <c r="BF323" s="196">
        <f>IF(N323="snížená",J323,0)</f>
        <v>0</v>
      </c>
      <c r="BG323" s="196">
        <f>IF(N323="zákl. přenesená",J323,0)</f>
        <v>0</v>
      </c>
      <c r="BH323" s="196">
        <f>IF(N323="sníž. přenesená",J323,0)</f>
        <v>0</v>
      </c>
      <c r="BI323" s="196">
        <f>IF(N323="nulová",J323,0)</f>
        <v>0</v>
      </c>
      <c r="BJ323" s="18" t="s">
        <v>81</v>
      </c>
      <c r="BK323" s="196">
        <f>ROUND(I323*H323,2)</f>
        <v>0</v>
      </c>
      <c r="BL323" s="18" t="s">
        <v>131</v>
      </c>
      <c r="BM323" s="195" t="s">
        <v>458</v>
      </c>
    </row>
    <row r="324" s="13" customFormat="1">
      <c r="A324" s="13"/>
      <c r="B324" s="197"/>
      <c r="C324" s="13"/>
      <c r="D324" s="198" t="s">
        <v>133</v>
      </c>
      <c r="E324" s="199" t="s">
        <v>1</v>
      </c>
      <c r="F324" s="200" t="s">
        <v>459</v>
      </c>
      <c r="G324" s="13"/>
      <c r="H324" s="201">
        <v>2.9700000000000002</v>
      </c>
      <c r="I324" s="202"/>
      <c r="J324" s="13"/>
      <c r="K324" s="13"/>
      <c r="L324" s="197"/>
      <c r="M324" s="203"/>
      <c r="N324" s="204"/>
      <c r="O324" s="204"/>
      <c r="P324" s="204"/>
      <c r="Q324" s="204"/>
      <c r="R324" s="204"/>
      <c r="S324" s="204"/>
      <c r="T324" s="20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9" t="s">
        <v>133</v>
      </c>
      <c r="AU324" s="199" t="s">
        <v>83</v>
      </c>
      <c r="AV324" s="13" t="s">
        <v>83</v>
      </c>
      <c r="AW324" s="13" t="s">
        <v>30</v>
      </c>
      <c r="AX324" s="13" t="s">
        <v>81</v>
      </c>
      <c r="AY324" s="199" t="s">
        <v>124</v>
      </c>
    </row>
    <row r="325" s="2" customFormat="1" ht="54" customHeight="1">
      <c r="A325" s="37"/>
      <c r="B325" s="183"/>
      <c r="C325" s="184" t="s">
        <v>460</v>
      </c>
      <c r="D325" s="184" t="s">
        <v>126</v>
      </c>
      <c r="E325" s="185" t="s">
        <v>461</v>
      </c>
      <c r="F325" s="186" t="s">
        <v>462</v>
      </c>
      <c r="G325" s="187" t="s">
        <v>189</v>
      </c>
      <c r="H325" s="188">
        <v>50.048999999999999</v>
      </c>
      <c r="I325" s="189"/>
      <c r="J325" s="190">
        <f>ROUND(I325*H325,2)</f>
        <v>0</v>
      </c>
      <c r="K325" s="186" t="s">
        <v>130</v>
      </c>
      <c r="L325" s="38"/>
      <c r="M325" s="191" t="s">
        <v>1</v>
      </c>
      <c r="N325" s="192" t="s">
        <v>38</v>
      </c>
      <c r="O325" s="76"/>
      <c r="P325" s="193">
        <f>O325*H325</f>
        <v>0</v>
      </c>
      <c r="Q325" s="193">
        <v>6.0000000000000002E-05</v>
      </c>
      <c r="R325" s="193">
        <f>Q325*H325</f>
        <v>0.0030029399999999999</v>
      </c>
      <c r="S325" s="193">
        <v>0</v>
      </c>
      <c r="T325" s="194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95" t="s">
        <v>131</v>
      </c>
      <c r="AT325" s="195" t="s">
        <v>126</v>
      </c>
      <c r="AU325" s="195" t="s">
        <v>83</v>
      </c>
      <c r="AY325" s="18" t="s">
        <v>124</v>
      </c>
      <c r="BE325" s="196">
        <f>IF(N325="základní",J325,0)</f>
        <v>0</v>
      </c>
      <c r="BF325" s="196">
        <f>IF(N325="snížená",J325,0)</f>
        <v>0</v>
      </c>
      <c r="BG325" s="196">
        <f>IF(N325="zákl. přenesená",J325,0)</f>
        <v>0</v>
      </c>
      <c r="BH325" s="196">
        <f>IF(N325="sníž. přenesená",J325,0)</f>
        <v>0</v>
      </c>
      <c r="BI325" s="196">
        <f>IF(N325="nulová",J325,0)</f>
        <v>0</v>
      </c>
      <c r="BJ325" s="18" t="s">
        <v>81</v>
      </c>
      <c r="BK325" s="196">
        <f>ROUND(I325*H325,2)</f>
        <v>0</v>
      </c>
      <c r="BL325" s="18" t="s">
        <v>131</v>
      </c>
      <c r="BM325" s="195" t="s">
        <v>463</v>
      </c>
    </row>
    <row r="326" s="2" customFormat="1" ht="54" customHeight="1">
      <c r="A326" s="37"/>
      <c r="B326" s="183"/>
      <c r="C326" s="184" t="s">
        <v>464</v>
      </c>
      <c r="D326" s="184" t="s">
        <v>126</v>
      </c>
      <c r="E326" s="185" t="s">
        <v>465</v>
      </c>
      <c r="F326" s="186" t="s">
        <v>466</v>
      </c>
      <c r="G326" s="187" t="s">
        <v>189</v>
      </c>
      <c r="H326" s="188">
        <v>135.22999999999999</v>
      </c>
      <c r="I326" s="189"/>
      <c r="J326" s="190">
        <f>ROUND(I326*H326,2)</f>
        <v>0</v>
      </c>
      <c r="K326" s="186" t="s">
        <v>130</v>
      </c>
      <c r="L326" s="38"/>
      <c r="M326" s="191" t="s">
        <v>1</v>
      </c>
      <c r="N326" s="192" t="s">
        <v>38</v>
      </c>
      <c r="O326" s="76"/>
      <c r="P326" s="193">
        <f>O326*H326</f>
        <v>0</v>
      </c>
      <c r="Q326" s="193">
        <v>6.0000000000000002E-05</v>
      </c>
      <c r="R326" s="193">
        <f>Q326*H326</f>
        <v>0.0081137999999999991</v>
      </c>
      <c r="S326" s="193">
        <v>0</v>
      </c>
      <c r="T326" s="194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95" t="s">
        <v>131</v>
      </c>
      <c r="AT326" s="195" t="s">
        <v>126</v>
      </c>
      <c r="AU326" s="195" t="s">
        <v>83</v>
      </c>
      <c r="AY326" s="18" t="s">
        <v>124</v>
      </c>
      <c r="BE326" s="196">
        <f>IF(N326="základní",J326,0)</f>
        <v>0</v>
      </c>
      <c r="BF326" s="196">
        <f>IF(N326="snížená",J326,0)</f>
        <v>0</v>
      </c>
      <c r="BG326" s="196">
        <f>IF(N326="zákl. přenesená",J326,0)</f>
        <v>0</v>
      </c>
      <c r="BH326" s="196">
        <f>IF(N326="sníž. přenesená",J326,0)</f>
        <v>0</v>
      </c>
      <c r="BI326" s="196">
        <f>IF(N326="nulová",J326,0)</f>
        <v>0</v>
      </c>
      <c r="BJ326" s="18" t="s">
        <v>81</v>
      </c>
      <c r="BK326" s="196">
        <f>ROUND(I326*H326,2)</f>
        <v>0</v>
      </c>
      <c r="BL326" s="18" t="s">
        <v>131</v>
      </c>
      <c r="BM326" s="195" t="s">
        <v>467</v>
      </c>
    </row>
    <row r="327" s="2" customFormat="1" ht="32.4" customHeight="1">
      <c r="A327" s="37"/>
      <c r="B327" s="183"/>
      <c r="C327" s="184" t="s">
        <v>468</v>
      </c>
      <c r="D327" s="184" t="s">
        <v>126</v>
      </c>
      <c r="E327" s="185" t="s">
        <v>469</v>
      </c>
      <c r="F327" s="186" t="s">
        <v>470</v>
      </c>
      <c r="G327" s="187" t="s">
        <v>206</v>
      </c>
      <c r="H327" s="188">
        <v>36.325000000000003</v>
      </c>
      <c r="I327" s="189"/>
      <c r="J327" s="190">
        <f>ROUND(I327*H327,2)</f>
        <v>0</v>
      </c>
      <c r="K327" s="186" t="s">
        <v>130</v>
      </c>
      <c r="L327" s="38"/>
      <c r="M327" s="191" t="s">
        <v>1</v>
      </c>
      <c r="N327" s="192" t="s">
        <v>38</v>
      </c>
      <c r="O327" s="76"/>
      <c r="P327" s="193">
        <f>O327*H327</f>
        <v>0</v>
      </c>
      <c r="Q327" s="193">
        <v>3.0000000000000001E-05</v>
      </c>
      <c r="R327" s="193">
        <f>Q327*H327</f>
        <v>0.00108975</v>
      </c>
      <c r="S327" s="193">
        <v>0</v>
      </c>
      <c r="T327" s="194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95" t="s">
        <v>131</v>
      </c>
      <c r="AT327" s="195" t="s">
        <v>126</v>
      </c>
      <c r="AU327" s="195" t="s">
        <v>83</v>
      </c>
      <c r="AY327" s="18" t="s">
        <v>124</v>
      </c>
      <c r="BE327" s="196">
        <f>IF(N327="základní",J327,0)</f>
        <v>0</v>
      </c>
      <c r="BF327" s="196">
        <f>IF(N327="snížená",J327,0)</f>
        <v>0</v>
      </c>
      <c r="BG327" s="196">
        <f>IF(N327="zákl. přenesená",J327,0)</f>
        <v>0</v>
      </c>
      <c r="BH327" s="196">
        <f>IF(N327="sníž. přenesená",J327,0)</f>
        <v>0</v>
      </c>
      <c r="BI327" s="196">
        <f>IF(N327="nulová",J327,0)</f>
        <v>0</v>
      </c>
      <c r="BJ327" s="18" t="s">
        <v>81</v>
      </c>
      <c r="BK327" s="196">
        <f>ROUND(I327*H327,2)</f>
        <v>0</v>
      </c>
      <c r="BL327" s="18" t="s">
        <v>131</v>
      </c>
      <c r="BM327" s="195" t="s">
        <v>471</v>
      </c>
    </row>
    <row r="328" s="13" customFormat="1">
      <c r="A328" s="13"/>
      <c r="B328" s="197"/>
      <c r="C328" s="13"/>
      <c r="D328" s="198" t="s">
        <v>133</v>
      </c>
      <c r="E328" s="199" t="s">
        <v>1</v>
      </c>
      <c r="F328" s="200" t="s">
        <v>472</v>
      </c>
      <c r="G328" s="13"/>
      <c r="H328" s="201">
        <v>36.325000000000003</v>
      </c>
      <c r="I328" s="202"/>
      <c r="J328" s="13"/>
      <c r="K328" s="13"/>
      <c r="L328" s="197"/>
      <c r="M328" s="203"/>
      <c r="N328" s="204"/>
      <c r="O328" s="204"/>
      <c r="P328" s="204"/>
      <c r="Q328" s="204"/>
      <c r="R328" s="204"/>
      <c r="S328" s="204"/>
      <c r="T328" s="20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9" t="s">
        <v>133</v>
      </c>
      <c r="AU328" s="199" t="s">
        <v>83</v>
      </c>
      <c r="AV328" s="13" t="s">
        <v>83</v>
      </c>
      <c r="AW328" s="13" t="s">
        <v>30</v>
      </c>
      <c r="AX328" s="13" t="s">
        <v>81</v>
      </c>
      <c r="AY328" s="199" t="s">
        <v>124</v>
      </c>
    </row>
    <row r="329" s="2" customFormat="1" ht="21.6" customHeight="1">
      <c r="A329" s="37"/>
      <c r="B329" s="183"/>
      <c r="C329" s="221" t="s">
        <v>473</v>
      </c>
      <c r="D329" s="221" t="s">
        <v>193</v>
      </c>
      <c r="E329" s="222" t="s">
        <v>474</v>
      </c>
      <c r="F329" s="223" t="s">
        <v>475</v>
      </c>
      <c r="G329" s="224" t="s">
        <v>206</v>
      </c>
      <c r="H329" s="225">
        <v>39.957999999999998</v>
      </c>
      <c r="I329" s="226"/>
      <c r="J329" s="227">
        <f>ROUND(I329*H329,2)</f>
        <v>0</v>
      </c>
      <c r="K329" s="223" t="s">
        <v>130</v>
      </c>
      <c r="L329" s="228"/>
      <c r="M329" s="229" t="s">
        <v>1</v>
      </c>
      <c r="N329" s="230" t="s">
        <v>38</v>
      </c>
      <c r="O329" s="76"/>
      <c r="P329" s="193">
        <f>O329*H329</f>
        <v>0</v>
      </c>
      <c r="Q329" s="193">
        <v>0.00032000000000000003</v>
      </c>
      <c r="R329" s="193">
        <f>Q329*H329</f>
        <v>0.012786560000000001</v>
      </c>
      <c r="S329" s="193">
        <v>0</v>
      </c>
      <c r="T329" s="194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95" t="s">
        <v>166</v>
      </c>
      <c r="AT329" s="195" t="s">
        <v>193</v>
      </c>
      <c r="AU329" s="195" t="s">
        <v>83</v>
      </c>
      <c r="AY329" s="18" t="s">
        <v>124</v>
      </c>
      <c r="BE329" s="196">
        <f>IF(N329="základní",J329,0)</f>
        <v>0</v>
      </c>
      <c r="BF329" s="196">
        <f>IF(N329="snížená",J329,0)</f>
        <v>0</v>
      </c>
      <c r="BG329" s="196">
        <f>IF(N329="zákl. přenesená",J329,0)</f>
        <v>0</v>
      </c>
      <c r="BH329" s="196">
        <f>IF(N329="sníž. přenesená",J329,0)</f>
        <v>0</v>
      </c>
      <c r="BI329" s="196">
        <f>IF(N329="nulová",J329,0)</f>
        <v>0</v>
      </c>
      <c r="BJ329" s="18" t="s">
        <v>81</v>
      </c>
      <c r="BK329" s="196">
        <f>ROUND(I329*H329,2)</f>
        <v>0</v>
      </c>
      <c r="BL329" s="18" t="s">
        <v>131</v>
      </c>
      <c r="BM329" s="195" t="s">
        <v>476</v>
      </c>
    </row>
    <row r="330" s="13" customFormat="1">
      <c r="A330" s="13"/>
      <c r="B330" s="197"/>
      <c r="C330" s="13"/>
      <c r="D330" s="198" t="s">
        <v>133</v>
      </c>
      <c r="E330" s="199" t="s">
        <v>1</v>
      </c>
      <c r="F330" s="200" t="s">
        <v>477</v>
      </c>
      <c r="G330" s="13"/>
      <c r="H330" s="201">
        <v>39.957999999999998</v>
      </c>
      <c r="I330" s="202"/>
      <c r="J330" s="13"/>
      <c r="K330" s="13"/>
      <c r="L330" s="197"/>
      <c r="M330" s="203"/>
      <c r="N330" s="204"/>
      <c r="O330" s="204"/>
      <c r="P330" s="204"/>
      <c r="Q330" s="204"/>
      <c r="R330" s="204"/>
      <c r="S330" s="204"/>
      <c r="T330" s="20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99" t="s">
        <v>133</v>
      </c>
      <c r="AU330" s="199" t="s">
        <v>83</v>
      </c>
      <c r="AV330" s="13" t="s">
        <v>83</v>
      </c>
      <c r="AW330" s="13" t="s">
        <v>30</v>
      </c>
      <c r="AX330" s="13" t="s">
        <v>81</v>
      </c>
      <c r="AY330" s="199" t="s">
        <v>124</v>
      </c>
    </row>
    <row r="331" s="2" customFormat="1" ht="32.4" customHeight="1">
      <c r="A331" s="37"/>
      <c r="B331" s="183"/>
      <c r="C331" s="184" t="s">
        <v>478</v>
      </c>
      <c r="D331" s="184" t="s">
        <v>126</v>
      </c>
      <c r="E331" s="185" t="s">
        <v>479</v>
      </c>
      <c r="F331" s="186" t="s">
        <v>480</v>
      </c>
      <c r="G331" s="187" t="s">
        <v>206</v>
      </c>
      <c r="H331" s="188">
        <v>4.5</v>
      </c>
      <c r="I331" s="189"/>
      <c r="J331" s="190">
        <f>ROUND(I331*H331,2)</f>
        <v>0</v>
      </c>
      <c r="K331" s="186" t="s">
        <v>130</v>
      </c>
      <c r="L331" s="38"/>
      <c r="M331" s="191" t="s">
        <v>1</v>
      </c>
      <c r="N331" s="192" t="s">
        <v>38</v>
      </c>
      <c r="O331" s="76"/>
      <c r="P331" s="193">
        <f>O331*H331</f>
        <v>0</v>
      </c>
      <c r="Q331" s="193">
        <v>0</v>
      </c>
      <c r="R331" s="193">
        <f>Q331*H331</f>
        <v>0</v>
      </c>
      <c r="S331" s="193">
        <v>0</v>
      </c>
      <c r="T331" s="194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95" t="s">
        <v>131</v>
      </c>
      <c r="AT331" s="195" t="s">
        <v>126</v>
      </c>
      <c r="AU331" s="195" t="s">
        <v>83</v>
      </c>
      <c r="AY331" s="18" t="s">
        <v>124</v>
      </c>
      <c r="BE331" s="196">
        <f>IF(N331="základní",J331,0)</f>
        <v>0</v>
      </c>
      <c r="BF331" s="196">
        <f>IF(N331="snížená",J331,0)</f>
        <v>0</v>
      </c>
      <c r="BG331" s="196">
        <f>IF(N331="zákl. přenesená",J331,0)</f>
        <v>0</v>
      </c>
      <c r="BH331" s="196">
        <f>IF(N331="sníž. přenesená",J331,0)</f>
        <v>0</v>
      </c>
      <c r="BI331" s="196">
        <f>IF(N331="nulová",J331,0)</f>
        <v>0</v>
      </c>
      <c r="BJ331" s="18" t="s">
        <v>81</v>
      </c>
      <c r="BK331" s="196">
        <f>ROUND(I331*H331,2)</f>
        <v>0</v>
      </c>
      <c r="BL331" s="18" t="s">
        <v>131</v>
      </c>
      <c r="BM331" s="195" t="s">
        <v>481</v>
      </c>
    </row>
    <row r="332" s="13" customFormat="1">
      <c r="A332" s="13"/>
      <c r="B332" s="197"/>
      <c r="C332" s="13"/>
      <c r="D332" s="198" t="s">
        <v>133</v>
      </c>
      <c r="E332" s="199" t="s">
        <v>1</v>
      </c>
      <c r="F332" s="200" t="s">
        <v>482</v>
      </c>
      <c r="G332" s="13"/>
      <c r="H332" s="201">
        <v>4.5</v>
      </c>
      <c r="I332" s="202"/>
      <c r="J332" s="13"/>
      <c r="K332" s="13"/>
      <c r="L332" s="197"/>
      <c r="M332" s="203"/>
      <c r="N332" s="204"/>
      <c r="O332" s="204"/>
      <c r="P332" s="204"/>
      <c r="Q332" s="204"/>
      <c r="R332" s="204"/>
      <c r="S332" s="204"/>
      <c r="T332" s="20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9" t="s">
        <v>133</v>
      </c>
      <c r="AU332" s="199" t="s">
        <v>83</v>
      </c>
      <c r="AV332" s="13" t="s">
        <v>83</v>
      </c>
      <c r="AW332" s="13" t="s">
        <v>30</v>
      </c>
      <c r="AX332" s="13" t="s">
        <v>81</v>
      </c>
      <c r="AY332" s="199" t="s">
        <v>124</v>
      </c>
    </row>
    <row r="333" s="2" customFormat="1" ht="21.6" customHeight="1">
      <c r="A333" s="37"/>
      <c r="B333" s="183"/>
      <c r="C333" s="221" t="s">
        <v>483</v>
      </c>
      <c r="D333" s="221" t="s">
        <v>193</v>
      </c>
      <c r="E333" s="222" t="s">
        <v>484</v>
      </c>
      <c r="F333" s="223" t="s">
        <v>485</v>
      </c>
      <c r="G333" s="224" t="s">
        <v>206</v>
      </c>
      <c r="H333" s="225">
        <v>4.9500000000000002</v>
      </c>
      <c r="I333" s="226"/>
      <c r="J333" s="227">
        <f>ROUND(I333*H333,2)</f>
        <v>0</v>
      </c>
      <c r="K333" s="223" t="s">
        <v>130</v>
      </c>
      <c r="L333" s="228"/>
      <c r="M333" s="229" t="s">
        <v>1</v>
      </c>
      <c r="N333" s="230" t="s">
        <v>38</v>
      </c>
      <c r="O333" s="76"/>
      <c r="P333" s="193">
        <f>O333*H333</f>
        <v>0</v>
      </c>
      <c r="Q333" s="193">
        <v>0.00029999999999999997</v>
      </c>
      <c r="R333" s="193">
        <f>Q333*H333</f>
        <v>0.001485</v>
      </c>
      <c r="S333" s="193">
        <v>0</v>
      </c>
      <c r="T333" s="194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95" t="s">
        <v>166</v>
      </c>
      <c r="AT333" s="195" t="s">
        <v>193</v>
      </c>
      <c r="AU333" s="195" t="s">
        <v>83</v>
      </c>
      <c r="AY333" s="18" t="s">
        <v>124</v>
      </c>
      <c r="BE333" s="196">
        <f>IF(N333="základní",J333,0)</f>
        <v>0</v>
      </c>
      <c r="BF333" s="196">
        <f>IF(N333="snížená",J333,0)</f>
        <v>0</v>
      </c>
      <c r="BG333" s="196">
        <f>IF(N333="zákl. přenesená",J333,0)</f>
        <v>0</v>
      </c>
      <c r="BH333" s="196">
        <f>IF(N333="sníž. přenesená",J333,0)</f>
        <v>0</v>
      </c>
      <c r="BI333" s="196">
        <f>IF(N333="nulová",J333,0)</f>
        <v>0</v>
      </c>
      <c r="BJ333" s="18" t="s">
        <v>81</v>
      </c>
      <c r="BK333" s="196">
        <f>ROUND(I333*H333,2)</f>
        <v>0</v>
      </c>
      <c r="BL333" s="18" t="s">
        <v>131</v>
      </c>
      <c r="BM333" s="195" t="s">
        <v>486</v>
      </c>
    </row>
    <row r="334" s="13" customFormat="1">
      <c r="A334" s="13"/>
      <c r="B334" s="197"/>
      <c r="C334" s="13"/>
      <c r="D334" s="198" t="s">
        <v>133</v>
      </c>
      <c r="E334" s="199" t="s">
        <v>1</v>
      </c>
      <c r="F334" s="200" t="s">
        <v>487</v>
      </c>
      <c r="G334" s="13"/>
      <c r="H334" s="201">
        <v>4.9500000000000002</v>
      </c>
      <c r="I334" s="202"/>
      <c r="J334" s="13"/>
      <c r="K334" s="13"/>
      <c r="L334" s="197"/>
      <c r="M334" s="203"/>
      <c r="N334" s="204"/>
      <c r="O334" s="204"/>
      <c r="P334" s="204"/>
      <c r="Q334" s="204"/>
      <c r="R334" s="204"/>
      <c r="S334" s="204"/>
      <c r="T334" s="20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9" t="s">
        <v>133</v>
      </c>
      <c r="AU334" s="199" t="s">
        <v>83</v>
      </c>
      <c r="AV334" s="13" t="s">
        <v>83</v>
      </c>
      <c r="AW334" s="13" t="s">
        <v>30</v>
      </c>
      <c r="AX334" s="13" t="s">
        <v>81</v>
      </c>
      <c r="AY334" s="199" t="s">
        <v>124</v>
      </c>
    </row>
    <row r="335" s="2" customFormat="1" ht="32.4" customHeight="1">
      <c r="A335" s="37"/>
      <c r="B335" s="183"/>
      <c r="C335" s="184" t="s">
        <v>488</v>
      </c>
      <c r="D335" s="184" t="s">
        <v>126</v>
      </c>
      <c r="E335" s="185" t="s">
        <v>489</v>
      </c>
      <c r="F335" s="186" t="s">
        <v>490</v>
      </c>
      <c r="G335" s="187" t="s">
        <v>189</v>
      </c>
      <c r="H335" s="188">
        <v>185.279</v>
      </c>
      <c r="I335" s="189"/>
      <c r="J335" s="190">
        <f>ROUND(I335*H335,2)</f>
        <v>0</v>
      </c>
      <c r="K335" s="186" t="s">
        <v>130</v>
      </c>
      <c r="L335" s="38"/>
      <c r="M335" s="191" t="s">
        <v>1</v>
      </c>
      <c r="N335" s="192" t="s">
        <v>38</v>
      </c>
      <c r="O335" s="76"/>
      <c r="P335" s="193">
        <f>O335*H335</f>
        <v>0</v>
      </c>
      <c r="Q335" s="193">
        <v>0.023630000000000002</v>
      </c>
      <c r="R335" s="193">
        <f>Q335*H335</f>
        <v>4.3781427700000002</v>
      </c>
      <c r="S335" s="193">
        <v>0</v>
      </c>
      <c r="T335" s="194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95" t="s">
        <v>131</v>
      </c>
      <c r="AT335" s="195" t="s">
        <v>126</v>
      </c>
      <c r="AU335" s="195" t="s">
        <v>83</v>
      </c>
      <c r="AY335" s="18" t="s">
        <v>124</v>
      </c>
      <c r="BE335" s="196">
        <f>IF(N335="základní",J335,0)</f>
        <v>0</v>
      </c>
      <c r="BF335" s="196">
        <f>IF(N335="snížená",J335,0)</f>
        <v>0</v>
      </c>
      <c r="BG335" s="196">
        <f>IF(N335="zákl. přenesená",J335,0)</f>
        <v>0</v>
      </c>
      <c r="BH335" s="196">
        <f>IF(N335="sníž. přenesená",J335,0)</f>
        <v>0</v>
      </c>
      <c r="BI335" s="196">
        <f>IF(N335="nulová",J335,0)</f>
        <v>0</v>
      </c>
      <c r="BJ335" s="18" t="s">
        <v>81</v>
      </c>
      <c r="BK335" s="196">
        <f>ROUND(I335*H335,2)</f>
        <v>0</v>
      </c>
      <c r="BL335" s="18" t="s">
        <v>131</v>
      </c>
      <c r="BM335" s="195" t="s">
        <v>491</v>
      </c>
    </row>
    <row r="336" s="15" customFormat="1">
      <c r="A336" s="15"/>
      <c r="B336" s="214"/>
      <c r="C336" s="15"/>
      <c r="D336" s="198" t="s">
        <v>133</v>
      </c>
      <c r="E336" s="215" t="s">
        <v>1</v>
      </c>
      <c r="F336" s="216" t="s">
        <v>390</v>
      </c>
      <c r="G336" s="15"/>
      <c r="H336" s="215" t="s">
        <v>1</v>
      </c>
      <c r="I336" s="217"/>
      <c r="J336" s="15"/>
      <c r="K336" s="15"/>
      <c r="L336" s="214"/>
      <c r="M336" s="218"/>
      <c r="N336" s="219"/>
      <c r="O336" s="219"/>
      <c r="P336" s="219"/>
      <c r="Q336" s="219"/>
      <c r="R336" s="219"/>
      <c r="S336" s="219"/>
      <c r="T336" s="220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15" t="s">
        <v>133</v>
      </c>
      <c r="AU336" s="215" t="s">
        <v>83</v>
      </c>
      <c r="AV336" s="15" t="s">
        <v>81</v>
      </c>
      <c r="AW336" s="15" t="s">
        <v>30</v>
      </c>
      <c r="AX336" s="15" t="s">
        <v>73</v>
      </c>
      <c r="AY336" s="215" t="s">
        <v>124</v>
      </c>
    </row>
    <row r="337" s="13" customFormat="1">
      <c r="A337" s="13"/>
      <c r="B337" s="197"/>
      <c r="C337" s="13"/>
      <c r="D337" s="198" t="s">
        <v>133</v>
      </c>
      <c r="E337" s="199" t="s">
        <v>1</v>
      </c>
      <c r="F337" s="200" t="s">
        <v>391</v>
      </c>
      <c r="G337" s="13"/>
      <c r="H337" s="201">
        <v>50.048999999999999</v>
      </c>
      <c r="I337" s="202"/>
      <c r="J337" s="13"/>
      <c r="K337" s="13"/>
      <c r="L337" s="197"/>
      <c r="M337" s="203"/>
      <c r="N337" s="204"/>
      <c r="O337" s="204"/>
      <c r="P337" s="204"/>
      <c r="Q337" s="204"/>
      <c r="R337" s="204"/>
      <c r="S337" s="204"/>
      <c r="T337" s="20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99" t="s">
        <v>133</v>
      </c>
      <c r="AU337" s="199" t="s">
        <v>83</v>
      </c>
      <c r="AV337" s="13" t="s">
        <v>83</v>
      </c>
      <c r="AW337" s="13" t="s">
        <v>30</v>
      </c>
      <c r="AX337" s="13" t="s">
        <v>73</v>
      </c>
      <c r="AY337" s="199" t="s">
        <v>124</v>
      </c>
    </row>
    <row r="338" s="15" customFormat="1">
      <c r="A338" s="15"/>
      <c r="B338" s="214"/>
      <c r="C338" s="15"/>
      <c r="D338" s="198" t="s">
        <v>133</v>
      </c>
      <c r="E338" s="215" t="s">
        <v>1</v>
      </c>
      <c r="F338" s="216" t="s">
        <v>392</v>
      </c>
      <c r="G338" s="15"/>
      <c r="H338" s="215" t="s">
        <v>1</v>
      </c>
      <c r="I338" s="217"/>
      <c r="J338" s="15"/>
      <c r="K338" s="15"/>
      <c r="L338" s="214"/>
      <c r="M338" s="218"/>
      <c r="N338" s="219"/>
      <c r="O338" s="219"/>
      <c r="P338" s="219"/>
      <c r="Q338" s="219"/>
      <c r="R338" s="219"/>
      <c r="S338" s="219"/>
      <c r="T338" s="220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15" t="s">
        <v>133</v>
      </c>
      <c r="AU338" s="215" t="s">
        <v>83</v>
      </c>
      <c r="AV338" s="15" t="s">
        <v>81</v>
      </c>
      <c r="AW338" s="15" t="s">
        <v>30</v>
      </c>
      <c r="AX338" s="15" t="s">
        <v>73</v>
      </c>
      <c r="AY338" s="215" t="s">
        <v>124</v>
      </c>
    </row>
    <row r="339" s="13" customFormat="1">
      <c r="A339" s="13"/>
      <c r="B339" s="197"/>
      <c r="C339" s="13"/>
      <c r="D339" s="198" t="s">
        <v>133</v>
      </c>
      <c r="E339" s="199" t="s">
        <v>1</v>
      </c>
      <c r="F339" s="200" t="s">
        <v>393</v>
      </c>
      <c r="G339" s="13"/>
      <c r="H339" s="201">
        <v>135.22999999999999</v>
      </c>
      <c r="I339" s="202"/>
      <c r="J339" s="13"/>
      <c r="K339" s="13"/>
      <c r="L339" s="197"/>
      <c r="M339" s="203"/>
      <c r="N339" s="204"/>
      <c r="O339" s="204"/>
      <c r="P339" s="204"/>
      <c r="Q339" s="204"/>
      <c r="R339" s="204"/>
      <c r="S339" s="204"/>
      <c r="T339" s="20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99" t="s">
        <v>133</v>
      </c>
      <c r="AU339" s="199" t="s">
        <v>83</v>
      </c>
      <c r="AV339" s="13" t="s">
        <v>83</v>
      </c>
      <c r="AW339" s="13" t="s">
        <v>30</v>
      </c>
      <c r="AX339" s="13" t="s">
        <v>73</v>
      </c>
      <c r="AY339" s="199" t="s">
        <v>124</v>
      </c>
    </row>
    <row r="340" s="14" customFormat="1">
      <c r="A340" s="14"/>
      <c r="B340" s="206"/>
      <c r="C340" s="14"/>
      <c r="D340" s="198" t="s">
        <v>133</v>
      </c>
      <c r="E340" s="207" t="s">
        <v>1</v>
      </c>
      <c r="F340" s="208" t="s">
        <v>136</v>
      </c>
      <c r="G340" s="14"/>
      <c r="H340" s="209">
        <v>185.279</v>
      </c>
      <c r="I340" s="210"/>
      <c r="J340" s="14"/>
      <c r="K340" s="14"/>
      <c r="L340" s="206"/>
      <c r="M340" s="211"/>
      <c r="N340" s="212"/>
      <c r="O340" s="212"/>
      <c r="P340" s="212"/>
      <c r="Q340" s="212"/>
      <c r="R340" s="212"/>
      <c r="S340" s="212"/>
      <c r="T340" s="21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07" t="s">
        <v>133</v>
      </c>
      <c r="AU340" s="207" t="s">
        <v>83</v>
      </c>
      <c r="AV340" s="14" t="s">
        <v>131</v>
      </c>
      <c r="AW340" s="14" t="s">
        <v>30</v>
      </c>
      <c r="AX340" s="14" t="s">
        <v>81</v>
      </c>
      <c r="AY340" s="207" t="s">
        <v>124</v>
      </c>
    </row>
    <row r="341" s="2" customFormat="1" ht="43.2" customHeight="1">
      <c r="A341" s="37"/>
      <c r="B341" s="183"/>
      <c r="C341" s="184" t="s">
        <v>492</v>
      </c>
      <c r="D341" s="184" t="s">
        <v>126</v>
      </c>
      <c r="E341" s="185" t="s">
        <v>493</v>
      </c>
      <c r="F341" s="186" t="s">
        <v>494</v>
      </c>
      <c r="G341" s="187" t="s">
        <v>189</v>
      </c>
      <c r="H341" s="188">
        <v>187.97900000000001</v>
      </c>
      <c r="I341" s="189"/>
      <c r="J341" s="190">
        <f>ROUND(I341*H341,2)</f>
        <v>0</v>
      </c>
      <c r="K341" s="186" t="s">
        <v>130</v>
      </c>
      <c r="L341" s="38"/>
      <c r="M341" s="191" t="s">
        <v>1</v>
      </c>
      <c r="N341" s="192" t="s">
        <v>38</v>
      </c>
      <c r="O341" s="76"/>
      <c r="P341" s="193">
        <f>O341*H341</f>
        <v>0</v>
      </c>
      <c r="Q341" s="193">
        <v>0.0026800000000000001</v>
      </c>
      <c r="R341" s="193">
        <f>Q341*H341</f>
        <v>0.50378372000000005</v>
      </c>
      <c r="S341" s="193">
        <v>0</v>
      </c>
      <c r="T341" s="194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95" t="s">
        <v>131</v>
      </c>
      <c r="AT341" s="195" t="s">
        <v>126</v>
      </c>
      <c r="AU341" s="195" t="s">
        <v>83</v>
      </c>
      <c r="AY341" s="18" t="s">
        <v>124</v>
      </c>
      <c r="BE341" s="196">
        <f>IF(N341="základní",J341,0)</f>
        <v>0</v>
      </c>
      <c r="BF341" s="196">
        <f>IF(N341="snížená",J341,0)</f>
        <v>0</v>
      </c>
      <c r="BG341" s="196">
        <f>IF(N341="zákl. přenesená",J341,0)</f>
        <v>0</v>
      </c>
      <c r="BH341" s="196">
        <f>IF(N341="sníž. přenesená",J341,0)</f>
        <v>0</v>
      </c>
      <c r="BI341" s="196">
        <f>IF(N341="nulová",J341,0)</f>
        <v>0</v>
      </c>
      <c r="BJ341" s="18" t="s">
        <v>81</v>
      </c>
      <c r="BK341" s="196">
        <f>ROUND(I341*H341,2)</f>
        <v>0</v>
      </c>
      <c r="BL341" s="18" t="s">
        <v>131</v>
      </c>
      <c r="BM341" s="195" t="s">
        <v>495</v>
      </c>
    </row>
    <row r="342" s="15" customFormat="1">
      <c r="A342" s="15"/>
      <c r="B342" s="214"/>
      <c r="C342" s="15"/>
      <c r="D342" s="198" t="s">
        <v>133</v>
      </c>
      <c r="E342" s="215" t="s">
        <v>1</v>
      </c>
      <c r="F342" s="216" t="s">
        <v>390</v>
      </c>
      <c r="G342" s="15"/>
      <c r="H342" s="215" t="s">
        <v>1</v>
      </c>
      <c r="I342" s="217"/>
      <c r="J342" s="15"/>
      <c r="K342" s="15"/>
      <c r="L342" s="214"/>
      <c r="M342" s="218"/>
      <c r="N342" s="219"/>
      <c r="O342" s="219"/>
      <c r="P342" s="219"/>
      <c r="Q342" s="219"/>
      <c r="R342" s="219"/>
      <c r="S342" s="219"/>
      <c r="T342" s="220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15" t="s">
        <v>133</v>
      </c>
      <c r="AU342" s="215" t="s">
        <v>83</v>
      </c>
      <c r="AV342" s="15" t="s">
        <v>81</v>
      </c>
      <c r="AW342" s="15" t="s">
        <v>30</v>
      </c>
      <c r="AX342" s="15" t="s">
        <v>73</v>
      </c>
      <c r="AY342" s="215" t="s">
        <v>124</v>
      </c>
    </row>
    <row r="343" s="13" customFormat="1">
      <c r="A343" s="13"/>
      <c r="B343" s="197"/>
      <c r="C343" s="13"/>
      <c r="D343" s="198" t="s">
        <v>133</v>
      </c>
      <c r="E343" s="199" t="s">
        <v>1</v>
      </c>
      <c r="F343" s="200" t="s">
        <v>391</v>
      </c>
      <c r="G343" s="13"/>
      <c r="H343" s="201">
        <v>50.048999999999999</v>
      </c>
      <c r="I343" s="202"/>
      <c r="J343" s="13"/>
      <c r="K343" s="13"/>
      <c r="L343" s="197"/>
      <c r="M343" s="203"/>
      <c r="N343" s="204"/>
      <c r="O343" s="204"/>
      <c r="P343" s="204"/>
      <c r="Q343" s="204"/>
      <c r="R343" s="204"/>
      <c r="S343" s="204"/>
      <c r="T343" s="20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99" t="s">
        <v>133</v>
      </c>
      <c r="AU343" s="199" t="s">
        <v>83</v>
      </c>
      <c r="AV343" s="13" t="s">
        <v>83</v>
      </c>
      <c r="AW343" s="13" t="s">
        <v>30</v>
      </c>
      <c r="AX343" s="13" t="s">
        <v>73</v>
      </c>
      <c r="AY343" s="199" t="s">
        <v>124</v>
      </c>
    </row>
    <row r="344" s="15" customFormat="1">
      <c r="A344" s="15"/>
      <c r="B344" s="214"/>
      <c r="C344" s="15"/>
      <c r="D344" s="198" t="s">
        <v>133</v>
      </c>
      <c r="E344" s="215" t="s">
        <v>1</v>
      </c>
      <c r="F344" s="216" t="s">
        <v>392</v>
      </c>
      <c r="G344" s="15"/>
      <c r="H344" s="215" t="s">
        <v>1</v>
      </c>
      <c r="I344" s="217"/>
      <c r="J344" s="15"/>
      <c r="K344" s="15"/>
      <c r="L344" s="214"/>
      <c r="M344" s="218"/>
      <c r="N344" s="219"/>
      <c r="O344" s="219"/>
      <c r="P344" s="219"/>
      <c r="Q344" s="219"/>
      <c r="R344" s="219"/>
      <c r="S344" s="219"/>
      <c r="T344" s="220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15" t="s">
        <v>133</v>
      </c>
      <c r="AU344" s="215" t="s">
        <v>83</v>
      </c>
      <c r="AV344" s="15" t="s">
        <v>81</v>
      </c>
      <c r="AW344" s="15" t="s">
        <v>30</v>
      </c>
      <c r="AX344" s="15" t="s">
        <v>73</v>
      </c>
      <c r="AY344" s="215" t="s">
        <v>124</v>
      </c>
    </row>
    <row r="345" s="13" customFormat="1">
      <c r="A345" s="13"/>
      <c r="B345" s="197"/>
      <c r="C345" s="13"/>
      <c r="D345" s="198" t="s">
        <v>133</v>
      </c>
      <c r="E345" s="199" t="s">
        <v>1</v>
      </c>
      <c r="F345" s="200" t="s">
        <v>393</v>
      </c>
      <c r="G345" s="13"/>
      <c r="H345" s="201">
        <v>135.22999999999999</v>
      </c>
      <c r="I345" s="202"/>
      <c r="J345" s="13"/>
      <c r="K345" s="13"/>
      <c r="L345" s="197"/>
      <c r="M345" s="203"/>
      <c r="N345" s="204"/>
      <c r="O345" s="204"/>
      <c r="P345" s="204"/>
      <c r="Q345" s="204"/>
      <c r="R345" s="204"/>
      <c r="S345" s="204"/>
      <c r="T345" s="20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99" t="s">
        <v>133</v>
      </c>
      <c r="AU345" s="199" t="s">
        <v>83</v>
      </c>
      <c r="AV345" s="13" t="s">
        <v>83</v>
      </c>
      <c r="AW345" s="13" t="s">
        <v>30</v>
      </c>
      <c r="AX345" s="13" t="s">
        <v>73</v>
      </c>
      <c r="AY345" s="199" t="s">
        <v>124</v>
      </c>
    </row>
    <row r="346" s="13" customFormat="1">
      <c r="A346" s="13"/>
      <c r="B346" s="197"/>
      <c r="C346" s="13"/>
      <c r="D346" s="198" t="s">
        <v>133</v>
      </c>
      <c r="E346" s="199" t="s">
        <v>1</v>
      </c>
      <c r="F346" s="200" t="s">
        <v>496</v>
      </c>
      <c r="G346" s="13"/>
      <c r="H346" s="201">
        <v>2.7000000000000002</v>
      </c>
      <c r="I346" s="202"/>
      <c r="J346" s="13"/>
      <c r="K346" s="13"/>
      <c r="L346" s="197"/>
      <c r="M346" s="203"/>
      <c r="N346" s="204"/>
      <c r="O346" s="204"/>
      <c r="P346" s="204"/>
      <c r="Q346" s="204"/>
      <c r="R346" s="204"/>
      <c r="S346" s="204"/>
      <c r="T346" s="20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99" t="s">
        <v>133</v>
      </c>
      <c r="AU346" s="199" t="s">
        <v>83</v>
      </c>
      <c r="AV346" s="13" t="s">
        <v>83</v>
      </c>
      <c r="AW346" s="13" t="s">
        <v>30</v>
      </c>
      <c r="AX346" s="13" t="s">
        <v>73</v>
      </c>
      <c r="AY346" s="199" t="s">
        <v>124</v>
      </c>
    </row>
    <row r="347" s="14" customFormat="1">
      <c r="A347" s="14"/>
      <c r="B347" s="206"/>
      <c r="C347" s="14"/>
      <c r="D347" s="198" t="s">
        <v>133</v>
      </c>
      <c r="E347" s="207" t="s">
        <v>1</v>
      </c>
      <c r="F347" s="208" t="s">
        <v>136</v>
      </c>
      <c r="G347" s="14"/>
      <c r="H347" s="209">
        <v>187.97899999999999</v>
      </c>
      <c r="I347" s="210"/>
      <c r="J347" s="14"/>
      <c r="K347" s="14"/>
      <c r="L347" s="206"/>
      <c r="M347" s="211"/>
      <c r="N347" s="212"/>
      <c r="O347" s="212"/>
      <c r="P347" s="212"/>
      <c r="Q347" s="212"/>
      <c r="R347" s="212"/>
      <c r="S347" s="212"/>
      <c r="T347" s="21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07" t="s">
        <v>133</v>
      </c>
      <c r="AU347" s="207" t="s">
        <v>83</v>
      </c>
      <c r="AV347" s="14" t="s">
        <v>131</v>
      </c>
      <c r="AW347" s="14" t="s">
        <v>30</v>
      </c>
      <c r="AX347" s="14" t="s">
        <v>81</v>
      </c>
      <c r="AY347" s="207" t="s">
        <v>124</v>
      </c>
    </row>
    <row r="348" s="12" customFormat="1" ht="22.8" customHeight="1">
      <c r="A348" s="12"/>
      <c r="B348" s="170"/>
      <c r="C348" s="12"/>
      <c r="D348" s="171" t="s">
        <v>72</v>
      </c>
      <c r="E348" s="181" t="s">
        <v>176</v>
      </c>
      <c r="F348" s="181" t="s">
        <v>497</v>
      </c>
      <c r="G348" s="12"/>
      <c r="H348" s="12"/>
      <c r="I348" s="173"/>
      <c r="J348" s="182">
        <f>BK348</f>
        <v>0</v>
      </c>
      <c r="K348" s="12"/>
      <c r="L348" s="170"/>
      <c r="M348" s="175"/>
      <c r="N348" s="176"/>
      <c r="O348" s="176"/>
      <c r="P348" s="177">
        <f>SUM(P349:P362)</f>
        <v>0</v>
      </c>
      <c r="Q348" s="176"/>
      <c r="R348" s="177">
        <f>SUM(R349:R362)</f>
        <v>0.2963151</v>
      </c>
      <c r="S348" s="176"/>
      <c r="T348" s="178">
        <f>SUM(T349:T362)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171" t="s">
        <v>81</v>
      </c>
      <c r="AT348" s="179" t="s">
        <v>72</v>
      </c>
      <c r="AU348" s="179" t="s">
        <v>81</v>
      </c>
      <c r="AY348" s="171" t="s">
        <v>124</v>
      </c>
      <c r="BK348" s="180">
        <f>SUM(BK349:BK362)</f>
        <v>0</v>
      </c>
    </row>
    <row r="349" s="2" customFormat="1" ht="43.2" customHeight="1">
      <c r="A349" s="37"/>
      <c r="B349" s="183"/>
      <c r="C349" s="184" t="s">
        <v>498</v>
      </c>
      <c r="D349" s="184" t="s">
        <v>126</v>
      </c>
      <c r="E349" s="185" t="s">
        <v>499</v>
      </c>
      <c r="F349" s="186" t="s">
        <v>500</v>
      </c>
      <c r="G349" s="187" t="s">
        <v>189</v>
      </c>
      <c r="H349" s="188">
        <v>219.529</v>
      </c>
      <c r="I349" s="189"/>
      <c r="J349" s="190">
        <f>ROUND(I349*H349,2)</f>
        <v>0</v>
      </c>
      <c r="K349" s="186" t="s">
        <v>130</v>
      </c>
      <c r="L349" s="38"/>
      <c r="M349" s="191" t="s">
        <v>1</v>
      </c>
      <c r="N349" s="192" t="s">
        <v>38</v>
      </c>
      <c r="O349" s="76"/>
      <c r="P349" s="193">
        <f>O349*H349</f>
        <v>0</v>
      </c>
      <c r="Q349" s="193">
        <v>0</v>
      </c>
      <c r="R349" s="193">
        <f>Q349*H349</f>
        <v>0</v>
      </c>
      <c r="S349" s="193">
        <v>0</v>
      </c>
      <c r="T349" s="194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95" t="s">
        <v>131</v>
      </c>
      <c r="AT349" s="195" t="s">
        <v>126</v>
      </c>
      <c r="AU349" s="195" t="s">
        <v>83</v>
      </c>
      <c r="AY349" s="18" t="s">
        <v>124</v>
      </c>
      <c r="BE349" s="196">
        <f>IF(N349="základní",J349,0)</f>
        <v>0</v>
      </c>
      <c r="BF349" s="196">
        <f>IF(N349="snížená",J349,0)</f>
        <v>0</v>
      </c>
      <c r="BG349" s="196">
        <f>IF(N349="zákl. přenesená",J349,0)</f>
        <v>0</v>
      </c>
      <c r="BH349" s="196">
        <f>IF(N349="sníž. přenesená",J349,0)</f>
        <v>0</v>
      </c>
      <c r="BI349" s="196">
        <f>IF(N349="nulová",J349,0)</f>
        <v>0</v>
      </c>
      <c r="BJ349" s="18" t="s">
        <v>81</v>
      </c>
      <c r="BK349" s="196">
        <f>ROUND(I349*H349,2)</f>
        <v>0</v>
      </c>
      <c r="BL349" s="18" t="s">
        <v>131</v>
      </c>
      <c r="BM349" s="195" t="s">
        <v>501</v>
      </c>
    </row>
    <row r="350" s="13" customFormat="1">
      <c r="A350" s="13"/>
      <c r="B350" s="197"/>
      <c r="C350" s="13"/>
      <c r="D350" s="198" t="s">
        <v>133</v>
      </c>
      <c r="E350" s="199" t="s">
        <v>1</v>
      </c>
      <c r="F350" s="200" t="s">
        <v>502</v>
      </c>
      <c r="G350" s="13"/>
      <c r="H350" s="201">
        <v>219.529</v>
      </c>
      <c r="I350" s="202"/>
      <c r="J350" s="13"/>
      <c r="K350" s="13"/>
      <c r="L350" s="197"/>
      <c r="M350" s="203"/>
      <c r="N350" s="204"/>
      <c r="O350" s="204"/>
      <c r="P350" s="204"/>
      <c r="Q350" s="204"/>
      <c r="R350" s="204"/>
      <c r="S350" s="204"/>
      <c r="T350" s="20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99" t="s">
        <v>133</v>
      </c>
      <c r="AU350" s="199" t="s">
        <v>83</v>
      </c>
      <c r="AV350" s="13" t="s">
        <v>83</v>
      </c>
      <c r="AW350" s="13" t="s">
        <v>30</v>
      </c>
      <c r="AX350" s="13" t="s">
        <v>81</v>
      </c>
      <c r="AY350" s="199" t="s">
        <v>124</v>
      </c>
    </row>
    <row r="351" s="2" customFormat="1" ht="54" customHeight="1">
      <c r="A351" s="37"/>
      <c r="B351" s="183"/>
      <c r="C351" s="184" t="s">
        <v>503</v>
      </c>
      <c r="D351" s="184" t="s">
        <v>126</v>
      </c>
      <c r="E351" s="185" t="s">
        <v>504</v>
      </c>
      <c r="F351" s="186" t="s">
        <v>505</v>
      </c>
      <c r="G351" s="187" t="s">
        <v>189</v>
      </c>
      <c r="H351" s="188">
        <v>3073.4059999999999</v>
      </c>
      <c r="I351" s="189"/>
      <c r="J351" s="190">
        <f>ROUND(I351*H351,2)</f>
        <v>0</v>
      </c>
      <c r="K351" s="186" t="s">
        <v>130</v>
      </c>
      <c r="L351" s="38"/>
      <c r="M351" s="191" t="s">
        <v>1</v>
      </c>
      <c r="N351" s="192" t="s">
        <v>38</v>
      </c>
      <c r="O351" s="76"/>
      <c r="P351" s="193">
        <f>O351*H351</f>
        <v>0</v>
      </c>
      <c r="Q351" s="193">
        <v>0</v>
      </c>
      <c r="R351" s="193">
        <f>Q351*H351</f>
        <v>0</v>
      </c>
      <c r="S351" s="193">
        <v>0</v>
      </c>
      <c r="T351" s="194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195" t="s">
        <v>131</v>
      </c>
      <c r="AT351" s="195" t="s">
        <v>126</v>
      </c>
      <c r="AU351" s="195" t="s">
        <v>83</v>
      </c>
      <c r="AY351" s="18" t="s">
        <v>124</v>
      </c>
      <c r="BE351" s="196">
        <f>IF(N351="základní",J351,0)</f>
        <v>0</v>
      </c>
      <c r="BF351" s="196">
        <f>IF(N351="snížená",J351,0)</f>
        <v>0</v>
      </c>
      <c r="BG351" s="196">
        <f>IF(N351="zákl. přenesená",J351,0)</f>
        <v>0</v>
      </c>
      <c r="BH351" s="196">
        <f>IF(N351="sníž. přenesená",J351,0)</f>
        <v>0</v>
      </c>
      <c r="BI351" s="196">
        <f>IF(N351="nulová",J351,0)</f>
        <v>0</v>
      </c>
      <c r="BJ351" s="18" t="s">
        <v>81</v>
      </c>
      <c r="BK351" s="196">
        <f>ROUND(I351*H351,2)</f>
        <v>0</v>
      </c>
      <c r="BL351" s="18" t="s">
        <v>131</v>
      </c>
      <c r="BM351" s="195" t="s">
        <v>506</v>
      </c>
    </row>
    <row r="352" s="13" customFormat="1">
      <c r="A352" s="13"/>
      <c r="B352" s="197"/>
      <c r="C352" s="13"/>
      <c r="D352" s="198" t="s">
        <v>133</v>
      </c>
      <c r="E352" s="199" t="s">
        <v>1</v>
      </c>
      <c r="F352" s="200" t="s">
        <v>507</v>
      </c>
      <c r="G352" s="13"/>
      <c r="H352" s="201">
        <v>3073.4059999999999</v>
      </c>
      <c r="I352" s="202"/>
      <c r="J352" s="13"/>
      <c r="K352" s="13"/>
      <c r="L352" s="197"/>
      <c r="M352" s="203"/>
      <c r="N352" s="204"/>
      <c r="O352" s="204"/>
      <c r="P352" s="204"/>
      <c r="Q352" s="204"/>
      <c r="R352" s="204"/>
      <c r="S352" s="204"/>
      <c r="T352" s="20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9" t="s">
        <v>133</v>
      </c>
      <c r="AU352" s="199" t="s">
        <v>83</v>
      </c>
      <c r="AV352" s="13" t="s">
        <v>83</v>
      </c>
      <c r="AW352" s="13" t="s">
        <v>30</v>
      </c>
      <c r="AX352" s="13" t="s">
        <v>81</v>
      </c>
      <c r="AY352" s="199" t="s">
        <v>124</v>
      </c>
    </row>
    <row r="353" s="2" customFormat="1" ht="43.2" customHeight="1">
      <c r="A353" s="37"/>
      <c r="B353" s="183"/>
      <c r="C353" s="184" t="s">
        <v>508</v>
      </c>
      <c r="D353" s="184" t="s">
        <v>126</v>
      </c>
      <c r="E353" s="185" t="s">
        <v>509</v>
      </c>
      <c r="F353" s="186" t="s">
        <v>510</v>
      </c>
      <c r="G353" s="187" t="s">
        <v>189</v>
      </c>
      <c r="H353" s="188">
        <v>219.529</v>
      </c>
      <c r="I353" s="189"/>
      <c r="J353" s="190">
        <f>ROUND(I353*H353,2)</f>
        <v>0</v>
      </c>
      <c r="K353" s="186" t="s">
        <v>130</v>
      </c>
      <c r="L353" s="38"/>
      <c r="M353" s="191" t="s">
        <v>1</v>
      </c>
      <c r="N353" s="192" t="s">
        <v>38</v>
      </c>
      <c r="O353" s="76"/>
      <c r="P353" s="193">
        <f>O353*H353</f>
        <v>0</v>
      </c>
      <c r="Q353" s="193">
        <v>0</v>
      </c>
      <c r="R353" s="193">
        <f>Q353*H353</f>
        <v>0</v>
      </c>
      <c r="S353" s="193">
        <v>0</v>
      </c>
      <c r="T353" s="194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195" t="s">
        <v>131</v>
      </c>
      <c r="AT353" s="195" t="s">
        <v>126</v>
      </c>
      <c r="AU353" s="195" t="s">
        <v>83</v>
      </c>
      <c r="AY353" s="18" t="s">
        <v>124</v>
      </c>
      <c r="BE353" s="196">
        <f>IF(N353="základní",J353,0)</f>
        <v>0</v>
      </c>
      <c r="BF353" s="196">
        <f>IF(N353="snížená",J353,0)</f>
        <v>0</v>
      </c>
      <c r="BG353" s="196">
        <f>IF(N353="zákl. přenesená",J353,0)</f>
        <v>0</v>
      </c>
      <c r="BH353" s="196">
        <f>IF(N353="sníž. přenesená",J353,0)</f>
        <v>0</v>
      </c>
      <c r="BI353" s="196">
        <f>IF(N353="nulová",J353,0)</f>
        <v>0</v>
      </c>
      <c r="BJ353" s="18" t="s">
        <v>81</v>
      </c>
      <c r="BK353" s="196">
        <f>ROUND(I353*H353,2)</f>
        <v>0</v>
      </c>
      <c r="BL353" s="18" t="s">
        <v>131</v>
      </c>
      <c r="BM353" s="195" t="s">
        <v>511</v>
      </c>
    </row>
    <row r="354" s="2" customFormat="1" ht="21.6" customHeight="1">
      <c r="A354" s="37"/>
      <c r="B354" s="183"/>
      <c r="C354" s="184" t="s">
        <v>512</v>
      </c>
      <c r="D354" s="184" t="s">
        <v>126</v>
      </c>
      <c r="E354" s="185" t="s">
        <v>513</v>
      </c>
      <c r="F354" s="186" t="s">
        <v>514</v>
      </c>
      <c r="G354" s="187" t="s">
        <v>189</v>
      </c>
      <c r="H354" s="188">
        <v>219.529</v>
      </c>
      <c r="I354" s="189"/>
      <c r="J354" s="190">
        <f>ROUND(I354*H354,2)</f>
        <v>0</v>
      </c>
      <c r="K354" s="186" t="s">
        <v>130</v>
      </c>
      <c r="L354" s="38"/>
      <c r="M354" s="191" t="s">
        <v>1</v>
      </c>
      <c r="N354" s="192" t="s">
        <v>38</v>
      </c>
      <c r="O354" s="76"/>
      <c r="P354" s="193">
        <f>O354*H354</f>
        <v>0</v>
      </c>
      <c r="Q354" s="193">
        <v>0</v>
      </c>
      <c r="R354" s="193">
        <f>Q354*H354</f>
        <v>0</v>
      </c>
      <c r="S354" s="193">
        <v>0</v>
      </c>
      <c r="T354" s="194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95" t="s">
        <v>131</v>
      </c>
      <c r="AT354" s="195" t="s">
        <v>126</v>
      </c>
      <c r="AU354" s="195" t="s">
        <v>83</v>
      </c>
      <c r="AY354" s="18" t="s">
        <v>124</v>
      </c>
      <c r="BE354" s="196">
        <f>IF(N354="základní",J354,0)</f>
        <v>0</v>
      </c>
      <c r="BF354" s="196">
        <f>IF(N354="snížená",J354,0)</f>
        <v>0</v>
      </c>
      <c r="BG354" s="196">
        <f>IF(N354="zákl. přenesená",J354,0)</f>
        <v>0</v>
      </c>
      <c r="BH354" s="196">
        <f>IF(N354="sníž. přenesená",J354,0)</f>
        <v>0</v>
      </c>
      <c r="BI354" s="196">
        <f>IF(N354="nulová",J354,0)</f>
        <v>0</v>
      </c>
      <c r="BJ354" s="18" t="s">
        <v>81</v>
      </c>
      <c r="BK354" s="196">
        <f>ROUND(I354*H354,2)</f>
        <v>0</v>
      </c>
      <c r="BL354" s="18" t="s">
        <v>131</v>
      </c>
      <c r="BM354" s="195" t="s">
        <v>515</v>
      </c>
    </row>
    <row r="355" s="2" customFormat="1" ht="21.6" customHeight="1">
      <c r="A355" s="37"/>
      <c r="B355" s="183"/>
      <c r="C355" s="184" t="s">
        <v>516</v>
      </c>
      <c r="D355" s="184" t="s">
        <v>126</v>
      </c>
      <c r="E355" s="185" t="s">
        <v>517</v>
      </c>
      <c r="F355" s="186" t="s">
        <v>518</v>
      </c>
      <c r="G355" s="187" t="s">
        <v>189</v>
      </c>
      <c r="H355" s="188">
        <v>3073.4059999999999</v>
      </c>
      <c r="I355" s="189"/>
      <c r="J355" s="190">
        <f>ROUND(I355*H355,2)</f>
        <v>0</v>
      </c>
      <c r="K355" s="186" t="s">
        <v>130</v>
      </c>
      <c r="L355" s="38"/>
      <c r="M355" s="191" t="s">
        <v>1</v>
      </c>
      <c r="N355" s="192" t="s">
        <v>38</v>
      </c>
      <c r="O355" s="76"/>
      <c r="P355" s="193">
        <f>O355*H355</f>
        <v>0</v>
      </c>
      <c r="Q355" s="193">
        <v>0</v>
      </c>
      <c r="R355" s="193">
        <f>Q355*H355</f>
        <v>0</v>
      </c>
      <c r="S355" s="193">
        <v>0</v>
      </c>
      <c r="T355" s="194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95" t="s">
        <v>131</v>
      </c>
      <c r="AT355" s="195" t="s">
        <v>126</v>
      </c>
      <c r="AU355" s="195" t="s">
        <v>83</v>
      </c>
      <c r="AY355" s="18" t="s">
        <v>124</v>
      </c>
      <c r="BE355" s="196">
        <f>IF(N355="základní",J355,0)</f>
        <v>0</v>
      </c>
      <c r="BF355" s="196">
        <f>IF(N355="snížená",J355,0)</f>
        <v>0</v>
      </c>
      <c r="BG355" s="196">
        <f>IF(N355="zákl. přenesená",J355,0)</f>
        <v>0</v>
      </c>
      <c r="BH355" s="196">
        <f>IF(N355="sníž. přenesená",J355,0)</f>
        <v>0</v>
      </c>
      <c r="BI355" s="196">
        <f>IF(N355="nulová",J355,0)</f>
        <v>0</v>
      </c>
      <c r="BJ355" s="18" t="s">
        <v>81</v>
      </c>
      <c r="BK355" s="196">
        <f>ROUND(I355*H355,2)</f>
        <v>0</v>
      </c>
      <c r="BL355" s="18" t="s">
        <v>131</v>
      </c>
      <c r="BM355" s="195" t="s">
        <v>519</v>
      </c>
    </row>
    <row r="356" s="13" customFormat="1">
      <c r="A356" s="13"/>
      <c r="B356" s="197"/>
      <c r="C356" s="13"/>
      <c r="D356" s="198" t="s">
        <v>133</v>
      </c>
      <c r="E356" s="199" t="s">
        <v>1</v>
      </c>
      <c r="F356" s="200" t="s">
        <v>507</v>
      </c>
      <c r="G356" s="13"/>
      <c r="H356" s="201">
        <v>3073.4059999999999</v>
      </c>
      <c r="I356" s="202"/>
      <c r="J356" s="13"/>
      <c r="K356" s="13"/>
      <c r="L356" s="197"/>
      <c r="M356" s="203"/>
      <c r="N356" s="204"/>
      <c r="O356" s="204"/>
      <c r="P356" s="204"/>
      <c r="Q356" s="204"/>
      <c r="R356" s="204"/>
      <c r="S356" s="204"/>
      <c r="T356" s="20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99" t="s">
        <v>133</v>
      </c>
      <c r="AU356" s="199" t="s">
        <v>83</v>
      </c>
      <c r="AV356" s="13" t="s">
        <v>83</v>
      </c>
      <c r="AW356" s="13" t="s">
        <v>30</v>
      </c>
      <c r="AX356" s="13" t="s">
        <v>81</v>
      </c>
      <c r="AY356" s="199" t="s">
        <v>124</v>
      </c>
    </row>
    <row r="357" s="2" customFormat="1" ht="21.6" customHeight="1">
      <c r="A357" s="37"/>
      <c r="B357" s="183"/>
      <c r="C357" s="184" t="s">
        <v>520</v>
      </c>
      <c r="D357" s="184" t="s">
        <v>126</v>
      </c>
      <c r="E357" s="185" t="s">
        <v>521</v>
      </c>
      <c r="F357" s="186" t="s">
        <v>522</v>
      </c>
      <c r="G357" s="187" t="s">
        <v>189</v>
      </c>
      <c r="H357" s="188">
        <v>219.529</v>
      </c>
      <c r="I357" s="189"/>
      <c r="J357" s="190">
        <f>ROUND(I357*H357,2)</f>
        <v>0</v>
      </c>
      <c r="K357" s="186" t="s">
        <v>130</v>
      </c>
      <c r="L357" s="38"/>
      <c r="M357" s="191" t="s">
        <v>1</v>
      </c>
      <c r="N357" s="192" t="s">
        <v>38</v>
      </c>
      <c r="O357" s="76"/>
      <c r="P357" s="193">
        <f>O357*H357</f>
        <v>0</v>
      </c>
      <c r="Q357" s="193">
        <v>0</v>
      </c>
      <c r="R357" s="193">
        <f>Q357*H357</f>
        <v>0</v>
      </c>
      <c r="S357" s="193">
        <v>0</v>
      </c>
      <c r="T357" s="194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95" t="s">
        <v>131</v>
      </c>
      <c r="AT357" s="195" t="s">
        <v>126</v>
      </c>
      <c r="AU357" s="195" t="s">
        <v>83</v>
      </c>
      <c r="AY357" s="18" t="s">
        <v>124</v>
      </c>
      <c r="BE357" s="196">
        <f>IF(N357="základní",J357,0)</f>
        <v>0</v>
      </c>
      <c r="BF357" s="196">
        <f>IF(N357="snížená",J357,0)</f>
        <v>0</v>
      </c>
      <c r="BG357" s="196">
        <f>IF(N357="zákl. přenesená",J357,0)</f>
        <v>0</v>
      </c>
      <c r="BH357" s="196">
        <f>IF(N357="sníž. přenesená",J357,0)</f>
        <v>0</v>
      </c>
      <c r="BI357" s="196">
        <f>IF(N357="nulová",J357,0)</f>
        <v>0</v>
      </c>
      <c r="BJ357" s="18" t="s">
        <v>81</v>
      </c>
      <c r="BK357" s="196">
        <f>ROUND(I357*H357,2)</f>
        <v>0</v>
      </c>
      <c r="BL357" s="18" t="s">
        <v>131</v>
      </c>
      <c r="BM357" s="195" t="s">
        <v>523</v>
      </c>
    </row>
    <row r="358" s="2" customFormat="1" ht="32.4" customHeight="1">
      <c r="A358" s="37"/>
      <c r="B358" s="183"/>
      <c r="C358" s="184" t="s">
        <v>524</v>
      </c>
      <c r="D358" s="184" t="s">
        <v>126</v>
      </c>
      <c r="E358" s="185" t="s">
        <v>525</v>
      </c>
      <c r="F358" s="186" t="s">
        <v>526</v>
      </c>
      <c r="G358" s="187" t="s">
        <v>189</v>
      </c>
      <c r="H358" s="188">
        <v>81.030000000000001</v>
      </c>
      <c r="I358" s="189"/>
      <c r="J358" s="190">
        <f>ROUND(I358*H358,2)</f>
        <v>0</v>
      </c>
      <c r="K358" s="186" t="s">
        <v>130</v>
      </c>
      <c r="L358" s="38"/>
      <c r="M358" s="191" t="s">
        <v>1</v>
      </c>
      <c r="N358" s="192" t="s">
        <v>38</v>
      </c>
      <c r="O358" s="76"/>
      <c r="P358" s="193">
        <f>O358*H358</f>
        <v>0</v>
      </c>
      <c r="Q358" s="193">
        <v>0.00012999999999999999</v>
      </c>
      <c r="R358" s="193">
        <f>Q358*H358</f>
        <v>0.010533899999999999</v>
      </c>
      <c r="S358" s="193">
        <v>0</v>
      </c>
      <c r="T358" s="194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95" t="s">
        <v>131</v>
      </c>
      <c r="AT358" s="195" t="s">
        <v>126</v>
      </c>
      <c r="AU358" s="195" t="s">
        <v>83</v>
      </c>
      <c r="AY358" s="18" t="s">
        <v>124</v>
      </c>
      <c r="BE358" s="196">
        <f>IF(N358="základní",J358,0)</f>
        <v>0</v>
      </c>
      <c r="BF358" s="196">
        <f>IF(N358="snížená",J358,0)</f>
        <v>0</v>
      </c>
      <c r="BG358" s="196">
        <f>IF(N358="zákl. přenesená",J358,0)</f>
        <v>0</v>
      </c>
      <c r="BH358" s="196">
        <f>IF(N358="sníž. přenesená",J358,0)</f>
        <v>0</v>
      </c>
      <c r="BI358" s="196">
        <f>IF(N358="nulová",J358,0)</f>
        <v>0</v>
      </c>
      <c r="BJ358" s="18" t="s">
        <v>81</v>
      </c>
      <c r="BK358" s="196">
        <f>ROUND(I358*H358,2)</f>
        <v>0</v>
      </c>
      <c r="BL358" s="18" t="s">
        <v>131</v>
      </c>
      <c r="BM358" s="195" t="s">
        <v>527</v>
      </c>
    </row>
    <row r="359" s="2" customFormat="1" ht="32.4" customHeight="1">
      <c r="A359" s="37"/>
      <c r="B359" s="183"/>
      <c r="C359" s="184" t="s">
        <v>528</v>
      </c>
      <c r="D359" s="184" t="s">
        <v>126</v>
      </c>
      <c r="E359" s="185" t="s">
        <v>529</v>
      </c>
      <c r="F359" s="186" t="s">
        <v>530</v>
      </c>
      <c r="G359" s="187" t="s">
        <v>189</v>
      </c>
      <c r="H359" s="188">
        <v>81.030000000000001</v>
      </c>
      <c r="I359" s="189"/>
      <c r="J359" s="190">
        <f>ROUND(I359*H359,2)</f>
        <v>0</v>
      </c>
      <c r="K359" s="186" t="s">
        <v>130</v>
      </c>
      <c r="L359" s="38"/>
      <c r="M359" s="191" t="s">
        <v>1</v>
      </c>
      <c r="N359" s="192" t="s">
        <v>38</v>
      </c>
      <c r="O359" s="76"/>
      <c r="P359" s="193">
        <f>O359*H359</f>
        <v>0</v>
      </c>
      <c r="Q359" s="193">
        <v>4.0000000000000003E-05</v>
      </c>
      <c r="R359" s="193">
        <f>Q359*H359</f>
        <v>0.0032412000000000005</v>
      </c>
      <c r="S359" s="193">
        <v>0</v>
      </c>
      <c r="T359" s="194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95" t="s">
        <v>131</v>
      </c>
      <c r="AT359" s="195" t="s">
        <v>126</v>
      </c>
      <c r="AU359" s="195" t="s">
        <v>83</v>
      </c>
      <c r="AY359" s="18" t="s">
        <v>124</v>
      </c>
      <c r="BE359" s="196">
        <f>IF(N359="základní",J359,0)</f>
        <v>0</v>
      </c>
      <c r="BF359" s="196">
        <f>IF(N359="snížená",J359,0)</f>
        <v>0</v>
      </c>
      <c r="BG359" s="196">
        <f>IF(N359="zákl. přenesená",J359,0)</f>
        <v>0</v>
      </c>
      <c r="BH359" s="196">
        <f>IF(N359="sníž. přenesená",J359,0)</f>
        <v>0</v>
      </c>
      <c r="BI359" s="196">
        <f>IF(N359="nulová",J359,0)</f>
        <v>0</v>
      </c>
      <c r="BJ359" s="18" t="s">
        <v>81</v>
      </c>
      <c r="BK359" s="196">
        <f>ROUND(I359*H359,2)</f>
        <v>0</v>
      </c>
      <c r="BL359" s="18" t="s">
        <v>131</v>
      </c>
      <c r="BM359" s="195" t="s">
        <v>531</v>
      </c>
    </row>
    <row r="360" s="2" customFormat="1" ht="14.4" customHeight="1">
      <c r="A360" s="37"/>
      <c r="B360" s="183"/>
      <c r="C360" s="184" t="s">
        <v>532</v>
      </c>
      <c r="D360" s="184" t="s">
        <v>126</v>
      </c>
      <c r="E360" s="185" t="s">
        <v>533</v>
      </c>
      <c r="F360" s="186" t="s">
        <v>534</v>
      </c>
      <c r="G360" s="187" t="s">
        <v>179</v>
      </c>
      <c r="H360" s="188">
        <v>1</v>
      </c>
      <c r="I360" s="189"/>
      <c r="J360" s="190">
        <f>ROUND(I360*H360,2)</f>
        <v>0</v>
      </c>
      <c r="K360" s="186" t="s">
        <v>1</v>
      </c>
      <c r="L360" s="38"/>
      <c r="M360" s="191" t="s">
        <v>1</v>
      </c>
      <c r="N360" s="192" t="s">
        <v>38</v>
      </c>
      <c r="O360" s="76"/>
      <c r="P360" s="193">
        <f>O360*H360</f>
        <v>0</v>
      </c>
      <c r="Q360" s="193">
        <v>0.0022000000000000001</v>
      </c>
      <c r="R360" s="193">
        <f>Q360*H360</f>
        <v>0.0022000000000000001</v>
      </c>
      <c r="S360" s="193">
        <v>0</v>
      </c>
      <c r="T360" s="194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195" t="s">
        <v>131</v>
      </c>
      <c r="AT360" s="195" t="s">
        <v>126</v>
      </c>
      <c r="AU360" s="195" t="s">
        <v>83</v>
      </c>
      <c r="AY360" s="18" t="s">
        <v>124</v>
      </c>
      <c r="BE360" s="196">
        <f>IF(N360="základní",J360,0)</f>
        <v>0</v>
      </c>
      <c r="BF360" s="196">
        <f>IF(N360="snížená",J360,0)</f>
        <v>0</v>
      </c>
      <c r="BG360" s="196">
        <f>IF(N360="zákl. přenesená",J360,0)</f>
        <v>0</v>
      </c>
      <c r="BH360" s="196">
        <f>IF(N360="sníž. přenesená",J360,0)</f>
        <v>0</v>
      </c>
      <c r="BI360" s="196">
        <f>IF(N360="nulová",J360,0)</f>
        <v>0</v>
      </c>
      <c r="BJ360" s="18" t="s">
        <v>81</v>
      </c>
      <c r="BK360" s="196">
        <f>ROUND(I360*H360,2)</f>
        <v>0</v>
      </c>
      <c r="BL360" s="18" t="s">
        <v>131</v>
      </c>
      <c r="BM360" s="195" t="s">
        <v>535</v>
      </c>
    </row>
    <row r="361" s="2" customFormat="1" ht="21.6" customHeight="1">
      <c r="A361" s="37"/>
      <c r="B361" s="183"/>
      <c r="C361" s="184" t="s">
        <v>536</v>
      </c>
      <c r="D361" s="184" t="s">
        <v>126</v>
      </c>
      <c r="E361" s="185" t="s">
        <v>537</v>
      </c>
      <c r="F361" s="186" t="s">
        <v>538</v>
      </c>
      <c r="G361" s="187" t="s">
        <v>206</v>
      </c>
      <c r="H361" s="188">
        <v>15.199999999999999</v>
      </c>
      <c r="I361" s="189"/>
      <c r="J361" s="190">
        <f>ROUND(I361*H361,2)</f>
        <v>0</v>
      </c>
      <c r="K361" s="186" t="s">
        <v>1</v>
      </c>
      <c r="L361" s="38"/>
      <c r="M361" s="191" t="s">
        <v>1</v>
      </c>
      <c r="N361" s="192" t="s">
        <v>38</v>
      </c>
      <c r="O361" s="76"/>
      <c r="P361" s="193">
        <f>O361*H361</f>
        <v>0</v>
      </c>
      <c r="Q361" s="193">
        <v>0.0022000000000000001</v>
      </c>
      <c r="R361" s="193">
        <f>Q361*H361</f>
        <v>0.033439999999999998</v>
      </c>
      <c r="S361" s="193">
        <v>0</v>
      </c>
      <c r="T361" s="194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95" t="s">
        <v>131</v>
      </c>
      <c r="AT361" s="195" t="s">
        <v>126</v>
      </c>
      <c r="AU361" s="195" t="s">
        <v>83</v>
      </c>
      <c r="AY361" s="18" t="s">
        <v>124</v>
      </c>
      <c r="BE361" s="196">
        <f>IF(N361="základní",J361,0)</f>
        <v>0</v>
      </c>
      <c r="BF361" s="196">
        <f>IF(N361="snížená",J361,0)</f>
        <v>0</v>
      </c>
      <c r="BG361" s="196">
        <f>IF(N361="zákl. přenesená",J361,0)</f>
        <v>0</v>
      </c>
      <c r="BH361" s="196">
        <f>IF(N361="sníž. přenesená",J361,0)</f>
        <v>0</v>
      </c>
      <c r="BI361" s="196">
        <f>IF(N361="nulová",J361,0)</f>
        <v>0</v>
      </c>
      <c r="BJ361" s="18" t="s">
        <v>81</v>
      </c>
      <c r="BK361" s="196">
        <f>ROUND(I361*H361,2)</f>
        <v>0</v>
      </c>
      <c r="BL361" s="18" t="s">
        <v>131</v>
      </c>
      <c r="BM361" s="195" t="s">
        <v>539</v>
      </c>
    </row>
    <row r="362" s="2" customFormat="1" ht="43.2" customHeight="1">
      <c r="A362" s="37"/>
      <c r="B362" s="183"/>
      <c r="C362" s="184" t="s">
        <v>540</v>
      </c>
      <c r="D362" s="184" t="s">
        <v>126</v>
      </c>
      <c r="E362" s="185" t="s">
        <v>541</v>
      </c>
      <c r="F362" s="186" t="s">
        <v>542</v>
      </c>
      <c r="G362" s="187" t="s">
        <v>206</v>
      </c>
      <c r="H362" s="188">
        <v>5</v>
      </c>
      <c r="I362" s="189"/>
      <c r="J362" s="190">
        <f>ROUND(I362*H362,2)</f>
        <v>0</v>
      </c>
      <c r="K362" s="186" t="s">
        <v>130</v>
      </c>
      <c r="L362" s="38"/>
      <c r="M362" s="191" t="s">
        <v>1</v>
      </c>
      <c r="N362" s="192" t="s">
        <v>38</v>
      </c>
      <c r="O362" s="76"/>
      <c r="P362" s="193">
        <f>O362*H362</f>
        <v>0</v>
      </c>
      <c r="Q362" s="193">
        <v>0.04938</v>
      </c>
      <c r="R362" s="193">
        <f>Q362*H362</f>
        <v>0.24690000000000001</v>
      </c>
      <c r="S362" s="193">
        <v>0</v>
      </c>
      <c r="T362" s="194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95" t="s">
        <v>131</v>
      </c>
      <c r="AT362" s="195" t="s">
        <v>126</v>
      </c>
      <c r="AU362" s="195" t="s">
        <v>83</v>
      </c>
      <c r="AY362" s="18" t="s">
        <v>124</v>
      </c>
      <c r="BE362" s="196">
        <f>IF(N362="základní",J362,0)</f>
        <v>0</v>
      </c>
      <c r="BF362" s="196">
        <f>IF(N362="snížená",J362,0)</f>
        <v>0</v>
      </c>
      <c r="BG362" s="196">
        <f>IF(N362="zákl. přenesená",J362,0)</f>
        <v>0</v>
      </c>
      <c r="BH362" s="196">
        <f>IF(N362="sníž. přenesená",J362,0)</f>
        <v>0</v>
      </c>
      <c r="BI362" s="196">
        <f>IF(N362="nulová",J362,0)</f>
        <v>0</v>
      </c>
      <c r="BJ362" s="18" t="s">
        <v>81</v>
      </c>
      <c r="BK362" s="196">
        <f>ROUND(I362*H362,2)</f>
        <v>0</v>
      </c>
      <c r="BL362" s="18" t="s">
        <v>131</v>
      </c>
      <c r="BM362" s="195" t="s">
        <v>543</v>
      </c>
    </row>
    <row r="363" s="12" customFormat="1" ht="22.8" customHeight="1">
      <c r="A363" s="12"/>
      <c r="B363" s="170"/>
      <c r="C363" s="12"/>
      <c r="D363" s="171" t="s">
        <v>72</v>
      </c>
      <c r="E363" s="181" t="s">
        <v>544</v>
      </c>
      <c r="F363" s="181" t="s">
        <v>545</v>
      </c>
      <c r="G363" s="12"/>
      <c r="H363" s="12"/>
      <c r="I363" s="173"/>
      <c r="J363" s="182">
        <f>BK363</f>
        <v>0</v>
      </c>
      <c r="K363" s="12"/>
      <c r="L363" s="170"/>
      <c r="M363" s="175"/>
      <c r="N363" s="176"/>
      <c r="O363" s="176"/>
      <c r="P363" s="177">
        <f>SUM(P364:P368)</f>
        <v>0</v>
      </c>
      <c r="Q363" s="176"/>
      <c r="R363" s="177">
        <f>SUM(R364:R368)</f>
        <v>0</v>
      </c>
      <c r="S363" s="176"/>
      <c r="T363" s="178">
        <f>SUM(T364:T368)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171" t="s">
        <v>81</v>
      </c>
      <c r="AT363" s="179" t="s">
        <v>72</v>
      </c>
      <c r="AU363" s="179" t="s">
        <v>81</v>
      </c>
      <c r="AY363" s="171" t="s">
        <v>124</v>
      </c>
      <c r="BK363" s="180">
        <f>SUM(BK364:BK368)</f>
        <v>0</v>
      </c>
    </row>
    <row r="364" s="2" customFormat="1" ht="21.6" customHeight="1">
      <c r="A364" s="37"/>
      <c r="B364" s="183"/>
      <c r="C364" s="184" t="s">
        <v>546</v>
      </c>
      <c r="D364" s="184" t="s">
        <v>126</v>
      </c>
      <c r="E364" s="185" t="s">
        <v>547</v>
      </c>
      <c r="F364" s="186" t="s">
        <v>548</v>
      </c>
      <c r="G364" s="187" t="s">
        <v>179</v>
      </c>
      <c r="H364" s="188">
        <v>2</v>
      </c>
      <c r="I364" s="189"/>
      <c r="J364" s="190">
        <f>ROUND(I364*H364,2)</f>
        <v>0</v>
      </c>
      <c r="K364" s="186" t="s">
        <v>1</v>
      </c>
      <c r="L364" s="38"/>
      <c r="M364" s="191" t="s">
        <v>1</v>
      </c>
      <c r="N364" s="192" t="s">
        <v>38</v>
      </c>
      <c r="O364" s="76"/>
      <c r="P364" s="193">
        <f>O364*H364</f>
        <v>0</v>
      </c>
      <c r="Q364" s="193">
        <v>0</v>
      </c>
      <c r="R364" s="193">
        <f>Q364*H364</f>
        <v>0</v>
      </c>
      <c r="S364" s="193">
        <v>0</v>
      </c>
      <c r="T364" s="194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95" t="s">
        <v>131</v>
      </c>
      <c r="AT364" s="195" t="s">
        <v>126</v>
      </c>
      <c r="AU364" s="195" t="s">
        <v>83</v>
      </c>
      <c r="AY364" s="18" t="s">
        <v>124</v>
      </c>
      <c r="BE364" s="196">
        <f>IF(N364="základní",J364,0)</f>
        <v>0</v>
      </c>
      <c r="BF364" s="196">
        <f>IF(N364="snížená",J364,0)</f>
        <v>0</v>
      </c>
      <c r="BG364" s="196">
        <f>IF(N364="zákl. přenesená",J364,0)</f>
        <v>0</v>
      </c>
      <c r="BH364" s="196">
        <f>IF(N364="sníž. přenesená",J364,0)</f>
        <v>0</v>
      </c>
      <c r="BI364" s="196">
        <f>IF(N364="nulová",J364,0)</f>
        <v>0</v>
      </c>
      <c r="BJ364" s="18" t="s">
        <v>81</v>
      </c>
      <c r="BK364" s="196">
        <f>ROUND(I364*H364,2)</f>
        <v>0</v>
      </c>
      <c r="BL364" s="18" t="s">
        <v>131</v>
      </c>
      <c r="BM364" s="195" t="s">
        <v>549</v>
      </c>
    </row>
    <row r="365" s="2" customFormat="1" ht="14.4" customHeight="1">
      <c r="A365" s="37"/>
      <c r="B365" s="183"/>
      <c r="C365" s="184" t="s">
        <v>550</v>
      </c>
      <c r="D365" s="184" t="s">
        <v>126</v>
      </c>
      <c r="E365" s="185" t="s">
        <v>551</v>
      </c>
      <c r="F365" s="186" t="s">
        <v>552</v>
      </c>
      <c r="G365" s="187" t="s">
        <v>179</v>
      </c>
      <c r="H365" s="188">
        <v>1</v>
      </c>
      <c r="I365" s="189"/>
      <c r="J365" s="190">
        <f>ROUND(I365*H365,2)</f>
        <v>0</v>
      </c>
      <c r="K365" s="186" t="s">
        <v>1</v>
      </c>
      <c r="L365" s="38"/>
      <c r="M365" s="191" t="s">
        <v>1</v>
      </c>
      <c r="N365" s="192" t="s">
        <v>38</v>
      </c>
      <c r="O365" s="76"/>
      <c r="P365" s="193">
        <f>O365*H365</f>
        <v>0</v>
      </c>
      <c r="Q365" s="193">
        <v>0</v>
      </c>
      <c r="R365" s="193">
        <f>Q365*H365</f>
        <v>0</v>
      </c>
      <c r="S365" s="193">
        <v>0</v>
      </c>
      <c r="T365" s="194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95" t="s">
        <v>131</v>
      </c>
      <c r="AT365" s="195" t="s">
        <v>126</v>
      </c>
      <c r="AU365" s="195" t="s">
        <v>83</v>
      </c>
      <c r="AY365" s="18" t="s">
        <v>124</v>
      </c>
      <c r="BE365" s="196">
        <f>IF(N365="základní",J365,0)</f>
        <v>0</v>
      </c>
      <c r="BF365" s="196">
        <f>IF(N365="snížená",J365,0)</f>
        <v>0</v>
      </c>
      <c r="BG365" s="196">
        <f>IF(N365="zákl. přenesená",J365,0)</f>
        <v>0</v>
      </c>
      <c r="BH365" s="196">
        <f>IF(N365="sníž. přenesená",J365,0)</f>
        <v>0</v>
      </c>
      <c r="BI365" s="196">
        <f>IF(N365="nulová",J365,0)</f>
        <v>0</v>
      </c>
      <c r="BJ365" s="18" t="s">
        <v>81</v>
      </c>
      <c r="BK365" s="196">
        <f>ROUND(I365*H365,2)</f>
        <v>0</v>
      </c>
      <c r="BL365" s="18" t="s">
        <v>131</v>
      </c>
      <c r="BM365" s="195" t="s">
        <v>553</v>
      </c>
    </row>
    <row r="366" s="2" customFormat="1" ht="43.2" customHeight="1">
      <c r="A366" s="37"/>
      <c r="B366" s="183"/>
      <c r="C366" s="184" t="s">
        <v>554</v>
      </c>
      <c r="D366" s="184" t="s">
        <v>126</v>
      </c>
      <c r="E366" s="185" t="s">
        <v>555</v>
      </c>
      <c r="F366" s="186" t="s">
        <v>556</v>
      </c>
      <c r="G366" s="187" t="s">
        <v>179</v>
      </c>
      <c r="H366" s="188">
        <v>3</v>
      </c>
      <c r="I366" s="189"/>
      <c r="J366" s="190">
        <f>ROUND(I366*H366,2)</f>
        <v>0</v>
      </c>
      <c r="K366" s="186" t="s">
        <v>1</v>
      </c>
      <c r="L366" s="38"/>
      <c r="M366" s="191" t="s">
        <v>1</v>
      </c>
      <c r="N366" s="192" t="s">
        <v>38</v>
      </c>
      <c r="O366" s="76"/>
      <c r="P366" s="193">
        <f>O366*H366</f>
        <v>0</v>
      </c>
      <c r="Q366" s="193">
        <v>0</v>
      </c>
      <c r="R366" s="193">
        <f>Q366*H366</f>
        <v>0</v>
      </c>
      <c r="S366" s="193">
        <v>0</v>
      </c>
      <c r="T366" s="194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95" t="s">
        <v>131</v>
      </c>
      <c r="AT366" s="195" t="s">
        <v>126</v>
      </c>
      <c r="AU366" s="195" t="s">
        <v>83</v>
      </c>
      <c r="AY366" s="18" t="s">
        <v>124</v>
      </c>
      <c r="BE366" s="196">
        <f>IF(N366="základní",J366,0)</f>
        <v>0</v>
      </c>
      <c r="BF366" s="196">
        <f>IF(N366="snížená",J366,0)</f>
        <v>0</v>
      </c>
      <c r="BG366" s="196">
        <f>IF(N366="zákl. přenesená",J366,0)</f>
        <v>0</v>
      </c>
      <c r="BH366" s="196">
        <f>IF(N366="sníž. přenesená",J366,0)</f>
        <v>0</v>
      </c>
      <c r="BI366" s="196">
        <f>IF(N366="nulová",J366,0)</f>
        <v>0</v>
      </c>
      <c r="BJ366" s="18" t="s">
        <v>81</v>
      </c>
      <c r="BK366" s="196">
        <f>ROUND(I366*H366,2)</f>
        <v>0</v>
      </c>
      <c r="BL366" s="18" t="s">
        <v>131</v>
      </c>
      <c r="BM366" s="195" t="s">
        <v>557</v>
      </c>
    </row>
    <row r="367" s="2" customFormat="1" ht="32.4" customHeight="1">
      <c r="A367" s="37"/>
      <c r="B367" s="183"/>
      <c r="C367" s="184" t="s">
        <v>558</v>
      </c>
      <c r="D367" s="184" t="s">
        <v>126</v>
      </c>
      <c r="E367" s="185" t="s">
        <v>559</v>
      </c>
      <c r="F367" s="186" t="s">
        <v>560</v>
      </c>
      <c r="G367" s="187" t="s">
        <v>206</v>
      </c>
      <c r="H367" s="188">
        <v>10</v>
      </c>
      <c r="I367" s="189"/>
      <c r="J367" s="190">
        <f>ROUND(I367*H367,2)</f>
        <v>0</v>
      </c>
      <c r="K367" s="186" t="s">
        <v>1</v>
      </c>
      <c r="L367" s="38"/>
      <c r="M367" s="191" t="s">
        <v>1</v>
      </c>
      <c r="N367" s="192" t="s">
        <v>38</v>
      </c>
      <c r="O367" s="76"/>
      <c r="P367" s="193">
        <f>O367*H367</f>
        <v>0</v>
      </c>
      <c r="Q367" s="193">
        <v>0</v>
      </c>
      <c r="R367" s="193">
        <f>Q367*H367</f>
        <v>0</v>
      </c>
      <c r="S367" s="193">
        <v>0</v>
      </c>
      <c r="T367" s="194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95" t="s">
        <v>131</v>
      </c>
      <c r="AT367" s="195" t="s">
        <v>126</v>
      </c>
      <c r="AU367" s="195" t="s">
        <v>83</v>
      </c>
      <c r="AY367" s="18" t="s">
        <v>124</v>
      </c>
      <c r="BE367" s="196">
        <f>IF(N367="základní",J367,0)</f>
        <v>0</v>
      </c>
      <c r="BF367" s="196">
        <f>IF(N367="snížená",J367,0)</f>
        <v>0</v>
      </c>
      <c r="BG367" s="196">
        <f>IF(N367="zákl. přenesená",J367,0)</f>
        <v>0</v>
      </c>
      <c r="BH367" s="196">
        <f>IF(N367="sníž. přenesená",J367,0)</f>
        <v>0</v>
      </c>
      <c r="BI367" s="196">
        <f>IF(N367="nulová",J367,0)</f>
        <v>0</v>
      </c>
      <c r="BJ367" s="18" t="s">
        <v>81</v>
      </c>
      <c r="BK367" s="196">
        <f>ROUND(I367*H367,2)</f>
        <v>0</v>
      </c>
      <c r="BL367" s="18" t="s">
        <v>131</v>
      </c>
      <c r="BM367" s="195" t="s">
        <v>561</v>
      </c>
    </row>
    <row r="368" s="2" customFormat="1" ht="32.4" customHeight="1">
      <c r="A368" s="37"/>
      <c r="B368" s="183"/>
      <c r="C368" s="184" t="s">
        <v>562</v>
      </c>
      <c r="D368" s="184" t="s">
        <v>126</v>
      </c>
      <c r="E368" s="185" t="s">
        <v>563</v>
      </c>
      <c r="F368" s="186" t="s">
        <v>564</v>
      </c>
      <c r="G368" s="187" t="s">
        <v>206</v>
      </c>
      <c r="H368" s="188">
        <v>10</v>
      </c>
      <c r="I368" s="189"/>
      <c r="J368" s="190">
        <f>ROUND(I368*H368,2)</f>
        <v>0</v>
      </c>
      <c r="K368" s="186" t="s">
        <v>1</v>
      </c>
      <c r="L368" s="38"/>
      <c r="M368" s="191" t="s">
        <v>1</v>
      </c>
      <c r="N368" s="192" t="s">
        <v>38</v>
      </c>
      <c r="O368" s="76"/>
      <c r="P368" s="193">
        <f>O368*H368</f>
        <v>0</v>
      </c>
      <c r="Q368" s="193">
        <v>0</v>
      </c>
      <c r="R368" s="193">
        <f>Q368*H368</f>
        <v>0</v>
      </c>
      <c r="S368" s="193">
        <v>0</v>
      </c>
      <c r="T368" s="194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95" t="s">
        <v>131</v>
      </c>
      <c r="AT368" s="195" t="s">
        <v>126</v>
      </c>
      <c r="AU368" s="195" t="s">
        <v>83</v>
      </c>
      <c r="AY368" s="18" t="s">
        <v>124</v>
      </c>
      <c r="BE368" s="196">
        <f>IF(N368="základní",J368,0)</f>
        <v>0</v>
      </c>
      <c r="BF368" s="196">
        <f>IF(N368="snížená",J368,0)</f>
        <v>0</v>
      </c>
      <c r="BG368" s="196">
        <f>IF(N368="zákl. přenesená",J368,0)</f>
        <v>0</v>
      </c>
      <c r="BH368" s="196">
        <f>IF(N368="sníž. přenesená",J368,0)</f>
        <v>0</v>
      </c>
      <c r="BI368" s="196">
        <f>IF(N368="nulová",J368,0)</f>
        <v>0</v>
      </c>
      <c r="BJ368" s="18" t="s">
        <v>81</v>
      </c>
      <c r="BK368" s="196">
        <f>ROUND(I368*H368,2)</f>
        <v>0</v>
      </c>
      <c r="BL368" s="18" t="s">
        <v>131</v>
      </c>
      <c r="BM368" s="195" t="s">
        <v>565</v>
      </c>
    </row>
    <row r="369" s="12" customFormat="1" ht="22.8" customHeight="1">
      <c r="A369" s="12"/>
      <c r="B369" s="170"/>
      <c r="C369" s="12"/>
      <c r="D369" s="171" t="s">
        <v>72</v>
      </c>
      <c r="E369" s="181" t="s">
        <v>566</v>
      </c>
      <c r="F369" s="181" t="s">
        <v>567</v>
      </c>
      <c r="G369" s="12"/>
      <c r="H369" s="12"/>
      <c r="I369" s="173"/>
      <c r="J369" s="182">
        <f>BK369</f>
        <v>0</v>
      </c>
      <c r="K369" s="12"/>
      <c r="L369" s="170"/>
      <c r="M369" s="175"/>
      <c r="N369" s="176"/>
      <c r="O369" s="176"/>
      <c r="P369" s="177">
        <f>P370</f>
        <v>0</v>
      </c>
      <c r="Q369" s="176"/>
      <c r="R369" s="177">
        <f>R370</f>
        <v>0</v>
      </c>
      <c r="S369" s="176"/>
      <c r="T369" s="178">
        <f>T370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171" t="s">
        <v>81</v>
      </c>
      <c r="AT369" s="179" t="s">
        <v>72</v>
      </c>
      <c r="AU369" s="179" t="s">
        <v>81</v>
      </c>
      <c r="AY369" s="171" t="s">
        <v>124</v>
      </c>
      <c r="BK369" s="180">
        <f>BK370</f>
        <v>0</v>
      </c>
    </row>
    <row r="370" s="2" customFormat="1" ht="64.8" customHeight="1">
      <c r="A370" s="37"/>
      <c r="B370" s="183"/>
      <c r="C370" s="184" t="s">
        <v>568</v>
      </c>
      <c r="D370" s="184" t="s">
        <v>126</v>
      </c>
      <c r="E370" s="185" t="s">
        <v>569</v>
      </c>
      <c r="F370" s="186" t="s">
        <v>570</v>
      </c>
      <c r="G370" s="187" t="s">
        <v>163</v>
      </c>
      <c r="H370" s="188">
        <v>345.78899999999999</v>
      </c>
      <c r="I370" s="189"/>
      <c r="J370" s="190">
        <f>ROUND(I370*H370,2)</f>
        <v>0</v>
      </c>
      <c r="K370" s="186" t="s">
        <v>130</v>
      </c>
      <c r="L370" s="38"/>
      <c r="M370" s="191" t="s">
        <v>1</v>
      </c>
      <c r="N370" s="192" t="s">
        <v>38</v>
      </c>
      <c r="O370" s="76"/>
      <c r="P370" s="193">
        <f>O370*H370</f>
        <v>0</v>
      </c>
      <c r="Q370" s="193">
        <v>0</v>
      </c>
      <c r="R370" s="193">
        <f>Q370*H370</f>
        <v>0</v>
      </c>
      <c r="S370" s="193">
        <v>0</v>
      </c>
      <c r="T370" s="194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195" t="s">
        <v>131</v>
      </c>
      <c r="AT370" s="195" t="s">
        <v>126</v>
      </c>
      <c r="AU370" s="195" t="s">
        <v>83</v>
      </c>
      <c r="AY370" s="18" t="s">
        <v>124</v>
      </c>
      <c r="BE370" s="196">
        <f>IF(N370="základní",J370,0)</f>
        <v>0</v>
      </c>
      <c r="BF370" s="196">
        <f>IF(N370="snížená",J370,0)</f>
        <v>0</v>
      </c>
      <c r="BG370" s="196">
        <f>IF(N370="zákl. přenesená",J370,0)</f>
        <v>0</v>
      </c>
      <c r="BH370" s="196">
        <f>IF(N370="sníž. přenesená",J370,0)</f>
        <v>0</v>
      </c>
      <c r="BI370" s="196">
        <f>IF(N370="nulová",J370,0)</f>
        <v>0</v>
      </c>
      <c r="BJ370" s="18" t="s">
        <v>81</v>
      </c>
      <c r="BK370" s="196">
        <f>ROUND(I370*H370,2)</f>
        <v>0</v>
      </c>
      <c r="BL370" s="18" t="s">
        <v>131</v>
      </c>
      <c r="BM370" s="195" t="s">
        <v>571</v>
      </c>
    </row>
    <row r="371" s="12" customFormat="1" ht="25.92" customHeight="1">
      <c r="A371" s="12"/>
      <c r="B371" s="170"/>
      <c r="C371" s="12"/>
      <c r="D371" s="171" t="s">
        <v>72</v>
      </c>
      <c r="E371" s="172" t="s">
        <v>572</v>
      </c>
      <c r="F371" s="172" t="s">
        <v>573</v>
      </c>
      <c r="G371" s="12"/>
      <c r="H371" s="12"/>
      <c r="I371" s="173"/>
      <c r="J371" s="174">
        <f>BK371</f>
        <v>0</v>
      </c>
      <c r="K371" s="12"/>
      <c r="L371" s="170"/>
      <c r="M371" s="175"/>
      <c r="N371" s="176"/>
      <c r="O371" s="176"/>
      <c r="P371" s="177">
        <f>P372+P407+P465+P497+P510+P520+P529+P534</f>
        <v>0</v>
      </c>
      <c r="Q371" s="176"/>
      <c r="R371" s="177">
        <f>R372+R407+R465+R497+R510+R520+R529+R534</f>
        <v>22.8371666</v>
      </c>
      <c r="S371" s="176"/>
      <c r="T371" s="178">
        <f>T372+T407+T465+T497+T510+T520+T529+T534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171" t="s">
        <v>83</v>
      </c>
      <c r="AT371" s="179" t="s">
        <v>72</v>
      </c>
      <c r="AU371" s="179" t="s">
        <v>73</v>
      </c>
      <c r="AY371" s="171" t="s">
        <v>124</v>
      </c>
      <c r="BK371" s="180">
        <f>BK372+BK407+BK465+BK497+BK510+BK520+BK529+BK534</f>
        <v>0</v>
      </c>
    </row>
    <row r="372" s="12" customFormat="1" ht="22.8" customHeight="1">
      <c r="A372" s="12"/>
      <c r="B372" s="170"/>
      <c r="C372" s="12"/>
      <c r="D372" s="171" t="s">
        <v>72</v>
      </c>
      <c r="E372" s="181" t="s">
        <v>574</v>
      </c>
      <c r="F372" s="181" t="s">
        <v>575</v>
      </c>
      <c r="G372" s="12"/>
      <c r="H372" s="12"/>
      <c r="I372" s="173"/>
      <c r="J372" s="182">
        <f>BK372</f>
        <v>0</v>
      </c>
      <c r="K372" s="12"/>
      <c r="L372" s="170"/>
      <c r="M372" s="175"/>
      <c r="N372" s="176"/>
      <c r="O372" s="176"/>
      <c r="P372" s="177">
        <f>SUM(P373:P406)</f>
        <v>0</v>
      </c>
      <c r="Q372" s="176"/>
      <c r="R372" s="177">
        <f>SUM(R373:R406)</f>
        <v>1.3519249699999998</v>
      </c>
      <c r="S372" s="176"/>
      <c r="T372" s="178">
        <f>SUM(T373:T406)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171" t="s">
        <v>83</v>
      </c>
      <c r="AT372" s="179" t="s">
        <v>72</v>
      </c>
      <c r="AU372" s="179" t="s">
        <v>81</v>
      </c>
      <c r="AY372" s="171" t="s">
        <v>124</v>
      </c>
      <c r="BK372" s="180">
        <f>SUM(BK373:BK406)</f>
        <v>0</v>
      </c>
    </row>
    <row r="373" s="2" customFormat="1" ht="32.4" customHeight="1">
      <c r="A373" s="37"/>
      <c r="B373" s="183"/>
      <c r="C373" s="184" t="s">
        <v>576</v>
      </c>
      <c r="D373" s="184" t="s">
        <v>126</v>
      </c>
      <c r="E373" s="185" t="s">
        <v>577</v>
      </c>
      <c r="F373" s="186" t="s">
        <v>578</v>
      </c>
      <c r="G373" s="187" t="s">
        <v>189</v>
      </c>
      <c r="H373" s="188">
        <v>87.376999999999995</v>
      </c>
      <c r="I373" s="189"/>
      <c r="J373" s="190">
        <f>ROUND(I373*H373,2)</f>
        <v>0</v>
      </c>
      <c r="K373" s="186" t="s">
        <v>130</v>
      </c>
      <c r="L373" s="38"/>
      <c r="M373" s="191" t="s">
        <v>1</v>
      </c>
      <c r="N373" s="192" t="s">
        <v>38</v>
      </c>
      <c r="O373" s="76"/>
      <c r="P373" s="193">
        <f>O373*H373</f>
        <v>0</v>
      </c>
      <c r="Q373" s="193">
        <v>0</v>
      </c>
      <c r="R373" s="193">
        <f>Q373*H373</f>
        <v>0</v>
      </c>
      <c r="S373" s="193">
        <v>0</v>
      </c>
      <c r="T373" s="194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195" t="s">
        <v>213</v>
      </c>
      <c r="AT373" s="195" t="s">
        <v>126</v>
      </c>
      <c r="AU373" s="195" t="s">
        <v>83</v>
      </c>
      <c r="AY373" s="18" t="s">
        <v>124</v>
      </c>
      <c r="BE373" s="196">
        <f>IF(N373="základní",J373,0)</f>
        <v>0</v>
      </c>
      <c r="BF373" s="196">
        <f>IF(N373="snížená",J373,0)</f>
        <v>0</v>
      </c>
      <c r="BG373" s="196">
        <f>IF(N373="zákl. přenesená",J373,0)</f>
        <v>0</v>
      </c>
      <c r="BH373" s="196">
        <f>IF(N373="sníž. přenesená",J373,0)</f>
        <v>0</v>
      </c>
      <c r="BI373" s="196">
        <f>IF(N373="nulová",J373,0)</f>
        <v>0</v>
      </c>
      <c r="BJ373" s="18" t="s">
        <v>81</v>
      </c>
      <c r="BK373" s="196">
        <f>ROUND(I373*H373,2)</f>
        <v>0</v>
      </c>
      <c r="BL373" s="18" t="s">
        <v>213</v>
      </c>
      <c r="BM373" s="195" t="s">
        <v>579</v>
      </c>
    </row>
    <row r="374" s="13" customFormat="1">
      <c r="A374" s="13"/>
      <c r="B374" s="197"/>
      <c r="C374" s="13"/>
      <c r="D374" s="198" t="s">
        <v>133</v>
      </c>
      <c r="E374" s="199" t="s">
        <v>1</v>
      </c>
      <c r="F374" s="200" t="s">
        <v>580</v>
      </c>
      <c r="G374" s="13"/>
      <c r="H374" s="201">
        <v>87.376999999999995</v>
      </c>
      <c r="I374" s="202"/>
      <c r="J374" s="13"/>
      <c r="K374" s="13"/>
      <c r="L374" s="197"/>
      <c r="M374" s="203"/>
      <c r="N374" s="204"/>
      <c r="O374" s="204"/>
      <c r="P374" s="204"/>
      <c r="Q374" s="204"/>
      <c r="R374" s="204"/>
      <c r="S374" s="204"/>
      <c r="T374" s="20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9" t="s">
        <v>133</v>
      </c>
      <c r="AU374" s="199" t="s">
        <v>83</v>
      </c>
      <c r="AV374" s="13" t="s">
        <v>83</v>
      </c>
      <c r="AW374" s="13" t="s">
        <v>30</v>
      </c>
      <c r="AX374" s="13" t="s">
        <v>81</v>
      </c>
      <c r="AY374" s="199" t="s">
        <v>124</v>
      </c>
    </row>
    <row r="375" s="2" customFormat="1" ht="14.4" customHeight="1">
      <c r="A375" s="37"/>
      <c r="B375" s="183"/>
      <c r="C375" s="221" t="s">
        <v>581</v>
      </c>
      <c r="D375" s="221" t="s">
        <v>193</v>
      </c>
      <c r="E375" s="222" t="s">
        <v>582</v>
      </c>
      <c r="F375" s="223" t="s">
        <v>583</v>
      </c>
      <c r="G375" s="224" t="s">
        <v>163</v>
      </c>
      <c r="H375" s="225">
        <v>0.017000000000000001</v>
      </c>
      <c r="I375" s="226"/>
      <c r="J375" s="227">
        <f>ROUND(I375*H375,2)</f>
        <v>0</v>
      </c>
      <c r="K375" s="223" t="s">
        <v>130</v>
      </c>
      <c r="L375" s="228"/>
      <c r="M375" s="229" t="s">
        <v>1</v>
      </c>
      <c r="N375" s="230" t="s">
        <v>38</v>
      </c>
      <c r="O375" s="76"/>
      <c r="P375" s="193">
        <f>O375*H375</f>
        <v>0</v>
      </c>
      <c r="Q375" s="193">
        <v>1</v>
      </c>
      <c r="R375" s="193">
        <f>Q375*H375</f>
        <v>0.017000000000000001</v>
      </c>
      <c r="S375" s="193">
        <v>0</v>
      </c>
      <c r="T375" s="194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195" t="s">
        <v>304</v>
      </c>
      <c r="AT375" s="195" t="s">
        <v>193</v>
      </c>
      <c r="AU375" s="195" t="s">
        <v>83</v>
      </c>
      <c r="AY375" s="18" t="s">
        <v>124</v>
      </c>
      <c r="BE375" s="196">
        <f>IF(N375="základní",J375,0)</f>
        <v>0</v>
      </c>
      <c r="BF375" s="196">
        <f>IF(N375="snížená",J375,0)</f>
        <v>0</v>
      </c>
      <c r="BG375" s="196">
        <f>IF(N375="zákl. přenesená",J375,0)</f>
        <v>0</v>
      </c>
      <c r="BH375" s="196">
        <f>IF(N375="sníž. přenesená",J375,0)</f>
        <v>0</v>
      </c>
      <c r="BI375" s="196">
        <f>IF(N375="nulová",J375,0)</f>
        <v>0</v>
      </c>
      <c r="BJ375" s="18" t="s">
        <v>81</v>
      </c>
      <c r="BK375" s="196">
        <f>ROUND(I375*H375,2)</f>
        <v>0</v>
      </c>
      <c r="BL375" s="18" t="s">
        <v>213</v>
      </c>
      <c r="BM375" s="195" t="s">
        <v>584</v>
      </c>
    </row>
    <row r="376" s="13" customFormat="1">
      <c r="A376" s="13"/>
      <c r="B376" s="197"/>
      <c r="C376" s="13"/>
      <c r="D376" s="198" t="s">
        <v>133</v>
      </c>
      <c r="E376" s="199" t="s">
        <v>1</v>
      </c>
      <c r="F376" s="200" t="s">
        <v>585</v>
      </c>
      <c r="G376" s="13"/>
      <c r="H376" s="201">
        <v>0.017000000000000001</v>
      </c>
      <c r="I376" s="202"/>
      <c r="J376" s="13"/>
      <c r="K376" s="13"/>
      <c r="L376" s="197"/>
      <c r="M376" s="203"/>
      <c r="N376" s="204"/>
      <c r="O376" s="204"/>
      <c r="P376" s="204"/>
      <c r="Q376" s="204"/>
      <c r="R376" s="204"/>
      <c r="S376" s="204"/>
      <c r="T376" s="20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99" t="s">
        <v>133</v>
      </c>
      <c r="AU376" s="199" t="s">
        <v>83</v>
      </c>
      <c r="AV376" s="13" t="s">
        <v>83</v>
      </c>
      <c r="AW376" s="13" t="s">
        <v>30</v>
      </c>
      <c r="AX376" s="13" t="s">
        <v>81</v>
      </c>
      <c r="AY376" s="199" t="s">
        <v>124</v>
      </c>
    </row>
    <row r="377" s="2" customFormat="1" ht="32.4" customHeight="1">
      <c r="A377" s="37"/>
      <c r="B377" s="183"/>
      <c r="C377" s="184" t="s">
        <v>586</v>
      </c>
      <c r="D377" s="184" t="s">
        <v>126</v>
      </c>
      <c r="E377" s="185" t="s">
        <v>587</v>
      </c>
      <c r="F377" s="186" t="s">
        <v>588</v>
      </c>
      <c r="G377" s="187" t="s">
        <v>189</v>
      </c>
      <c r="H377" s="188">
        <v>198.708</v>
      </c>
      <c r="I377" s="189"/>
      <c r="J377" s="190">
        <f>ROUND(I377*H377,2)</f>
        <v>0</v>
      </c>
      <c r="K377" s="186" t="s">
        <v>130</v>
      </c>
      <c r="L377" s="38"/>
      <c r="M377" s="191" t="s">
        <v>1</v>
      </c>
      <c r="N377" s="192" t="s">
        <v>38</v>
      </c>
      <c r="O377" s="76"/>
      <c r="P377" s="193">
        <f>O377*H377</f>
        <v>0</v>
      </c>
      <c r="Q377" s="193">
        <v>0</v>
      </c>
      <c r="R377" s="193">
        <f>Q377*H377</f>
        <v>0</v>
      </c>
      <c r="S377" s="193">
        <v>0</v>
      </c>
      <c r="T377" s="194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195" t="s">
        <v>213</v>
      </c>
      <c r="AT377" s="195" t="s">
        <v>126</v>
      </c>
      <c r="AU377" s="195" t="s">
        <v>83</v>
      </c>
      <c r="AY377" s="18" t="s">
        <v>124</v>
      </c>
      <c r="BE377" s="196">
        <f>IF(N377="základní",J377,0)</f>
        <v>0</v>
      </c>
      <c r="BF377" s="196">
        <f>IF(N377="snížená",J377,0)</f>
        <v>0</v>
      </c>
      <c r="BG377" s="196">
        <f>IF(N377="zákl. přenesená",J377,0)</f>
        <v>0</v>
      </c>
      <c r="BH377" s="196">
        <f>IF(N377="sníž. přenesená",J377,0)</f>
        <v>0</v>
      </c>
      <c r="BI377" s="196">
        <f>IF(N377="nulová",J377,0)</f>
        <v>0</v>
      </c>
      <c r="BJ377" s="18" t="s">
        <v>81</v>
      </c>
      <c r="BK377" s="196">
        <f>ROUND(I377*H377,2)</f>
        <v>0</v>
      </c>
      <c r="BL377" s="18" t="s">
        <v>213</v>
      </c>
      <c r="BM377" s="195" t="s">
        <v>589</v>
      </c>
    </row>
    <row r="378" s="13" customFormat="1">
      <c r="A378" s="13"/>
      <c r="B378" s="197"/>
      <c r="C378" s="13"/>
      <c r="D378" s="198" t="s">
        <v>133</v>
      </c>
      <c r="E378" s="199" t="s">
        <v>1</v>
      </c>
      <c r="F378" s="200" t="s">
        <v>590</v>
      </c>
      <c r="G378" s="13"/>
      <c r="H378" s="201">
        <v>83.619</v>
      </c>
      <c r="I378" s="202"/>
      <c r="J378" s="13"/>
      <c r="K378" s="13"/>
      <c r="L378" s="197"/>
      <c r="M378" s="203"/>
      <c r="N378" s="204"/>
      <c r="O378" s="204"/>
      <c r="P378" s="204"/>
      <c r="Q378" s="204"/>
      <c r="R378" s="204"/>
      <c r="S378" s="204"/>
      <c r="T378" s="20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9" t="s">
        <v>133</v>
      </c>
      <c r="AU378" s="199" t="s">
        <v>83</v>
      </c>
      <c r="AV378" s="13" t="s">
        <v>83</v>
      </c>
      <c r="AW378" s="13" t="s">
        <v>30</v>
      </c>
      <c r="AX378" s="13" t="s">
        <v>73</v>
      </c>
      <c r="AY378" s="199" t="s">
        <v>124</v>
      </c>
    </row>
    <row r="379" s="15" customFormat="1">
      <c r="A379" s="15"/>
      <c r="B379" s="214"/>
      <c r="C379" s="15"/>
      <c r="D379" s="198" t="s">
        <v>133</v>
      </c>
      <c r="E379" s="215" t="s">
        <v>1</v>
      </c>
      <c r="F379" s="216" t="s">
        <v>591</v>
      </c>
      <c r="G379" s="15"/>
      <c r="H379" s="215" t="s">
        <v>1</v>
      </c>
      <c r="I379" s="217"/>
      <c r="J379" s="15"/>
      <c r="K379" s="15"/>
      <c r="L379" s="214"/>
      <c r="M379" s="218"/>
      <c r="N379" s="219"/>
      <c r="O379" s="219"/>
      <c r="P379" s="219"/>
      <c r="Q379" s="219"/>
      <c r="R379" s="219"/>
      <c r="S379" s="219"/>
      <c r="T379" s="220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15" t="s">
        <v>133</v>
      </c>
      <c r="AU379" s="215" t="s">
        <v>83</v>
      </c>
      <c r="AV379" s="15" t="s">
        <v>81</v>
      </c>
      <c r="AW379" s="15" t="s">
        <v>30</v>
      </c>
      <c r="AX379" s="15" t="s">
        <v>73</v>
      </c>
      <c r="AY379" s="215" t="s">
        <v>124</v>
      </c>
    </row>
    <row r="380" s="13" customFormat="1">
      <c r="A380" s="13"/>
      <c r="B380" s="197"/>
      <c r="C380" s="13"/>
      <c r="D380" s="198" t="s">
        <v>133</v>
      </c>
      <c r="E380" s="199" t="s">
        <v>1</v>
      </c>
      <c r="F380" s="200" t="s">
        <v>592</v>
      </c>
      <c r="G380" s="13"/>
      <c r="H380" s="201">
        <v>115.089</v>
      </c>
      <c r="I380" s="202"/>
      <c r="J380" s="13"/>
      <c r="K380" s="13"/>
      <c r="L380" s="197"/>
      <c r="M380" s="203"/>
      <c r="N380" s="204"/>
      <c r="O380" s="204"/>
      <c r="P380" s="204"/>
      <c r="Q380" s="204"/>
      <c r="R380" s="204"/>
      <c r="S380" s="204"/>
      <c r="T380" s="20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99" t="s">
        <v>133</v>
      </c>
      <c r="AU380" s="199" t="s">
        <v>83</v>
      </c>
      <c r="AV380" s="13" t="s">
        <v>83</v>
      </c>
      <c r="AW380" s="13" t="s">
        <v>30</v>
      </c>
      <c r="AX380" s="13" t="s">
        <v>73</v>
      </c>
      <c r="AY380" s="199" t="s">
        <v>124</v>
      </c>
    </row>
    <row r="381" s="14" customFormat="1">
      <c r="A381" s="14"/>
      <c r="B381" s="206"/>
      <c r="C381" s="14"/>
      <c r="D381" s="198" t="s">
        <v>133</v>
      </c>
      <c r="E381" s="207" t="s">
        <v>1</v>
      </c>
      <c r="F381" s="208" t="s">
        <v>136</v>
      </c>
      <c r="G381" s="14"/>
      <c r="H381" s="209">
        <v>198.708</v>
      </c>
      <c r="I381" s="210"/>
      <c r="J381" s="14"/>
      <c r="K381" s="14"/>
      <c r="L381" s="206"/>
      <c r="M381" s="211"/>
      <c r="N381" s="212"/>
      <c r="O381" s="212"/>
      <c r="P381" s="212"/>
      <c r="Q381" s="212"/>
      <c r="R381" s="212"/>
      <c r="S381" s="212"/>
      <c r="T381" s="21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07" t="s">
        <v>133</v>
      </c>
      <c r="AU381" s="207" t="s">
        <v>83</v>
      </c>
      <c r="AV381" s="14" t="s">
        <v>131</v>
      </c>
      <c r="AW381" s="14" t="s">
        <v>30</v>
      </c>
      <c r="AX381" s="14" t="s">
        <v>81</v>
      </c>
      <c r="AY381" s="207" t="s">
        <v>124</v>
      </c>
    </row>
    <row r="382" s="2" customFormat="1" ht="14.4" customHeight="1">
      <c r="A382" s="37"/>
      <c r="B382" s="183"/>
      <c r="C382" s="221" t="s">
        <v>593</v>
      </c>
      <c r="D382" s="221" t="s">
        <v>193</v>
      </c>
      <c r="E382" s="222" t="s">
        <v>582</v>
      </c>
      <c r="F382" s="223" t="s">
        <v>583</v>
      </c>
      <c r="G382" s="224" t="s">
        <v>163</v>
      </c>
      <c r="H382" s="225">
        <v>0.040000000000000001</v>
      </c>
      <c r="I382" s="226"/>
      <c r="J382" s="227">
        <f>ROUND(I382*H382,2)</f>
        <v>0</v>
      </c>
      <c r="K382" s="223" t="s">
        <v>130</v>
      </c>
      <c r="L382" s="228"/>
      <c r="M382" s="229" t="s">
        <v>1</v>
      </c>
      <c r="N382" s="230" t="s">
        <v>38</v>
      </c>
      <c r="O382" s="76"/>
      <c r="P382" s="193">
        <f>O382*H382</f>
        <v>0</v>
      </c>
      <c r="Q382" s="193">
        <v>1</v>
      </c>
      <c r="R382" s="193">
        <f>Q382*H382</f>
        <v>0.040000000000000001</v>
      </c>
      <c r="S382" s="193">
        <v>0</v>
      </c>
      <c r="T382" s="194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195" t="s">
        <v>304</v>
      </c>
      <c r="AT382" s="195" t="s">
        <v>193</v>
      </c>
      <c r="AU382" s="195" t="s">
        <v>83</v>
      </c>
      <c r="AY382" s="18" t="s">
        <v>124</v>
      </c>
      <c r="BE382" s="196">
        <f>IF(N382="základní",J382,0)</f>
        <v>0</v>
      </c>
      <c r="BF382" s="196">
        <f>IF(N382="snížená",J382,0)</f>
        <v>0</v>
      </c>
      <c r="BG382" s="196">
        <f>IF(N382="zákl. přenesená",J382,0)</f>
        <v>0</v>
      </c>
      <c r="BH382" s="196">
        <f>IF(N382="sníž. přenesená",J382,0)</f>
        <v>0</v>
      </c>
      <c r="BI382" s="196">
        <f>IF(N382="nulová",J382,0)</f>
        <v>0</v>
      </c>
      <c r="BJ382" s="18" t="s">
        <v>81</v>
      </c>
      <c r="BK382" s="196">
        <f>ROUND(I382*H382,2)</f>
        <v>0</v>
      </c>
      <c r="BL382" s="18" t="s">
        <v>213</v>
      </c>
      <c r="BM382" s="195" t="s">
        <v>594</v>
      </c>
    </row>
    <row r="383" s="13" customFormat="1">
      <c r="A383" s="13"/>
      <c r="B383" s="197"/>
      <c r="C383" s="13"/>
      <c r="D383" s="198" t="s">
        <v>133</v>
      </c>
      <c r="E383" s="199" t="s">
        <v>1</v>
      </c>
      <c r="F383" s="200" t="s">
        <v>595</v>
      </c>
      <c r="G383" s="13"/>
      <c r="H383" s="201">
        <v>0.040000000000000001</v>
      </c>
      <c r="I383" s="202"/>
      <c r="J383" s="13"/>
      <c r="K383" s="13"/>
      <c r="L383" s="197"/>
      <c r="M383" s="203"/>
      <c r="N383" s="204"/>
      <c r="O383" s="204"/>
      <c r="P383" s="204"/>
      <c r="Q383" s="204"/>
      <c r="R383" s="204"/>
      <c r="S383" s="204"/>
      <c r="T383" s="20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9" t="s">
        <v>133</v>
      </c>
      <c r="AU383" s="199" t="s">
        <v>83</v>
      </c>
      <c r="AV383" s="13" t="s">
        <v>83</v>
      </c>
      <c r="AW383" s="13" t="s">
        <v>30</v>
      </c>
      <c r="AX383" s="13" t="s">
        <v>81</v>
      </c>
      <c r="AY383" s="199" t="s">
        <v>124</v>
      </c>
    </row>
    <row r="384" s="2" customFormat="1" ht="21.6" customHeight="1">
      <c r="A384" s="37"/>
      <c r="B384" s="183"/>
      <c r="C384" s="184" t="s">
        <v>596</v>
      </c>
      <c r="D384" s="184" t="s">
        <v>126</v>
      </c>
      <c r="E384" s="185" t="s">
        <v>597</v>
      </c>
      <c r="F384" s="186" t="s">
        <v>598</v>
      </c>
      <c r="G384" s="187" t="s">
        <v>189</v>
      </c>
      <c r="H384" s="188">
        <v>174.755</v>
      </c>
      <c r="I384" s="189"/>
      <c r="J384" s="190">
        <f>ROUND(I384*H384,2)</f>
        <v>0</v>
      </c>
      <c r="K384" s="186" t="s">
        <v>130</v>
      </c>
      <c r="L384" s="38"/>
      <c r="M384" s="191" t="s">
        <v>1</v>
      </c>
      <c r="N384" s="192" t="s">
        <v>38</v>
      </c>
      <c r="O384" s="76"/>
      <c r="P384" s="193">
        <f>O384*H384</f>
        <v>0</v>
      </c>
      <c r="Q384" s="193">
        <v>0.00040000000000000002</v>
      </c>
      <c r="R384" s="193">
        <f>Q384*H384</f>
        <v>0.069902000000000006</v>
      </c>
      <c r="S384" s="193">
        <v>0</v>
      </c>
      <c r="T384" s="194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195" t="s">
        <v>213</v>
      </c>
      <c r="AT384" s="195" t="s">
        <v>126</v>
      </c>
      <c r="AU384" s="195" t="s">
        <v>83</v>
      </c>
      <c r="AY384" s="18" t="s">
        <v>124</v>
      </c>
      <c r="BE384" s="196">
        <f>IF(N384="základní",J384,0)</f>
        <v>0</v>
      </c>
      <c r="BF384" s="196">
        <f>IF(N384="snížená",J384,0)</f>
        <v>0</v>
      </c>
      <c r="BG384" s="196">
        <f>IF(N384="zákl. přenesená",J384,0)</f>
        <v>0</v>
      </c>
      <c r="BH384" s="196">
        <f>IF(N384="sníž. přenesená",J384,0)</f>
        <v>0</v>
      </c>
      <c r="BI384" s="196">
        <f>IF(N384="nulová",J384,0)</f>
        <v>0</v>
      </c>
      <c r="BJ384" s="18" t="s">
        <v>81</v>
      </c>
      <c r="BK384" s="196">
        <f>ROUND(I384*H384,2)</f>
        <v>0</v>
      </c>
      <c r="BL384" s="18" t="s">
        <v>213</v>
      </c>
      <c r="BM384" s="195" t="s">
        <v>599</v>
      </c>
    </row>
    <row r="385" s="13" customFormat="1">
      <c r="A385" s="13"/>
      <c r="B385" s="197"/>
      <c r="C385" s="13"/>
      <c r="D385" s="198" t="s">
        <v>133</v>
      </c>
      <c r="E385" s="199" t="s">
        <v>1</v>
      </c>
      <c r="F385" s="200" t="s">
        <v>600</v>
      </c>
      <c r="G385" s="13"/>
      <c r="H385" s="201">
        <v>174.755</v>
      </c>
      <c r="I385" s="202"/>
      <c r="J385" s="13"/>
      <c r="K385" s="13"/>
      <c r="L385" s="197"/>
      <c r="M385" s="203"/>
      <c r="N385" s="204"/>
      <c r="O385" s="204"/>
      <c r="P385" s="204"/>
      <c r="Q385" s="204"/>
      <c r="R385" s="204"/>
      <c r="S385" s="204"/>
      <c r="T385" s="20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99" t="s">
        <v>133</v>
      </c>
      <c r="AU385" s="199" t="s">
        <v>83</v>
      </c>
      <c r="AV385" s="13" t="s">
        <v>83</v>
      </c>
      <c r="AW385" s="13" t="s">
        <v>30</v>
      </c>
      <c r="AX385" s="13" t="s">
        <v>81</v>
      </c>
      <c r="AY385" s="199" t="s">
        <v>124</v>
      </c>
    </row>
    <row r="386" s="2" customFormat="1" ht="43.2" customHeight="1">
      <c r="A386" s="37"/>
      <c r="B386" s="183"/>
      <c r="C386" s="221" t="s">
        <v>601</v>
      </c>
      <c r="D386" s="221" t="s">
        <v>193</v>
      </c>
      <c r="E386" s="222" t="s">
        <v>602</v>
      </c>
      <c r="F386" s="223" t="s">
        <v>603</v>
      </c>
      <c r="G386" s="224" t="s">
        <v>189</v>
      </c>
      <c r="H386" s="225">
        <v>100.484</v>
      </c>
      <c r="I386" s="226"/>
      <c r="J386" s="227">
        <f>ROUND(I386*H386,2)</f>
        <v>0</v>
      </c>
      <c r="K386" s="223" t="s">
        <v>130</v>
      </c>
      <c r="L386" s="228"/>
      <c r="M386" s="229" t="s">
        <v>1</v>
      </c>
      <c r="N386" s="230" t="s">
        <v>38</v>
      </c>
      <c r="O386" s="76"/>
      <c r="P386" s="193">
        <f>O386*H386</f>
        <v>0</v>
      </c>
      <c r="Q386" s="193">
        <v>0.001</v>
      </c>
      <c r="R386" s="193">
        <f>Q386*H386</f>
        <v>0.10048399999999999</v>
      </c>
      <c r="S386" s="193">
        <v>0</v>
      </c>
      <c r="T386" s="194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95" t="s">
        <v>304</v>
      </c>
      <c r="AT386" s="195" t="s">
        <v>193</v>
      </c>
      <c r="AU386" s="195" t="s">
        <v>83</v>
      </c>
      <c r="AY386" s="18" t="s">
        <v>124</v>
      </c>
      <c r="BE386" s="196">
        <f>IF(N386="základní",J386,0)</f>
        <v>0</v>
      </c>
      <c r="BF386" s="196">
        <f>IF(N386="snížená",J386,0)</f>
        <v>0</v>
      </c>
      <c r="BG386" s="196">
        <f>IF(N386="zákl. přenesená",J386,0)</f>
        <v>0</v>
      </c>
      <c r="BH386" s="196">
        <f>IF(N386="sníž. přenesená",J386,0)</f>
        <v>0</v>
      </c>
      <c r="BI386" s="196">
        <f>IF(N386="nulová",J386,0)</f>
        <v>0</v>
      </c>
      <c r="BJ386" s="18" t="s">
        <v>81</v>
      </c>
      <c r="BK386" s="196">
        <f>ROUND(I386*H386,2)</f>
        <v>0</v>
      </c>
      <c r="BL386" s="18" t="s">
        <v>213</v>
      </c>
      <c r="BM386" s="195" t="s">
        <v>604</v>
      </c>
    </row>
    <row r="387" s="13" customFormat="1">
      <c r="A387" s="13"/>
      <c r="B387" s="197"/>
      <c r="C387" s="13"/>
      <c r="D387" s="198" t="s">
        <v>133</v>
      </c>
      <c r="E387" s="199" t="s">
        <v>1</v>
      </c>
      <c r="F387" s="200" t="s">
        <v>605</v>
      </c>
      <c r="G387" s="13"/>
      <c r="H387" s="201">
        <v>100.484</v>
      </c>
      <c r="I387" s="202"/>
      <c r="J387" s="13"/>
      <c r="K387" s="13"/>
      <c r="L387" s="197"/>
      <c r="M387" s="203"/>
      <c r="N387" s="204"/>
      <c r="O387" s="204"/>
      <c r="P387" s="204"/>
      <c r="Q387" s="204"/>
      <c r="R387" s="204"/>
      <c r="S387" s="204"/>
      <c r="T387" s="20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99" t="s">
        <v>133</v>
      </c>
      <c r="AU387" s="199" t="s">
        <v>83</v>
      </c>
      <c r="AV387" s="13" t="s">
        <v>83</v>
      </c>
      <c r="AW387" s="13" t="s">
        <v>30</v>
      </c>
      <c r="AX387" s="13" t="s">
        <v>81</v>
      </c>
      <c r="AY387" s="199" t="s">
        <v>124</v>
      </c>
    </row>
    <row r="388" s="2" customFormat="1" ht="43.2" customHeight="1">
      <c r="A388" s="37"/>
      <c r="B388" s="183"/>
      <c r="C388" s="221" t="s">
        <v>606</v>
      </c>
      <c r="D388" s="221" t="s">
        <v>193</v>
      </c>
      <c r="E388" s="222" t="s">
        <v>607</v>
      </c>
      <c r="F388" s="223" t="s">
        <v>608</v>
      </c>
      <c r="G388" s="224" t="s">
        <v>189</v>
      </c>
      <c r="H388" s="225">
        <v>100.484</v>
      </c>
      <c r="I388" s="226"/>
      <c r="J388" s="227">
        <f>ROUND(I388*H388,2)</f>
        <v>0</v>
      </c>
      <c r="K388" s="223" t="s">
        <v>130</v>
      </c>
      <c r="L388" s="228"/>
      <c r="M388" s="229" t="s">
        <v>1</v>
      </c>
      <c r="N388" s="230" t="s">
        <v>38</v>
      </c>
      <c r="O388" s="76"/>
      <c r="P388" s="193">
        <f>O388*H388</f>
        <v>0</v>
      </c>
      <c r="Q388" s="193">
        <v>0.001</v>
      </c>
      <c r="R388" s="193">
        <f>Q388*H388</f>
        <v>0.10048399999999999</v>
      </c>
      <c r="S388" s="193">
        <v>0</v>
      </c>
      <c r="T388" s="194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195" t="s">
        <v>304</v>
      </c>
      <c r="AT388" s="195" t="s">
        <v>193</v>
      </c>
      <c r="AU388" s="195" t="s">
        <v>83</v>
      </c>
      <c r="AY388" s="18" t="s">
        <v>124</v>
      </c>
      <c r="BE388" s="196">
        <f>IF(N388="základní",J388,0)</f>
        <v>0</v>
      </c>
      <c r="BF388" s="196">
        <f>IF(N388="snížená",J388,0)</f>
        <v>0</v>
      </c>
      <c r="BG388" s="196">
        <f>IF(N388="zákl. přenesená",J388,0)</f>
        <v>0</v>
      </c>
      <c r="BH388" s="196">
        <f>IF(N388="sníž. přenesená",J388,0)</f>
        <v>0</v>
      </c>
      <c r="BI388" s="196">
        <f>IF(N388="nulová",J388,0)</f>
        <v>0</v>
      </c>
      <c r="BJ388" s="18" t="s">
        <v>81</v>
      </c>
      <c r="BK388" s="196">
        <f>ROUND(I388*H388,2)</f>
        <v>0</v>
      </c>
      <c r="BL388" s="18" t="s">
        <v>213</v>
      </c>
      <c r="BM388" s="195" t="s">
        <v>609</v>
      </c>
    </row>
    <row r="389" s="13" customFormat="1">
      <c r="A389" s="13"/>
      <c r="B389" s="197"/>
      <c r="C389" s="13"/>
      <c r="D389" s="198" t="s">
        <v>133</v>
      </c>
      <c r="E389" s="199" t="s">
        <v>1</v>
      </c>
      <c r="F389" s="200" t="s">
        <v>605</v>
      </c>
      <c r="G389" s="13"/>
      <c r="H389" s="201">
        <v>100.484</v>
      </c>
      <c r="I389" s="202"/>
      <c r="J389" s="13"/>
      <c r="K389" s="13"/>
      <c r="L389" s="197"/>
      <c r="M389" s="203"/>
      <c r="N389" s="204"/>
      <c r="O389" s="204"/>
      <c r="P389" s="204"/>
      <c r="Q389" s="204"/>
      <c r="R389" s="204"/>
      <c r="S389" s="204"/>
      <c r="T389" s="20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99" t="s">
        <v>133</v>
      </c>
      <c r="AU389" s="199" t="s">
        <v>83</v>
      </c>
      <c r="AV389" s="13" t="s">
        <v>83</v>
      </c>
      <c r="AW389" s="13" t="s">
        <v>30</v>
      </c>
      <c r="AX389" s="13" t="s">
        <v>81</v>
      </c>
      <c r="AY389" s="199" t="s">
        <v>124</v>
      </c>
    </row>
    <row r="390" s="2" customFormat="1" ht="21.6" customHeight="1">
      <c r="A390" s="37"/>
      <c r="B390" s="183"/>
      <c r="C390" s="184" t="s">
        <v>610</v>
      </c>
      <c r="D390" s="184" t="s">
        <v>126</v>
      </c>
      <c r="E390" s="185" t="s">
        <v>611</v>
      </c>
      <c r="F390" s="186" t="s">
        <v>612</v>
      </c>
      <c r="G390" s="187" t="s">
        <v>189</v>
      </c>
      <c r="H390" s="188">
        <v>397.416</v>
      </c>
      <c r="I390" s="189"/>
      <c r="J390" s="190">
        <f>ROUND(I390*H390,2)</f>
        <v>0</v>
      </c>
      <c r="K390" s="186" t="s">
        <v>130</v>
      </c>
      <c r="L390" s="38"/>
      <c r="M390" s="191" t="s">
        <v>1</v>
      </c>
      <c r="N390" s="192" t="s">
        <v>38</v>
      </c>
      <c r="O390" s="76"/>
      <c r="P390" s="193">
        <f>O390*H390</f>
        <v>0</v>
      </c>
      <c r="Q390" s="193">
        <v>0.00040000000000000002</v>
      </c>
      <c r="R390" s="193">
        <f>Q390*H390</f>
        <v>0.15896640000000001</v>
      </c>
      <c r="S390" s="193">
        <v>0</v>
      </c>
      <c r="T390" s="194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195" t="s">
        <v>213</v>
      </c>
      <c r="AT390" s="195" t="s">
        <v>126</v>
      </c>
      <c r="AU390" s="195" t="s">
        <v>83</v>
      </c>
      <c r="AY390" s="18" t="s">
        <v>124</v>
      </c>
      <c r="BE390" s="196">
        <f>IF(N390="základní",J390,0)</f>
        <v>0</v>
      </c>
      <c r="BF390" s="196">
        <f>IF(N390="snížená",J390,0)</f>
        <v>0</v>
      </c>
      <c r="BG390" s="196">
        <f>IF(N390="zákl. přenesená",J390,0)</f>
        <v>0</v>
      </c>
      <c r="BH390" s="196">
        <f>IF(N390="sníž. přenesená",J390,0)</f>
        <v>0</v>
      </c>
      <c r="BI390" s="196">
        <f>IF(N390="nulová",J390,0)</f>
        <v>0</v>
      </c>
      <c r="BJ390" s="18" t="s">
        <v>81</v>
      </c>
      <c r="BK390" s="196">
        <f>ROUND(I390*H390,2)</f>
        <v>0</v>
      </c>
      <c r="BL390" s="18" t="s">
        <v>213</v>
      </c>
      <c r="BM390" s="195" t="s">
        <v>613</v>
      </c>
    </row>
    <row r="391" s="13" customFormat="1">
      <c r="A391" s="13"/>
      <c r="B391" s="197"/>
      <c r="C391" s="13"/>
      <c r="D391" s="198" t="s">
        <v>133</v>
      </c>
      <c r="E391" s="199" t="s">
        <v>1</v>
      </c>
      <c r="F391" s="200" t="s">
        <v>614</v>
      </c>
      <c r="G391" s="13"/>
      <c r="H391" s="201">
        <v>167.238</v>
      </c>
      <c r="I391" s="202"/>
      <c r="J391" s="13"/>
      <c r="K391" s="13"/>
      <c r="L391" s="197"/>
      <c r="M391" s="203"/>
      <c r="N391" s="204"/>
      <c r="O391" s="204"/>
      <c r="P391" s="204"/>
      <c r="Q391" s="204"/>
      <c r="R391" s="204"/>
      <c r="S391" s="204"/>
      <c r="T391" s="20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99" t="s">
        <v>133</v>
      </c>
      <c r="AU391" s="199" t="s">
        <v>83</v>
      </c>
      <c r="AV391" s="13" t="s">
        <v>83</v>
      </c>
      <c r="AW391" s="13" t="s">
        <v>30</v>
      </c>
      <c r="AX391" s="13" t="s">
        <v>73</v>
      </c>
      <c r="AY391" s="199" t="s">
        <v>124</v>
      </c>
    </row>
    <row r="392" s="15" customFormat="1">
      <c r="A392" s="15"/>
      <c r="B392" s="214"/>
      <c r="C392" s="15"/>
      <c r="D392" s="198" t="s">
        <v>133</v>
      </c>
      <c r="E392" s="215" t="s">
        <v>1</v>
      </c>
      <c r="F392" s="216" t="s">
        <v>615</v>
      </c>
      <c r="G392" s="15"/>
      <c r="H392" s="215" t="s">
        <v>1</v>
      </c>
      <c r="I392" s="217"/>
      <c r="J392" s="15"/>
      <c r="K392" s="15"/>
      <c r="L392" s="214"/>
      <c r="M392" s="218"/>
      <c r="N392" s="219"/>
      <c r="O392" s="219"/>
      <c r="P392" s="219"/>
      <c r="Q392" s="219"/>
      <c r="R392" s="219"/>
      <c r="S392" s="219"/>
      <c r="T392" s="220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15" t="s">
        <v>133</v>
      </c>
      <c r="AU392" s="215" t="s">
        <v>83</v>
      </c>
      <c r="AV392" s="15" t="s">
        <v>81</v>
      </c>
      <c r="AW392" s="15" t="s">
        <v>30</v>
      </c>
      <c r="AX392" s="15" t="s">
        <v>73</v>
      </c>
      <c r="AY392" s="215" t="s">
        <v>124</v>
      </c>
    </row>
    <row r="393" s="13" customFormat="1">
      <c r="A393" s="13"/>
      <c r="B393" s="197"/>
      <c r="C393" s="13"/>
      <c r="D393" s="198" t="s">
        <v>133</v>
      </c>
      <c r="E393" s="199" t="s">
        <v>1</v>
      </c>
      <c r="F393" s="200" t="s">
        <v>616</v>
      </c>
      <c r="G393" s="13"/>
      <c r="H393" s="201">
        <v>230.178</v>
      </c>
      <c r="I393" s="202"/>
      <c r="J393" s="13"/>
      <c r="K393" s="13"/>
      <c r="L393" s="197"/>
      <c r="M393" s="203"/>
      <c r="N393" s="204"/>
      <c r="O393" s="204"/>
      <c r="P393" s="204"/>
      <c r="Q393" s="204"/>
      <c r="R393" s="204"/>
      <c r="S393" s="204"/>
      <c r="T393" s="20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99" t="s">
        <v>133</v>
      </c>
      <c r="AU393" s="199" t="s">
        <v>83</v>
      </c>
      <c r="AV393" s="13" t="s">
        <v>83</v>
      </c>
      <c r="AW393" s="13" t="s">
        <v>30</v>
      </c>
      <c r="AX393" s="13" t="s">
        <v>73</v>
      </c>
      <c r="AY393" s="199" t="s">
        <v>124</v>
      </c>
    </row>
    <row r="394" s="14" customFormat="1">
      <c r="A394" s="14"/>
      <c r="B394" s="206"/>
      <c r="C394" s="14"/>
      <c r="D394" s="198" t="s">
        <v>133</v>
      </c>
      <c r="E394" s="207" t="s">
        <v>1</v>
      </c>
      <c r="F394" s="208" t="s">
        <v>136</v>
      </c>
      <c r="G394" s="14"/>
      <c r="H394" s="209">
        <v>397.416</v>
      </c>
      <c r="I394" s="210"/>
      <c r="J394" s="14"/>
      <c r="K394" s="14"/>
      <c r="L394" s="206"/>
      <c r="M394" s="211"/>
      <c r="N394" s="212"/>
      <c r="O394" s="212"/>
      <c r="P394" s="212"/>
      <c r="Q394" s="212"/>
      <c r="R394" s="212"/>
      <c r="S394" s="212"/>
      <c r="T394" s="213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07" t="s">
        <v>133</v>
      </c>
      <c r="AU394" s="207" t="s">
        <v>83</v>
      </c>
      <c r="AV394" s="14" t="s">
        <v>131</v>
      </c>
      <c r="AW394" s="14" t="s">
        <v>30</v>
      </c>
      <c r="AX394" s="14" t="s">
        <v>81</v>
      </c>
      <c r="AY394" s="207" t="s">
        <v>124</v>
      </c>
    </row>
    <row r="395" s="2" customFormat="1" ht="43.2" customHeight="1">
      <c r="A395" s="37"/>
      <c r="B395" s="183"/>
      <c r="C395" s="221" t="s">
        <v>617</v>
      </c>
      <c r="D395" s="221" t="s">
        <v>193</v>
      </c>
      <c r="E395" s="222" t="s">
        <v>602</v>
      </c>
      <c r="F395" s="223" t="s">
        <v>603</v>
      </c>
      <c r="G395" s="224" t="s">
        <v>189</v>
      </c>
      <c r="H395" s="225">
        <v>132.352</v>
      </c>
      <c r="I395" s="226"/>
      <c r="J395" s="227">
        <f>ROUND(I395*H395,2)</f>
        <v>0</v>
      </c>
      <c r="K395" s="223" t="s">
        <v>130</v>
      </c>
      <c r="L395" s="228"/>
      <c r="M395" s="229" t="s">
        <v>1</v>
      </c>
      <c r="N395" s="230" t="s">
        <v>38</v>
      </c>
      <c r="O395" s="76"/>
      <c r="P395" s="193">
        <f>O395*H395</f>
        <v>0</v>
      </c>
      <c r="Q395" s="193">
        <v>0.001</v>
      </c>
      <c r="R395" s="193">
        <f>Q395*H395</f>
        <v>0.132352</v>
      </c>
      <c r="S395" s="193">
        <v>0</v>
      </c>
      <c r="T395" s="194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195" t="s">
        <v>304</v>
      </c>
      <c r="AT395" s="195" t="s">
        <v>193</v>
      </c>
      <c r="AU395" s="195" t="s">
        <v>83</v>
      </c>
      <c r="AY395" s="18" t="s">
        <v>124</v>
      </c>
      <c r="BE395" s="196">
        <f>IF(N395="základní",J395,0)</f>
        <v>0</v>
      </c>
      <c r="BF395" s="196">
        <f>IF(N395="snížená",J395,0)</f>
        <v>0</v>
      </c>
      <c r="BG395" s="196">
        <f>IF(N395="zákl. přenesená",J395,0)</f>
        <v>0</v>
      </c>
      <c r="BH395" s="196">
        <f>IF(N395="sníž. přenesená",J395,0)</f>
        <v>0</v>
      </c>
      <c r="BI395" s="196">
        <f>IF(N395="nulová",J395,0)</f>
        <v>0</v>
      </c>
      <c r="BJ395" s="18" t="s">
        <v>81</v>
      </c>
      <c r="BK395" s="196">
        <f>ROUND(I395*H395,2)</f>
        <v>0</v>
      </c>
      <c r="BL395" s="18" t="s">
        <v>213</v>
      </c>
      <c r="BM395" s="195" t="s">
        <v>618</v>
      </c>
    </row>
    <row r="396" s="13" customFormat="1">
      <c r="A396" s="13"/>
      <c r="B396" s="197"/>
      <c r="C396" s="13"/>
      <c r="D396" s="198" t="s">
        <v>133</v>
      </c>
      <c r="E396" s="199" t="s">
        <v>1</v>
      </c>
      <c r="F396" s="200" t="s">
        <v>619</v>
      </c>
      <c r="G396" s="13"/>
      <c r="H396" s="201">
        <v>96.162000000000006</v>
      </c>
      <c r="I396" s="202"/>
      <c r="J396" s="13"/>
      <c r="K396" s="13"/>
      <c r="L396" s="197"/>
      <c r="M396" s="203"/>
      <c r="N396" s="204"/>
      <c r="O396" s="204"/>
      <c r="P396" s="204"/>
      <c r="Q396" s="204"/>
      <c r="R396" s="204"/>
      <c r="S396" s="204"/>
      <c r="T396" s="20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9" t="s">
        <v>133</v>
      </c>
      <c r="AU396" s="199" t="s">
        <v>83</v>
      </c>
      <c r="AV396" s="13" t="s">
        <v>83</v>
      </c>
      <c r="AW396" s="13" t="s">
        <v>30</v>
      </c>
      <c r="AX396" s="13" t="s">
        <v>73</v>
      </c>
      <c r="AY396" s="199" t="s">
        <v>124</v>
      </c>
    </row>
    <row r="397" s="15" customFormat="1">
      <c r="A397" s="15"/>
      <c r="B397" s="214"/>
      <c r="C397" s="15"/>
      <c r="D397" s="198" t="s">
        <v>133</v>
      </c>
      <c r="E397" s="215" t="s">
        <v>1</v>
      </c>
      <c r="F397" s="216" t="s">
        <v>615</v>
      </c>
      <c r="G397" s="15"/>
      <c r="H397" s="215" t="s">
        <v>1</v>
      </c>
      <c r="I397" s="217"/>
      <c r="J397" s="15"/>
      <c r="K397" s="15"/>
      <c r="L397" s="214"/>
      <c r="M397" s="218"/>
      <c r="N397" s="219"/>
      <c r="O397" s="219"/>
      <c r="P397" s="219"/>
      <c r="Q397" s="219"/>
      <c r="R397" s="219"/>
      <c r="S397" s="219"/>
      <c r="T397" s="220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15" t="s">
        <v>133</v>
      </c>
      <c r="AU397" s="215" t="s">
        <v>83</v>
      </c>
      <c r="AV397" s="15" t="s">
        <v>81</v>
      </c>
      <c r="AW397" s="15" t="s">
        <v>30</v>
      </c>
      <c r="AX397" s="15" t="s">
        <v>73</v>
      </c>
      <c r="AY397" s="215" t="s">
        <v>124</v>
      </c>
    </row>
    <row r="398" s="13" customFormat="1">
      <c r="A398" s="13"/>
      <c r="B398" s="197"/>
      <c r="C398" s="13"/>
      <c r="D398" s="198" t="s">
        <v>133</v>
      </c>
      <c r="E398" s="199" t="s">
        <v>1</v>
      </c>
      <c r="F398" s="200" t="s">
        <v>620</v>
      </c>
      <c r="G398" s="13"/>
      <c r="H398" s="201">
        <v>132.352</v>
      </c>
      <c r="I398" s="202"/>
      <c r="J398" s="13"/>
      <c r="K398" s="13"/>
      <c r="L398" s="197"/>
      <c r="M398" s="203"/>
      <c r="N398" s="204"/>
      <c r="O398" s="204"/>
      <c r="P398" s="204"/>
      <c r="Q398" s="204"/>
      <c r="R398" s="204"/>
      <c r="S398" s="204"/>
      <c r="T398" s="20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99" t="s">
        <v>133</v>
      </c>
      <c r="AU398" s="199" t="s">
        <v>83</v>
      </c>
      <c r="AV398" s="13" t="s">
        <v>83</v>
      </c>
      <c r="AW398" s="13" t="s">
        <v>30</v>
      </c>
      <c r="AX398" s="13" t="s">
        <v>81</v>
      </c>
      <c r="AY398" s="199" t="s">
        <v>124</v>
      </c>
    </row>
    <row r="399" s="2" customFormat="1" ht="43.2" customHeight="1">
      <c r="A399" s="37"/>
      <c r="B399" s="183"/>
      <c r="C399" s="221" t="s">
        <v>621</v>
      </c>
      <c r="D399" s="221" t="s">
        <v>193</v>
      </c>
      <c r="E399" s="222" t="s">
        <v>607</v>
      </c>
      <c r="F399" s="223" t="s">
        <v>608</v>
      </c>
      <c r="G399" s="224" t="s">
        <v>189</v>
      </c>
      <c r="H399" s="225">
        <v>228.51400000000001</v>
      </c>
      <c r="I399" s="226"/>
      <c r="J399" s="227">
        <f>ROUND(I399*H399,2)</f>
        <v>0</v>
      </c>
      <c r="K399" s="223" t="s">
        <v>130</v>
      </c>
      <c r="L399" s="228"/>
      <c r="M399" s="229" t="s">
        <v>1</v>
      </c>
      <c r="N399" s="230" t="s">
        <v>38</v>
      </c>
      <c r="O399" s="76"/>
      <c r="P399" s="193">
        <f>O399*H399</f>
        <v>0</v>
      </c>
      <c r="Q399" s="193">
        <v>0.001</v>
      </c>
      <c r="R399" s="193">
        <f>Q399*H399</f>
        <v>0.22851400000000002</v>
      </c>
      <c r="S399" s="193">
        <v>0</v>
      </c>
      <c r="T399" s="194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195" t="s">
        <v>304</v>
      </c>
      <c r="AT399" s="195" t="s">
        <v>193</v>
      </c>
      <c r="AU399" s="195" t="s">
        <v>83</v>
      </c>
      <c r="AY399" s="18" t="s">
        <v>124</v>
      </c>
      <c r="BE399" s="196">
        <f>IF(N399="základní",J399,0)</f>
        <v>0</v>
      </c>
      <c r="BF399" s="196">
        <f>IF(N399="snížená",J399,0)</f>
        <v>0</v>
      </c>
      <c r="BG399" s="196">
        <f>IF(N399="zákl. přenesená",J399,0)</f>
        <v>0</v>
      </c>
      <c r="BH399" s="196">
        <f>IF(N399="sníž. přenesená",J399,0)</f>
        <v>0</v>
      </c>
      <c r="BI399" s="196">
        <f>IF(N399="nulová",J399,0)</f>
        <v>0</v>
      </c>
      <c r="BJ399" s="18" t="s">
        <v>81</v>
      </c>
      <c r="BK399" s="196">
        <f>ROUND(I399*H399,2)</f>
        <v>0</v>
      </c>
      <c r="BL399" s="18" t="s">
        <v>213</v>
      </c>
      <c r="BM399" s="195" t="s">
        <v>622</v>
      </c>
    </row>
    <row r="400" s="13" customFormat="1">
      <c r="A400" s="13"/>
      <c r="B400" s="197"/>
      <c r="C400" s="13"/>
      <c r="D400" s="198" t="s">
        <v>133</v>
      </c>
      <c r="E400" s="199" t="s">
        <v>1</v>
      </c>
      <c r="F400" s="200" t="s">
        <v>619</v>
      </c>
      <c r="G400" s="13"/>
      <c r="H400" s="201">
        <v>96.162000000000006</v>
      </c>
      <c r="I400" s="202"/>
      <c r="J400" s="13"/>
      <c r="K400" s="13"/>
      <c r="L400" s="197"/>
      <c r="M400" s="203"/>
      <c r="N400" s="204"/>
      <c r="O400" s="204"/>
      <c r="P400" s="204"/>
      <c r="Q400" s="204"/>
      <c r="R400" s="204"/>
      <c r="S400" s="204"/>
      <c r="T400" s="20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99" t="s">
        <v>133</v>
      </c>
      <c r="AU400" s="199" t="s">
        <v>83</v>
      </c>
      <c r="AV400" s="13" t="s">
        <v>83</v>
      </c>
      <c r="AW400" s="13" t="s">
        <v>30</v>
      </c>
      <c r="AX400" s="13" t="s">
        <v>73</v>
      </c>
      <c r="AY400" s="199" t="s">
        <v>124</v>
      </c>
    </row>
    <row r="401" s="15" customFormat="1">
      <c r="A401" s="15"/>
      <c r="B401" s="214"/>
      <c r="C401" s="15"/>
      <c r="D401" s="198" t="s">
        <v>133</v>
      </c>
      <c r="E401" s="215" t="s">
        <v>1</v>
      </c>
      <c r="F401" s="216" t="s">
        <v>615</v>
      </c>
      <c r="G401" s="15"/>
      <c r="H401" s="215" t="s">
        <v>1</v>
      </c>
      <c r="I401" s="217"/>
      <c r="J401" s="15"/>
      <c r="K401" s="15"/>
      <c r="L401" s="214"/>
      <c r="M401" s="218"/>
      <c r="N401" s="219"/>
      <c r="O401" s="219"/>
      <c r="P401" s="219"/>
      <c r="Q401" s="219"/>
      <c r="R401" s="219"/>
      <c r="S401" s="219"/>
      <c r="T401" s="220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15" t="s">
        <v>133</v>
      </c>
      <c r="AU401" s="215" t="s">
        <v>83</v>
      </c>
      <c r="AV401" s="15" t="s">
        <v>81</v>
      </c>
      <c r="AW401" s="15" t="s">
        <v>30</v>
      </c>
      <c r="AX401" s="15" t="s">
        <v>73</v>
      </c>
      <c r="AY401" s="215" t="s">
        <v>124</v>
      </c>
    </row>
    <row r="402" s="13" customFormat="1">
      <c r="A402" s="13"/>
      <c r="B402" s="197"/>
      <c r="C402" s="13"/>
      <c r="D402" s="198" t="s">
        <v>133</v>
      </c>
      <c r="E402" s="199" t="s">
        <v>1</v>
      </c>
      <c r="F402" s="200" t="s">
        <v>620</v>
      </c>
      <c r="G402" s="13"/>
      <c r="H402" s="201">
        <v>132.352</v>
      </c>
      <c r="I402" s="202"/>
      <c r="J402" s="13"/>
      <c r="K402" s="13"/>
      <c r="L402" s="197"/>
      <c r="M402" s="203"/>
      <c r="N402" s="204"/>
      <c r="O402" s="204"/>
      <c r="P402" s="204"/>
      <c r="Q402" s="204"/>
      <c r="R402" s="204"/>
      <c r="S402" s="204"/>
      <c r="T402" s="20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99" t="s">
        <v>133</v>
      </c>
      <c r="AU402" s="199" t="s">
        <v>83</v>
      </c>
      <c r="AV402" s="13" t="s">
        <v>83</v>
      </c>
      <c r="AW402" s="13" t="s">
        <v>30</v>
      </c>
      <c r="AX402" s="13" t="s">
        <v>73</v>
      </c>
      <c r="AY402" s="199" t="s">
        <v>124</v>
      </c>
    </row>
    <row r="403" s="14" customFormat="1">
      <c r="A403" s="14"/>
      <c r="B403" s="206"/>
      <c r="C403" s="14"/>
      <c r="D403" s="198" t="s">
        <v>133</v>
      </c>
      <c r="E403" s="207" t="s">
        <v>1</v>
      </c>
      <c r="F403" s="208" t="s">
        <v>136</v>
      </c>
      <c r="G403" s="14"/>
      <c r="H403" s="209">
        <v>228.51400000000001</v>
      </c>
      <c r="I403" s="210"/>
      <c r="J403" s="14"/>
      <c r="K403" s="14"/>
      <c r="L403" s="206"/>
      <c r="M403" s="211"/>
      <c r="N403" s="212"/>
      <c r="O403" s="212"/>
      <c r="P403" s="212"/>
      <c r="Q403" s="212"/>
      <c r="R403" s="212"/>
      <c r="S403" s="212"/>
      <c r="T403" s="21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07" t="s">
        <v>133</v>
      </c>
      <c r="AU403" s="207" t="s">
        <v>83</v>
      </c>
      <c r="AV403" s="14" t="s">
        <v>131</v>
      </c>
      <c r="AW403" s="14" t="s">
        <v>30</v>
      </c>
      <c r="AX403" s="14" t="s">
        <v>81</v>
      </c>
      <c r="AY403" s="207" t="s">
        <v>124</v>
      </c>
    </row>
    <row r="404" s="2" customFormat="1" ht="32.4" customHeight="1">
      <c r="A404" s="37"/>
      <c r="B404" s="183"/>
      <c r="C404" s="184" t="s">
        <v>623</v>
      </c>
      <c r="D404" s="184" t="s">
        <v>126</v>
      </c>
      <c r="E404" s="185" t="s">
        <v>624</v>
      </c>
      <c r="F404" s="186" t="s">
        <v>625</v>
      </c>
      <c r="G404" s="187" t="s">
        <v>189</v>
      </c>
      <c r="H404" s="188">
        <v>83.619</v>
      </c>
      <c r="I404" s="189"/>
      <c r="J404" s="190">
        <f>ROUND(I404*H404,2)</f>
        <v>0</v>
      </c>
      <c r="K404" s="186" t="s">
        <v>130</v>
      </c>
      <c r="L404" s="38"/>
      <c r="M404" s="191" t="s">
        <v>1</v>
      </c>
      <c r="N404" s="192" t="s">
        <v>38</v>
      </c>
      <c r="O404" s="76"/>
      <c r="P404" s="193">
        <f>O404*H404</f>
        <v>0</v>
      </c>
      <c r="Q404" s="193">
        <v>0.0060299999999999998</v>
      </c>
      <c r="R404" s="193">
        <f>Q404*H404</f>
        <v>0.50422256999999993</v>
      </c>
      <c r="S404" s="193">
        <v>0</v>
      </c>
      <c r="T404" s="194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195" t="s">
        <v>213</v>
      </c>
      <c r="AT404" s="195" t="s">
        <v>126</v>
      </c>
      <c r="AU404" s="195" t="s">
        <v>83</v>
      </c>
      <c r="AY404" s="18" t="s">
        <v>124</v>
      </c>
      <c r="BE404" s="196">
        <f>IF(N404="základní",J404,0)</f>
        <v>0</v>
      </c>
      <c r="BF404" s="196">
        <f>IF(N404="snížená",J404,0)</f>
        <v>0</v>
      </c>
      <c r="BG404" s="196">
        <f>IF(N404="zákl. přenesená",J404,0)</f>
        <v>0</v>
      </c>
      <c r="BH404" s="196">
        <f>IF(N404="sníž. přenesená",J404,0)</f>
        <v>0</v>
      </c>
      <c r="BI404" s="196">
        <f>IF(N404="nulová",J404,0)</f>
        <v>0</v>
      </c>
      <c r="BJ404" s="18" t="s">
        <v>81</v>
      </c>
      <c r="BK404" s="196">
        <f>ROUND(I404*H404,2)</f>
        <v>0</v>
      </c>
      <c r="BL404" s="18" t="s">
        <v>213</v>
      </c>
      <c r="BM404" s="195" t="s">
        <v>626</v>
      </c>
    </row>
    <row r="405" s="13" customFormat="1">
      <c r="A405" s="13"/>
      <c r="B405" s="197"/>
      <c r="C405" s="13"/>
      <c r="D405" s="198" t="s">
        <v>133</v>
      </c>
      <c r="E405" s="199" t="s">
        <v>1</v>
      </c>
      <c r="F405" s="200" t="s">
        <v>627</v>
      </c>
      <c r="G405" s="13"/>
      <c r="H405" s="201">
        <v>83.619</v>
      </c>
      <c r="I405" s="202"/>
      <c r="J405" s="13"/>
      <c r="K405" s="13"/>
      <c r="L405" s="197"/>
      <c r="M405" s="203"/>
      <c r="N405" s="204"/>
      <c r="O405" s="204"/>
      <c r="P405" s="204"/>
      <c r="Q405" s="204"/>
      <c r="R405" s="204"/>
      <c r="S405" s="204"/>
      <c r="T405" s="20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99" t="s">
        <v>133</v>
      </c>
      <c r="AU405" s="199" t="s">
        <v>83</v>
      </c>
      <c r="AV405" s="13" t="s">
        <v>83</v>
      </c>
      <c r="AW405" s="13" t="s">
        <v>30</v>
      </c>
      <c r="AX405" s="13" t="s">
        <v>81</v>
      </c>
      <c r="AY405" s="199" t="s">
        <v>124</v>
      </c>
    </row>
    <row r="406" s="2" customFormat="1" ht="43.2" customHeight="1">
      <c r="A406" s="37"/>
      <c r="B406" s="183"/>
      <c r="C406" s="184" t="s">
        <v>628</v>
      </c>
      <c r="D406" s="184" t="s">
        <v>126</v>
      </c>
      <c r="E406" s="185" t="s">
        <v>629</v>
      </c>
      <c r="F406" s="186" t="s">
        <v>630</v>
      </c>
      <c r="G406" s="187" t="s">
        <v>163</v>
      </c>
      <c r="H406" s="188">
        <v>1.3520000000000001</v>
      </c>
      <c r="I406" s="189"/>
      <c r="J406" s="190">
        <f>ROUND(I406*H406,2)</f>
        <v>0</v>
      </c>
      <c r="K406" s="186" t="s">
        <v>130</v>
      </c>
      <c r="L406" s="38"/>
      <c r="M406" s="191" t="s">
        <v>1</v>
      </c>
      <c r="N406" s="192" t="s">
        <v>38</v>
      </c>
      <c r="O406" s="76"/>
      <c r="P406" s="193">
        <f>O406*H406</f>
        <v>0</v>
      </c>
      <c r="Q406" s="193">
        <v>0</v>
      </c>
      <c r="R406" s="193">
        <f>Q406*H406</f>
        <v>0</v>
      </c>
      <c r="S406" s="193">
        <v>0</v>
      </c>
      <c r="T406" s="194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195" t="s">
        <v>213</v>
      </c>
      <c r="AT406" s="195" t="s">
        <v>126</v>
      </c>
      <c r="AU406" s="195" t="s">
        <v>83</v>
      </c>
      <c r="AY406" s="18" t="s">
        <v>124</v>
      </c>
      <c r="BE406" s="196">
        <f>IF(N406="základní",J406,0)</f>
        <v>0</v>
      </c>
      <c r="BF406" s="196">
        <f>IF(N406="snížená",J406,0)</f>
        <v>0</v>
      </c>
      <c r="BG406" s="196">
        <f>IF(N406="zákl. přenesená",J406,0)</f>
        <v>0</v>
      </c>
      <c r="BH406" s="196">
        <f>IF(N406="sníž. přenesená",J406,0)</f>
        <v>0</v>
      </c>
      <c r="BI406" s="196">
        <f>IF(N406="nulová",J406,0)</f>
        <v>0</v>
      </c>
      <c r="BJ406" s="18" t="s">
        <v>81</v>
      </c>
      <c r="BK406" s="196">
        <f>ROUND(I406*H406,2)</f>
        <v>0</v>
      </c>
      <c r="BL406" s="18" t="s">
        <v>213</v>
      </c>
      <c r="BM406" s="195" t="s">
        <v>631</v>
      </c>
    </row>
    <row r="407" s="12" customFormat="1" ht="22.8" customHeight="1">
      <c r="A407" s="12"/>
      <c r="B407" s="170"/>
      <c r="C407" s="12"/>
      <c r="D407" s="171" t="s">
        <v>72</v>
      </c>
      <c r="E407" s="181" t="s">
        <v>632</v>
      </c>
      <c r="F407" s="181" t="s">
        <v>633</v>
      </c>
      <c r="G407" s="12"/>
      <c r="H407" s="12"/>
      <c r="I407" s="173"/>
      <c r="J407" s="182">
        <f>BK407</f>
        <v>0</v>
      </c>
      <c r="K407" s="12"/>
      <c r="L407" s="170"/>
      <c r="M407" s="175"/>
      <c r="N407" s="176"/>
      <c r="O407" s="176"/>
      <c r="P407" s="177">
        <f>SUM(P408:P464)</f>
        <v>0</v>
      </c>
      <c r="Q407" s="176"/>
      <c r="R407" s="177">
        <f>SUM(R408:R464)</f>
        <v>10.07632394</v>
      </c>
      <c r="S407" s="176"/>
      <c r="T407" s="178">
        <f>SUM(T408:T464)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171" t="s">
        <v>83</v>
      </c>
      <c r="AT407" s="179" t="s">
        <v>72</v>
      </c>
      <c r="AU407" s="179" t="s">
        <v>81</v>
      </c>
      <c r="AY407" s="171" t="s">
        <v>124</v>
      </c>
      <c r="BK407" s="180">
        <f>SUM(BK408:BK464)</f>
        <v>0</v>
      </c>
    </row>
    <row r="408" s="2" customFormat="1" ht="32.4" customHeight="1">
      <c r="A408" s="37"/>
      <c r="B408" s="183"/>
      <c r="C408" s="184" t="s">
        <v>634</v>
      </c>
      <c r="D408" s="184" t="s">
        <v>126</v>
      </c>
      <c r="E408" s="185" t="s">
        <v>635</v>
      </c>
      <c r="F408" s="186" t="s">
        <v>636</v>
      </c>
      <c r="G408" s="187" t="s">
        <v>179</v>
      </c>
      <c r="H408" s="188">
        <v>0</v>
      </c>
      <c r="I408" s="189"/>
      <c r="J408" s="190">
        <f>ROUND(I408*H408,2)</f>
        <v>0</v>
      </c>
      <c r="K408" s="186" t="s">
        <v>1</v>
      </c>
      <c r="L408" s="38"/>
      <c r="M408" s="191" t="s">
        <v>1</v>
      </c>
      <c r="N408" s="192" t="s">
        <v>38</v>
      </c>
      <c r="O408" s="76"/>
      <c r="P408" s="193">
        <f>O408*H408</f>
        <v>0</v>
      </c>
      <c r="Q408" s="193">
        <v>0</v>
      </c>
      <c r="R408" s="193">
        <f>Q408*H408</f>
        <v>0</v>
      </c>
      <c r="S408" s="193">
        <v>0</v>
      </c>
      <c r="T408" s="194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195" t="s">
        <v>213</v>
      </c>
      <c r="AT408" s="195" t="s">
        <v>126</v>
      </c>
      <c r="AU408" s="195" t="s">
        <v>83</v>
      </c>
      <c r="AY408" s="18" t="s">
        <v>124</v>
      </c>
      <c r="BE408" s="196">
        <f>IF(N408="základní",J408,0)</f>
        <v>0</v>
      </c>
      <c r="BF408" s="196">
        <f>IF(N408="snížená",J408,0)</f>
        <v>0</v>
      </c>
      <c r="BG408" s="196">
        <f>IF(N408="zákl. přenesená",J408,0)</f>
        <v>0</v>
      </c>
      <c r="BH408" s="196">
        <f>IF(N408="sníž. přenesená",J408,0)</f>
        <v>0</v>
      </c>
      <c r="BI408" s="196">
        <f>IF(N408="nulová",J408,0)</f>
        <v>0</v>
      </c>
      <c r="BJ408" s="18" t="s">
        <v>81</v>
      </c>
      <c r="BK408" s="196">
        <f>ROUND(I408*H408,2)</f>
        <v>0</v>
      </c>
      <c r="BL408" s="18" t="s">
        <v>213</v>
      </c>
      <c r="BM408" s="195" t="s">
        <v>637</v>
      </c>
    </row>
    <row r="409" s="2" customFormat="1" ht="32.4" customHeight="1">
      <c r="A409" s="37"/>
      <c r="B409" s="183"/>
      <c r="C409" s="184" t="s">
        <v>638</v>
      </c>
      <c r="D409" s="184" t="s">
        <v>126</v>
      </c>
      <c r="E409" s="185" t="s">
        <v>639</v>
      </c>
      <c r="F409" s="186" t="s">
        <v>640</v>
      </c>
      <c r="G409" s="187" t="s">
        <v>189</v>
      </c>
      <c r="H409" s="188">
        <v>156.67099999999999</v>
      </c>
      <c r="I409" s="189"/>
      <c r="J409" s="190">
        <f>ROUND(I409*H409,2)</f>
        <v>0</v>
      </c>
      <c r="K409" s="186" t="s">
        <v>130</v>
      </c>
      <c r="L409" s="38"/>
      <c r="M409" s="191" t="s">
        <v>1</v>
      </c>
      <c r="N409" s="192" t="s">
        <v>38</v>
      </c>
      <c r="O409" s="76"/>
      <c r="P409" s="193">
        <f>O409*H409</f>
        <v>0</v>
      </c>
      <c r="Q409" s="193">
        <v>0</v>
      </c>
      <c r="R409" s="193">
        <f>Q409*H409</f>
        <v>0</v>
      </c>
      <c r="S409" s="193">
        <v>0</v>
      </c>
      <c r="T409" s="194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195" t="s">
        <v>213</v>
      </c>
      <c r="AT409" s="195" t="s">
        <v>126</v>
      </c>
      <c r="AU409" s="195" t="s">
        <v>83</v>
      </c>
      <c r="AY409" s="18" t="s">
        <v>124</v>
      </c>
      <c r="BE409" s="196">
        <f>IF(N409="základní",J409,0)</f>
        <v>0</v>
      </c>
      <c r="BF409" s="196">
        <f>IF(N409="snížená",J409,0)</f>
        <v>0</v>
      </c>
      <c r="BG409" s="196">
        <f>IF(N409="zákl. přenesená",J409,0)</f>
        <v>0</v>
      </c>
      <c r="BH409" s="196">
        <f>IF(N409="sníž. přenesená",J409,0)</f>
        <v>0</v>
      </c>
      <c r="BI409" s="196">
        <f>IF(N409="nulová",J409,0)</f>
        <v>0</v>
      </c>
      <c r="BJ409" s="18" t="s">
        <v>81</v>
      </c>
      <c r="BK409" s="196">
        <f>ROUND(I409*H409,2)</f>
        <v>0</v>
      </c>
      <c r="BL409" s="18" t="s">
        <v>213</v>
      </c>
      <c r="BM409" s="195" t="s">
        <v>641</v>
      </c>
    </row>
    <row r="410" s="13" customFormat="1">
      <c r="A410" s="13"/>
      <c r="B410" s="197"/>
      <c r="C410" s="13"/>
      <c r="D410" s="198" t="s">
        <v>133</v>
      </c>
      <c r="E410" s="199" t="s">
        <v>1</v>
      </c>
      <c r="F410" s="200" t="s">
        <v>642</v>
      </c>
      <c r="G410" s="13"/>
      <c r="H410" s="201">
        <v>121.508</v>
      </c>
      <c r="I410" s="202"/>
      <c r="J410" s="13"/>
      <c r="K410" s="13"/>
      <c r="L410" s="197"/>
      <c r="M410" s="203"/>
      <c r="N410" s="204"/>
      <c r="O410" s="204"/>
      <c r="P410" s="204"/>
      <c r="Q410" s="204"/>
      <c r="R410" s="204"/>
      <c r="S410" s="204"/>
      <c r="T410" s="205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99" t="s">
        <v>133</v>
      </c>
      <c r="AU410" s="199" t="s">
        <v>83</v>
      </c>
      <c r="AV410" s="13" t="s">
        <v>83</v>
      </c>
      <c r="AW410" s="13" t="s">
        <v>30</v>
      </c>
      <c r="AX410" s="13" t="s">
        <v>73</v>
      </c>
      <c r="AY410" s="199" t="s">
        <v>124</v>
      </c>
    </row>
    <row r="411" s="13" customFormat="1">
      <c r="A411" s="13"/>
      <c r="B411" s="197"/>
      <c r="C411" s="13"/>
      <c r="D411" s="198" t="s">
        <v>133</v>
      </c>
      <c r="E411" s="199" t="s">
        <v>1</v>
      </c>
      <c r="F411" s="200" t="s">
        <v>643</v>
      </c>
      <c r="G411" s="13"/>
      <c r="H411" s="201">
        <v>35.162999999999997</v>
      </c>
      <c r="I411" s="202"/>
      <c r="J411" s="13"/>
      <c r="K411" s="13"/>
      <c r="L411" s="197"/>
      <c r="M411" s="203"/>
      <c r="N411" s="204"/>
      <c r="O411" s="204"/>
      <c r="P411" s="204"/>
      <c r="Q411" s="204"/>
      <c r="R411" s="204"/>
      <c r="S411" s="204"/>
      <c r="T411" s="20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99" t="s">
        <v>133</v>
      </c>
      <c r="AU411" s="199" t="s">
        <v>83</v>
      </c>
      <c r="AV411" s="13" t="s">
        <v>83</v>
      </c>
      <c r="AW411" s="13" t="s">
        <v>30</v>
      </c>
      <c r="AX411" s="13" t="s">
        <v>73</v>
      </c>
      <c r="AY411" s="199" t="s">
        <v>124</v>
      </c>
    </row>
    <row r="412" s="14" customFormat="1">
      <c r="A412" s="14"/>
      <c r="B412" s="206"/>
      <c r="C412" s="14"/>
      <c r="D412" s="198" t="s">
        <v>133</v>
      </c>
      <c r="E412" s="207" t="s">
        <v>1</v>
      </c>
      <c r="F412" s="208" t="s">
        <v>136</v>
      </c>
      <c r="G412" s="14"/>
      <c r="H412" s="209">
        <v>156.67099999999999</v>
      </c>
      <c r="I412" s="210"/>
      <c r="J412" s="14"/>
      <c r="K412" s="14"/>
      <c r="L412" s="206"/>
      <c r="M412" s="211"/>
      <c r="N412" s="212"/>
      <c r="O412" s="212"/>
      <c r="P412" s="212"/>
      <c r="Q412" s="212"/>
      <c r="R412" s="212"/>
      <c r="S412" s="212"/>
      <c r="T412" s="21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07" t="s">
        <v>133</v>
      </c>
      <c r="AU412" s="207" t="s">
        <v>83</v>
      </c>
      <c r="AV412" s="14" t="s">
        <v>131</v>
      </c>
      <c r="AW412" s="14" t="s">
        <v>30</v>
      </c>
      <c r="AX412" s="14" t="s">
        <v>81</v>
      </c>
      <c r="AY412" s="207" t="s">
        <v>124</v>
      </c>
    </row>
    <row r="413" s="2" customFormat="1" ht="14.4" customHeight="1">
      <c r="A413" s="37"/>
      <c r="B413" s="183"/>
      <c r="C413" s="221" t="s">
        <v>644</v>
      </c>
      <c r="D413" s="221" t="s">
        <v>193</v>
      </c>
      <c r="E413" s="222" t="s">
        <v>582</v>
      </c>
      <c r="F413" s="223" t="s">
        <v>583</v>
      </c>
      <c r="G413" s="224" t="s">
        <v>163</v>
      </c>
      <c r="H413" s="225">
        <v>0.031</v>
      </c>
      <c r="I413" s="226"/>
      <c r="J413" s="227">
        <f>ROUND(I413*H413,2)</f>
        <v>0</v>
      </c>
      <c r="K413" s="223" t="s">
        <v>130</v>
      </c>
      <c r="L413" s="228"/>
      <c r="M413" s="229" t="s">
        <v>1</v>
      </c>
      <c r="N413" s="230" t="s">
        <v>38</v>
      </c>
      <c r="O413" s="76"/>
      <c r="P413" s="193">
        <f>O413*H413</f>
        <v>0</v>
      </c>
      <c r="Q413" s="193">
        <v>1</v>
      </c>
      <c r="R413" s="193">
        <f>Q413*H413</f>
        <v>0.031</v>
      </c>
      <c r="S413" s="193">
        <v>0</v>
      </c>
      <c r="T413" s="194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95" t="s">
        <v>304</v>
      </c>
      <c r="AT413" s="195" t="s">
        <v>193</v>
      </c>
      <c r="AU413" s="195" t="s">
        <v>83</v>
      </c>
      <c r="AY413" s="18" t="s">
        <v>124</v>
      </c>
      <c r="BE413" s="196">
        <f>IF(N413="základní",J413,0)</f>
        <v>0</v>
      </c>
      <c r="BF413" s="196">
        <f>IF(N413="snížená",J413,0)</f>
        <v>0</v>
      </c>
      <c r="BG413" s="196">
        <f>IF(N413="zákl. přenesená",J413,0)</f>
        <v>0</v>
      </c>
      <c r="BH413" s="196">
        <f>IF(N413="sníž. přenesená",J413,0)</f>
        <v>0</v>
      </c>
      <c r="BI413" s="196">
        <f>IF(N413="nulová",J413,0)</f>
        <v>0</v>
      </c>
      <c r="BJ413" s="18" t="s">
        <v>81</v>
      </c>
      <c r="BK413" s="196">
        <f>ROUND(I413*H413,2)</f>
        <v>0</v>
      </c>
      <c r="BL413" s="18" t="s">
        <v>213</v>
      </c>
      <c r="BM413" s="195" t="s">
        <v>645</v>
      </c>
    </row>
    <row r="414" s="13" customFormat="1">
      <c r="A414" s="13"/>
      <c r="B414" s="197"/>
      <c r="C414" s="13"/>
      <c r="D414" s="198" t="s">
        <v>133</v>
      </c>
      <c r="E414" s="199" t="s">
        <v>1</v>
      </c>
      <c r="F414" s="200" t="s">
        <v>646</v>
      </c>
      <c r="G414" s="13"/>
      <c r="H414" s="201">
        <v>0.031</v>
      </c>
      <c r="I414" s="202"/>
      <c r="J414" s="13"/>
      <c r="K414" s="13"/>
      <c r="L414" s="197"/>
      <c r="M414" s="203"/>
      <c r="N414" s="204"/>
      <c r="O414" s="204"/>
      <c r="P414" s="204"/>
      <c r="Q414" s="204"/>
      <c r="R414" s="204"/>
      <c r="S414" s="204"/>
      <c r="T414" s="20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99" t="s">
        <v>133</v>
      </c>
      <c r="AU414" s="199" t="s">
        <v>83</v>
      </c>
      <c r="AV414" s="13" t="s">
        <v>83</v>
      </c>
      <c r="AW414" s="13" t="s">
        <v>30</v>
      </c>
      <c r="AX414" s="13" t="s">
        <v>81</v>
      </c>
      <c r="AY414" s="199" t="s">
        <v>124</v>
      </c>
    </row>
    <row r="415" s="2" customFormat="1" ht="54" customHeight="1">
      <c r="A415" s="37"/>
      <c r="B415" s="183"/>
      <c r="C415" s="184" t="s">
        <v>647</v>
      </c>
      <c r="D415" s="184" t="s">
        <v>126</v>
      </c>
      <c r="E415" s="185" t="s">
        <v>648</v>
      </c>
      <c r="F415" s="186" t="s">
        <v>649</v>
      </c>
      <c r="G415" s="187" t="s">
        <v>189</v>
      </c>
      <c r="H415" s="188">
        <v>121.508</v>
      </c>
      <c r="I415" s="189"/>
      <c r="J415" s="190">
        <f>ROUND(I415*H415,2)</f>
        <v>0</v>
      </c>
      <c r="K415" s="186" t="s">
        <v>130</v>
      </c>
      <c r="L415" s="38"/>
      <c r="M415" s="191" t="s">
        <v>1</v>
      </c>
      <c r="N415" s="192" t="s">
        <v>38</v>
      </c>
      <c r="O415" s="76"/>
      <c r="P415" s="193">
        <f>O415*H415</f>
        <v>0</v>
      </c>
      <c r="Q415" s="193">
        <v>0.00142</v>
      </c>
      <c r="R415" s="193">
        <f>Q415*H415</f>
        <v>0.17254136000000001</v>
      </c>
      <c r="S415" s="193">
        <v>0</v>
      </c>
      <c r="T415" s="194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195" t="s">
        <v>213</v>
      </c>
      <c r="AT415" s="195" t="s">
        <v>126</v>
      </c>
      <c r="AU415" s="195" t="s">
        <v>83</v>
      </c>
      <c r="AY415" s="18" t="s">
        <v>124</v>
      </c>
      <c r="BE415" s="196">
        <f>IF(N415="základní",J415,0)</f>
        <v>0</v>
      </c>
      <c r="BF415" s="196">
        <f>IF(N415="snížená",J415,0)</f>
        <v>0</v>
      </c>
      <c r="BG415" s="196">
        <f>IF(N415="zákl. přenesená",J415,0)</f>
        <v>0</v>
      </c>
      <c r="BH415" s="196">
        <f>IF(N415="sníž. přenesená",J415,0)</f>
        <v>0</v>
      </c>
      <c r="BI415" s="196">
        <f>IF(N415="nulová",J415,0)</f>
        <v>0</v>
      </c>
      <c r="BJ415" s="18" t="s">
        <v>81</v>
      </c>
      <c r="BK415" s="196">
        <f>ROUND(I415*H415,2)</f>
        <v>0</v>
      </c>
      <c r="BL415" s="18" t="s">
        <v>213</v>
      </c>
      <c r="BM415" s="195" t="s">
        <v>650</v>
      </c>
    </row>
    <row r="416" s="13" customFormat="1">
      <c r="A416" s="13"/>
      <c r="B416" s="197"/>
      <c r="C416" s="13"/>
      <c r="D416" s="198" t="s">
        <v>133</v>
      </c>
      <c r="E416" s="199" t="s">
        <v>1</v>
      </c>
      <c r="F416" s="200" t="s">
        <v>651</v>
      </c>
      <c r="G416" s="13"/>
      <c r="H416" s="201">
        <v>121.508</v>
      </c>
      <c r="I416" s="202"/>
      <c r="J416" s="13"/>
      <c r="K416" s="13"/>
      <c r="L416" s="197"/>
      <c r="M416" s="203"/>
      <c r="N416" s="204"/>
      <c r="O416" s="204"/>
      <c r="P416" s="204"/>
      <c r="Q416" s="204"/>
      <c r="R416" s="204"/>
      <c r="S416" s="204"/>
      <c r="T416" s="20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99" t="s">
        <v>133</v>
      </c>
      <c r="AU416" s="199" t="s">
        <v>83</v>
      </c>
      <c r="AV416" s="13" t="s">
        <v>83</v>
      </c>
      <c r="AW416" s="13" t="s">
        <v>30</v>
      </c>
      <c r="AX416" s="13" t="s">
        <v>81</v>
      </c>
      <c r="AY416" s="199" t="s">
        <v>124</v>
      </c>
    </row>
    <row r="417" s="2" customFormat="1" ht="21.6" customHeight="1">
      <c r="A417" s="37"/>
      <c r="B417" s="183"/>
      <c r="C417" s="184" t="s">
        <v>652</v>
      </c>
      <c r="D417" s="184" t="s">
        <v>126</v>
      </c>
      <c r="E417" s="185" t="s">
        <v>653</v>
      </c>
      <c r="F417" s="186" t="s">
        <v>654</v>
      </c>
      <c r="G417" s="187" t="s">
        <v>189</v>
      </c>
      <c r="H417" s="188">
        <v>156.67099999999999</v>
      </c>
      <c r="I417" s="189"/>
      <c r="J417" s="190">
        <f>ROUND(I417*H417,2)</f>
        <v>0</v>
      </c>
      <c r="K417" s="186" t="s">
        <v>130</v>
      </c>
      <c r="L417" s="38"/>
      <c r="M417" s="191" t="s">
        <v>1</v>
      </c>
      <c r="N417" s="192" t="s">
        <v>38</v>
      </c>
      <c r="O417" s="76"/>
      <c r="P417" s="193">
        <f>O417*H417</f>
        <v>0</v>
      </c>
      <c r="Q417" s="193">
        <v>0.00088000000000000003</v>
      </c>
      <c r="R417" s="193">
        <f>Q417*H417</f>
        <v>0.13787047999999999</v>
      </c>
      <c r="S417" s="193">
        <v>0</v>
      </c>
      <c r="T417" s="194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195" t="s">
        <v>213</v>
      </c>
      <c r="AT417" s="195" t="s">
        <v>126</v>
      </c>
      <c r="AU417" s="195" t="s">
        <v>83</v>
      </c>
      <c r="AY417" s="18" t="s">
        <v>124</v>
      </c>
      <c r="BE417" s="196">
        <f>IF(N417="základní",J417,0)</f>
        <v>0</v>
      </c>
      <c r="BF417" s="196">
        <f>IF(N417="snížená",J417,0)</f>
        <v>0</v>
      </c>
      <c r="BG417" s="196">
        <f>IF(N417="zákl. přenesená",J417,0)</f>
        <v>0</v>
      </c>
      <c r="BH417" s="196">
        <f>IF(N417="sníž. přenesená",J417,0)</f>
        <v>0</v>
      </c>
      <c r="BI417" s="196">
        <f>IF(N417="nulová",J417,0)</f>
        <v>0</v>
      </c>
      <c r="BJ417" s="18" t="s">
        <v>81</v>
      </c>
      <c r="BK417" s="196">
        <f>ROUND(I417*H417,2)</f>
        <v>0</v>
      </c>
      <c r="BL417" s="18" t="s">
        <v>213</v>
      </c>
      <c r="BM417" s="195" t="s">
        <v>655</v>
      </c>
    </row>
    <row r="418" s="13" customFormat="1">
      <c r="A418" s="13"/>
      <c r="B418" s="197"/>
      <c r="C418" s="13"/>
      <c r="D418" s="198" t="s">
        <v>133</v>
      </c>
      <c r="E418" s="199" t="s">
        <v>1</v>
      </c>
      <c r="F418" s="200" t="s">
        <v>642</v>
      </c>
      <c r="G418" s="13"/>
      <c r="H418" s="201">
        <v>121.508</v>
      </c>
      <c r="I418" s="202"/>
      <c r="J418" s="13"/>
      <c r="K418" s="13"/>
      <c r="L418" s="197"/>
      <c r="M418" s="203"/>
      <c r="N418" s="204"/>
      <c r="O418" s="204"/>
      <c r="P418" s="204"/>
      <c r="Q418" s="204"/>
      <c r="R418" s="204"/>
      <c r="S418" s="204"/>
      <c r="T418" s="20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99" t="s">
        <v>133</v>
      </c>
      <c r="AU418" s="199" t="s">
        <v>83</v>
      </c>
      <c r="AV418" s="13" t="s">
        <v>83</v>
      </c>
      <c r="AW418" s="13" t="s">
        <v>30</v>
      </c>
      <c r="AX418" s="13" t="s">
        <v>73</v>
      </c>
      <c r="AY418" s="199" t="s">
        <v>124</v>
      </c>
    </row>
    <row r="419" s="13" customFormat="1">
      <c r="A419" s="13"/>
      <c r="B419" s="197"/>
      <c r="C419" s="13"/>
      <c r="D419" s="198" t="s">
        <v>133</v>
      </c>
      <c r="E419" s="199" t="s">
        <v>1</v>
      </c>
      <c r="F419" s="200" t="s">
        <v>643</v>
      </c>
      <c r="G419" s="13"/>
      <c r="H419" s="201">
        <v>35.162999999999997</v>
      </c>
      <c r="I419" s="202"/>
      <c r="J419" s="13"/>
      <c r="K419" s="13"/>
      <c r="L419" s="197"/>
      <c r="M419" s="203"/>
      <c r="N419" s="204"/>
      <c r="O419" s="204"/>
      <c r="P419" s="204"/>
      <c r="Q419" s="204"/>
      <c r="R419" s="204"/>
      <c r="S419" s="204"/>
      <c r="T419" s="20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99" t="s">
        <v>133</v>
      </c>
      <c r="AU419" s="199" t="s">
        <v>83</v>
      </c>
      <c r="AV419" s="13" t="s">
        <v>83</v>
      </c>
      <c r="AW419" s="13" t="s">
        <v>30</v>
      </c>
      <c r="AX419" s="13" t="s">
        <v>73</v>
      </c>
      <c r="AY419" s="199" t="s">
        <v>124</v>
      </c>
    </row>
    <row r="420" s="14" customFormat="1">
      <c r="A420" s="14"/>
      <c r="B420" s="206"/>
      <c r="C420" s="14"/>
      <c r="D420" s="198" t="s">
        <v>133</v>
      </c>
      <c r="E420" s="207" t="s">
        <v>1</v>
      </c>
      <c r="F420" s="208" t="s">
        <v>136</v>
      </c>
      <c r="G420" s="14"/>
      <c r="H420" s="209">
        <v>156.67099999999999</v>
      </c>
      <c r="I420" s="210"/>
      <c r="J420" s="14"/>
      <c r="K420" s="14"/>
      <c r="L420" s="206"/>
      <c r="M420" s="211"/>
      <c r="N420" s="212"/>
      <c r="O420" s="212"/>
      <c r="P420" s="212"/>
      <c r="Q420" s="212"/>
      <c r="R420" s="212"/>
      <c r="S420" s="212"/>
      <c r="T420" s="21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07" t="s">
        <v>133</v>
      </c>
      <c r="AU420" s="207" t="s">
        <v>83</v>
      </c>
      <c r="AV420" s="14" t="s">
        <v>131</v>
      </c>
      <c r="AW420" s="14" t="s">
        <v>30</v>
      </c>
      <c r="AX420" s="14" t="s">
        <v>81</v>
      </c>
      <c r="AY420" s="207" t="s">
        <v>124</v>
      </c>
    </row>
    <row r="421" s="2" customFormat="1" ht="54" customHeight="1">
      <c r="A421" s="37"/>
      <c r="B421" s="183"/>
      <c r="C421" s="221" t="s">
        <v>656</v>
      </c>
      <c r="D421" s="221" t="s">
        <v>193</v>
      </c>
      <c r="E421" s="222" t="s">
        <v>657</v>
      </c>
      <c r="F421" s="223" t="s">
        <v>658</v>
      </c>
      <c r="G421" s="224" t="s">
        <v>189</v>
      </c>
      <c r="H421" s="225">
        <v>180.172</v>
      </c>
      <c r="I421" s="226"/>
      <c r="J421" s="227">
        <f>ROUND(I421*H421,2)</f>
        <v>0</v>
      </c>
      <c r="K421" s="223" t="s">
        <v>130</v>
      </c>
      <c r="L421" s="228"/>
      <c r="M421" s="229" t="s">
        <v>1</v>
      </c>
      <c r="N421" s="230" t="s">
        <v>38</v>
      </c>
      <c r="O421" s="76"/>
      <c r="P421" s="193">
        <f>O421*H421</f>
        <v>0</v>
      </c>
      <c r="Q421" s="193">
        <v>0.001</v>
      </c>
      <c r="R421" s="193">
        <f>Q421*H421</f>
        <v>0.180172</v>
      </c>
      <c r="S421" s="193">
        <v>0</v>
      </c>
      <c r="T421" s="194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95" t="s">
        <v>304</v>
      </c>
      <c r="AT421" s="195" t="s">
        <v>193</v>
      </c>
      <c r="AU421" s="195" t="s">
        <v>83</v>
      </c>
      <c r="AY421" s="18" t="s">
        <v>124</v>
      </c>
      <c r="BE421" s="196">
        <f>IF(N421="základní",J421,0)</f>
        <v>0</v>
      </c>
      <c r="BF421" s="196">
        <f>IF(N421="snížená",J421,0)</f>
        <v>0</v>
      </c>
      <c r="BG421" s="196">
        <f>IF(N421="zákl. přenesená",J421,0)</f>
        <v>0</v>
      </c>
      <c r="BH421" s="196">
        <f>IF(N421="sníž. přenesená",J421,0)</f>
        <v>0</v>
      </c>
      <c r="BI421" s="196">
        <f>IF(N421="nulová",J421,0)</f>
        <v>0</v>
      </c>
      <c r="BJ421" s="18" t="s">
        <v>81</v>
      </c>
      <c r="BK421" s="196">
        <f>ROUND(I421*H421,2)</f>
        <v>0</v>
      </c>
      <c r="BL421" s="18" t="s">
        <v>213</v>
      </c>
      <c r="BM421" s="195" t="s">
        <v>659</v>
      </c>
    </row>
    <row r="422" s="13" customFormat="1">
      <c r="A422" s="13"/>
      <c r="B422" s="197"/>
      <c r="C422" s="13"/>
      <c r="D422" s="198" t="s">
        <v>133</v>
      </c>
      <c r="E422" s="199" t="s">
        <v>1</v>
      </c>
      <c r="F422" s="200" t="s">
        <v>660</v>
      </c>
      <c r="G422" s="13"/>
      <c r="H422" s="201">
        <v>180.172</v>
      </c>
      <c r="I422" s="202"/>
      <c r="J422" s="13"/>
      <c r="K422" s="13"/>
      <c r="L422" s="197"/>
      <c r="M422" s="203"/>
      <c r="N422" s="204"/>
      <c r="O422" s="204"/>
      <c r="P422" s="204"/>
      <c r="Q422" s="204"/>
      <c r="R422" s="204"/>
      <c r="S422" s="204"/>
      <c r="T422" s="20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99" t="s">
        <v>133</v>
      </c>
      <c r="AU422" s="199" t="s">
        <v>83</v>
      </c>
      <c r="AV422" s="13" t="s">
        <v>83</v>
      </c>
      <c r="AW422" s="13" t="s">
        <v>30</v>
      </c>
      <c r="AX422" s="13" t="s">
        <v>81</v>
      </c>
      <c r="AY422" s="199" t="s">
        <v>124</v>
      </c>
    </row>
    <row r="423" s="2" customFormat="1" ht="54" customHeight="1">
      <c r="A423" s="37"/>
      <c r="B423" s="183"/>
      <c r="C423" s="184" t="s">
        <v>661</v>
      </c>
      <c r="D423" s="184" t="s">
        <v>126</v>
      </c>
      <c r="E423" s="185" t="s">
        <v>662</v>
      </c>
      <c r="F423" s="186" t="s">
        <v>663</v>
      </c>
      <c r="G423" s="187" t="s">
        <v>189</v>
      </c>
      <c r="H423" s="188">
        <v>83.697999999999993</v>
      </c>
      <c r="I423" s="189"/>
      <c r="J423" s="190">
        <f>ROUND(I423*H423,2)</f>
        <v>0</v>
      </c>
      <c r="K423" s="186" t="s">
        <v>130</v>
      </c>
      <c r="L423" s="38"/>
      <c r="M423" s="191" t="s">
        <v>1</v>
      </c>
      <c r="N423" s="192" t="s">
        <v>38</v>
      </c>
      <c r="O423" s="76"/>
      <c r="P423" s="193">
        <f>O423*H423</f>
        <v>0</v>
      </c>
      <c r="Q423" s="193">
        <v>0.00013999999999999999</v>
      </c>
      <c r="R423" s="193">
        <f>Q423*H423</f>
        <v>0.011717719999999997</v>
      </c>
      <c r="S423" s="193">
        <v>0</v>
      </c>
      <c r="T423" s="194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195" t="s">
        <v>213</v>
      </c>
      <c r="AT423" s="195" t="s">
        <v>126</v>
      </c>
      <c r="AU423" s="195" t="s">
        <v>83</v>
      </c>
      <c r="AY423" s="18" t="s">
        <v>124</v>
      </c>
      <c r="BE423" s="196">
        <f>IF(N423="základní",J423,0)</f>
        <v>0</v>
      </c>
      <c r="BF423" s="196">
        <f>IF(N423="snížená",J423,0)</f>
        <v>0</v>
      </c>
      <c r="BG423" s="196">
        <f>IF(N423="zákl. přenesená",J423,0)</f>
        <v>0</v>
      </c>
      <c r="BH423" s="196">
        <f>IF(N423="sníž. přenesená",J423,0)</f>
        <v>0</v>
      </c>
      <c r="BI423" s="196">
        <f>IF(N423="nulová",J423,0)</f>
        <v>0</v>
      </c>
      <c r="BJ423" s="18" t="s">
        <v>81</v>
      </c>
      <c r="BK423" s="196">
        <f>ROUND(I423*H423,2)</f>
        <v>0</v>
      </c>
      <c r="BL423" s="18" t="s">
        <v>213</v>
      </c>
      <c r="BM423" s="195" t="s">
        <v>664</v>
      </c>
    </row>
    <row r="424" s="13" customFormat="1">
      <c r="A424" s="13"/>
      <c r="B424" s="197"/>
      <c r="C424" s="13"/>
      <c r="D424" s="198" t="s">
        <v>133</v>
      </c>
      <c r="E424" s="199" t="s">
        <v>1</v>
      </c>
      <c r="F424" s="200" t="s">
        <v>665</v>
      </c>
      <c r="G424" s="13"/>
      <c r="H424" s="201">
        <v>83.697999999999993</v>
      </c>
      <c r="I424" s="202"/>
      <c r="J424" s="13"/>
      <c r="K424" s="13"/>
      <c r="L424" s="197"/>
      <c r="M424" s="203"/>
      <c r="N424" s="204"/>
      <c r="O424" s="204"/>
      <c r="P424" s="204"/>
      <c r="Q424" s="204"/>
      <c r="R424" s="204"/>
      <c r="S424" s="204"/>
      <c r="T424" s="20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99" t="s">
        <v>133</v>
      </c>
      <c r="AU424" s="199" t="s">
        <v>83</v>
      </c>
      <c r="AV424" s="13" t="s">
        <v>83</v>
      </c>
      <c r="AW424" s="13" t="s">
        <v>30</v>
      </c>
      <c r="AX424" s="13" t="s">
        <v>73</v>
      </c>
      <c r="AY424" s="199" t="s">
        <v>124</v>
      </c>
    </row>
    <row r="425" s="14" customFormat="1">
      <c r="A425" s="14"/>
      <c r="B425" s="206"/>
      <c r="C425" s="14"/>
      <c r="D425" s="198" t="s">
        <v>133</v>
      </c>
      <c r="E425" s="207" t="s">
        <v>1</v>
      </c>
      <c r="F425" s="208" t="s">
        <v>136</v>
      </c>
      <c r="G425" s="14"/>
      <c r="H425" s="209">
        <v>83.697999999999993</v>
      </c>
      <c r="I425" s="210"/>
      <c r="J425" s="14"/>
      <c r="K425" s="14"/>
      <c r="L425" s="206"/>
      <c r="M425" s="211"/>
      <c r="N425" s="212"/>
      <c r="O425" s="212"/>
      <c r="P425" s="212"/>
      <c r="Q425" s="212"/>
      <c r="R425" s="212"/>
      <c r="S425" s="212"/>
      <c r="T425" s="21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07" t="s">
        <v>133</v>
      </c>
      <c r="AU425" s="207" t="s">
        <v>83</v>
      </c>
      <c r="AV425" s="14" t="s">
        <v>131</v>
      </c>
      <c r="AW425" s="14" t="s">
        <v>30</v>
      </c>
      <c r="AX425" s="14" t="s">
        <v>81</v>
      </c>
      <c r="AY425" s="207" t="s">
        <v>124</v>
      </c>
    </row>
    <row r="426" s="2" customFormat="1" ht="54" customHeight="1">
      <c r="A426" s="37"/>
      <c r="B426" s="183"/>
      <c r="C426" s="184" t="s">
        <v>666</v>
      </c>
      <c r="D426" s="184" t="s">
        <v>126</v>
      </c>
      <c r="E426" s="185" t="s">
        <v>667</v>
      </c>
      <c r="F426" s="186" t="s">
        <v>668</v>
      </c>
      <c r="G426" s="187" t="s">
        <v>189</v>
      </c>
      <c r="H426" s="188">
        <v>37.810000000000002</v>
      </c>
      <c r="I426" s="189"/>
      <c r="J426" s="190">
        <f>ROUND(I426*H426,2)</f>
        <v>0</v>
      </c>
      <c r="K426" s="186" t="s">
        <v>130</v>
      </c>
      <c r="L426" s="38"/>
      <c r="M426" s="191" t="s">
        <v>1</v>
      </c>
      <c r="N426" s="192" t="s">
        <v>38</v>
      </c>
      <c r="O426" s="76"/>
      <c r="P426" s="193">
        <f>O426*H426</f>
        <v>0</v>
      </c>
      <c r="Q426" s="193">
        <v>0.00027999999999999998</v>
      </c>
      <c r="R426" s="193">
        <f>Q426*H426</f>
        <v>0.0105868</v>
      </c>
      <c r="S426" s="193">
        <v>0</v>
      </c>
      <c r="T426" s="194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195" t="s">
        <v>213</v>
      </c>
      <c r="AT426" s="195" t="s">
        <v>126</v>
      </c>
      <c r="AU426" s="195" t="s">
        <v>83</v>
      </c>
      <c r="AY426" s="18" t="s">
        <v>124</v>
      </c>
      <c r="BE426" s="196">
        <f>IF(N426="základní",J426,0)</f>
        <v>0</v>
      </c>
      <c r="BF426" s="196">
        <f>IF(N426="snížená",J426,0)</f>
        <v>0</v>
      </c>
      <c r="BG426" s="196">
        <f>IF(N426="zákl. přenesená",J426,0)</f>
        <v>0</v>
      </c>
      <c r="BH426" s="196">
        <f>IF(N426="sníž. přenesená",J426,0)</f>
        <v>0</v>
      </c>
      <c r="BI426" s="196">
        <f>IF(N426="nulová",J426,0)</f>
        <v>0</v>
      </c>
      <c r="BJ426" s="18" t="s">
        <v>81</v>
      </c>
      <c r="BK426" s="196">
        <f>ROUND(I426*H426,2)</f>
        <v>0</v>
      </c>
      <c r="BL426" s="18" t="s">
        <v>213</v>
      </c>
      <c r="BM426" s="195" t="s">
        <v>669</v>
      </c>
    </row>
    <row r="427" s="13" customFormat="1">
      <c r="A427" s="13"/>
      <c r="B427" s="197"/>
      <c r="C427" s="13"/>
      <c r="D427" s="198" t="s">
        <v>133</v>
      </c>
      <c r="E427" s="199" t="s">
        <v>1</v>
      </c>
      <c r="F427" s="200" t="s">
        <v>670</v>
      </c>
      <c r="G427" s="13"/>
      <c r="H427" s="201">
        <v>37.810000000000002</v>
      </c>
      <c r="I427" s="202"/>
      <c r="J427" s="13"/>
      <c r="K427" s="13"/>
      <c r="L427" s="197"/>
      <c r="M427" s="203"/>
      <c r="N427" s="204"/>
      <c r="O427" s="204"/>
      <c r="P427" s="204"/>
      <c r="Q427" s="204"/>
      <c r="R427" s="204"/>
      <c r="S427" s="204"/>
      <c r="T427" s="20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99" t="s">
        <v>133</v>
      </c>
      <c r="AU427" s="199" t="s">
        <v>83</v>
      </c>
      <c r="AV427" s="13" t="s">
        <v>83</v>
      </c>
      <c r="AW427" s="13" t="s">
        <v>30</v>
      </c>
      <c r="AX427" s="13" t="s">
        <v>73</v>
      </c>
      <c r="AY427" s="199" t="s">
        <v>124</v>
      </c>
    </row>
    <row r="428" s="14" customFormat="1">
      <c r="A428" s="14"/>
      <c r="B428" s="206"/>
      <c r="C428" s="14"/>
      <c r="D428" s="198" t="s">
        <v>133</v>
      </c>
      <c r="E428" s="207" t="s">
        <v>1</v>
      </c>
      <c r="F428" s="208" t="s">
        <v>136</v>
      </c>
      <c r="G428" s="14"/>
      <c r="H428" s="209">
        <v>37.810000000000002</v>
      </c>
      <c r="I428" s="210"/>
      <c r="J428" s="14"/>
      <c r="K428" s="14"/>
      <c r="L428" s="206"/>
      <c r="M428" s="211"/>
      <c r="N428" s="212"/>
      <c r="O428" s="212"/>
      <c r="P428" s="212"/>
      <c r="Q428" s="212"/>
      <c r="R428" s="212"/>
      <c r="S428" s="212"/>
      <c r="T428" s="213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07" t="s">
        <v>133</v>
      </c>
      <c r="AU428" s="207" t="s">
        <v>83</v>
      </c>
      <c r="AV428" s="14" t="s">
        <v>131</v>
      </c>
      <c r="AW428" s="14" t="s">
        <v>30</v>
      </c>
      <c r="AX428" s="14" t="s">
        <v>81</v>
      </c>
      <c r="AY428" s="207" t="s">
        <v>124</v>
      </c>
    </row>
    <row r="429" s="2" customFormat="1" ht="54" customHeight="1">
      <c r="A429" s="37"/>
      <c r="B429" s="183"/>
      <c r="C429" s="184" t="s">
        <v>671</v>
      </c>
      <c r="D429" s="184" t="s">
        <v>126</v>
      </c>
      <c r="E429" s="185" t="s">
        <v>672</v>
      </c>
      <c r="F429" s="186" t="s">
        <v>673</v>
      </c>
      <c r="G429" s="187" t="s">
        <v>189</v>
      </c>
      <c r="H429" s="188">
        <v>20.795999999999999</v>
      </c>
      <c r="I429" s="189"/>
      <c r="J429" s="190">
        <f>ROUND(I429*H429,2)</f>
        <v>0</v>
      </c>
      <c r="K429" s="186" t="s">
        <v>130</v>
      </c>
      <c r="L429" s="38"/>
      <c r="M429" s="191" t="s">
        <v>1</v>
      </c>
      <c r="N429" s="192" t="s">
        <v>38</v>
      </c>
      <c r="O429" s="76"/>
      <c r="P429" s="193">
        <f>O429*H429</f>
        <v>0</v>
      </c>
      <c r="Q429" s="193">
        <v>0.00042000000000000002</v>
      </c>
      <c r="R429" s="193">
        <f>Q429*H429</f>
        <v>0.0087343200000000003</v>
      </c>
      <c r="S429" s="193">
        <v>0</v>
      </c>
      <c r="T429" s="194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195" t="s">
        <v>213</v>
      </c>
      <c r="AT429" s="195" t="s">
        <v>126</v>
      </c>
      <c r="AU429" s="195" t="s">
        <v>83</v>
      </c>
      <c r="AY429" s="18" t="s">
        <v>124</v>
      </c>
      <c r="BE429" s="196">
        <f>IF(N429="základní",J429,0)</f>
        <v>0</v>
      </c>
      <c r="BF429" s="196">
        <f>IF(N429="snížená",J429,0)</f>
        <v>0</v>
      </c>
      <c r="BG429" s="196">
        <f>IF(N429="zákl. přenesená",J429,0)</f>
        <v>0</v>
      </c>
      <c r="BH429" s="196">
        <f>IF(N429="sníž. přenesená",J429,0)</f>
        <v>0</v>
      </c>
      <c r="BI429" s="196">
        <f>IF(N429="nulová",J429,0)</f>
        <v>0</v>
      </c>
      <c r="BJ429" s="18" t="s">
        <v>81</v>
      </c>
      <c r="BK429" s="196">
        <f>ROUND(I429*H429,2)</f>
        <v>0</v>
      </c>
      <c r="BL429" s="18" t="s">
        <v>213</v>
      </c>
      <c r="BM429" s="195" t="s">
        <v>674</v>
      </c>
    </row>
    <row r="430" s="13" customFormat="1">
      <c r="A430" s="13"/>
      <c r="B430" s="197"/>
      <c r="C430" s="13"/>
      <c r="D430" s="198" t="s">
        <v>133</v>
      </c>
      <c r="E430" s="199" t="s">
        <v>1</v>
      </c>
      <c r="F430" s="200" t="s">
        <v>675</v>
      </c>
      <c r="G430" s="13"/>
      <c r="H430" s="201">
        <v>20.795999999999999</v>
      </c>
      <c r="I430" s="202"/>
      <c r="J430" s="13"/>
      <c r="K430" s="13"/>
      <c r="L430" s="197"/>
      <c r="M430" s="203"/>
      <c r="N430" s="204"/>
      <c r="O430" s="204"/>
      <c r="P430" s="204"/>
      <c r="Q430" s="204"/>
      <c r="R430" s="204"/>
      <c r="S430" s="204"/>
      <c r="T430" s="205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199" t="s">
        <v>133</v>
      </c>
      <c r="AU430" s="199" t="s">
        <v>83</v>
      </c>
      <c r="AV430" s="13" t="s">
        <v>83</v>
      </c>
      <c r="AW430" s="13" t="s">
        <v>30</v>
      </c>
      <c r="AX430" s="13" t="s">
        <v>73</v>
      </c>
      <c r="AY430" s="199" t="s">
        <v>124</v>
      </c>
    </row>
    <row r="431" s="14" customFormat="1">
      <c r="A431" s="14"/>
      <c r="B431" s="206"/>
      <c r="C431" s="14"/>
      <c r="D431" s="198" t="s">
        <v>133</v>
      </c>
      <c r="E431" s="207" t="s">
        <v>1</v>
      </c>
      <c r="F431" s="208" t="s">
        <v>136</v>
      </c>
      <c r="G431" s="14"/>
      <c r="H431" s="209">
        <v>20.795999999999999</v>
      </c>
      <c r="I431" s="210"/>
      <c r="J431" s="14"/>
      <c r="K431" s="14"/>
      <c r="L431" s="206"/>
      <c r="M431" s="211"/>
      <c r="N431" s="212"/>
      <c r="O431" s="212"/>
      <c r="P431" s="212"/>
      <c r="Q431" s="212"/>
      <c r="R431" s="212"/>
      <c r="S431" s="212"/>
      <c r="T431" s="21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07" t="s">
        <v>133</v>
      </c>
      <c r="AU431" s="207" t="s">
        <v>83</v>
      </c>
      <c r="AV431" s="14" t="s">
        <v>131</v>
      </c>
      <c r="AW431" s="14" t="s">
        <v>30</v>
      </c>
      <c r="AX431" s="14" t="s">
        <v>81</v>
      </c>
      <c r="AY431" s="207" t="s">
        <v>124</v>
      </c>
    </row>
    <row r="432" s="2" customFormat="1" ht="32.4" customHeight="1">
      <c r="A432" s="37"/>
      <c r="B432" s="183"/>
      <c r="C432" s="221" t="s">
        <v>676</v>
      </c>
      <c r="D432" s="221" t="s">
        <v>193</v>
      </c>
      <c r="E432" s="222" t="s">
        <v>677</v>
      </c>
      <c r="F432" s="223" t="s">
        <v>678</v>
      </c>
      <c r="G432" s="224" t="s">
        <v>189</v>
      </c>
      <c r="H432" s="225">
        <v>163.65000000000001</v>
      </c>
      <c r="I432" s="226"/>
      <c r="J432" s="227">
        <f>ROUND(I432*H432,2)</f>
        <v>0</v>
      </c>
      <c r="K432" s="223" t="s">
        <v>1</v>
      </c>
      <c r="L432" s="228"/>
      <c r="M432" s="229" t="s">
        <v>1</v>
      </c>
      <c r="N432" s="230" t="s">
        <v>38</v>
      </c>
      <c r="O432" s="76"/>
      <c r="P432" s="193">
        <f>O432*H432</f>
        <v>0</v>
      </c>
      <c r="Q432" s="193">
        <v>0.00050000000000000001</v>
      </c>
      <c r="R432" s="193">
        <f>Q432*H432</f>
        <v>0.081825000000000009</v>
      </c>
      <c r="S432" s="193">
        <v>0</v>
      </c>
      <c r="T432" s="194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195" t="s">
        <v>304</v>
      </c>
      <c r="AT432" s="195" t="s">
        <v>193</v>
      </c>
      <c r="AU432" s="195" t="s">
        <v>83</v>
      </c>
      <c r="AY432" s="18" t="s">
        <v>124</v>
      </c>
      <c r="BE432" s="196">
        <f>IF(N432="základní",J432,0)</f>
        <v>0</v>
      </c>
      <c r="BF432" s="196">
        <f>IF(N432="snížená",J432,0)</f>
        <v>0</v>
      </c>
      <c r="BG432" s="196">
        <f>IF(N432="zákl. přenesená",J432,0)</f>
        <v>0</v>
      </c>
      <c r="BH432" s="196">
        <f>IF(N432="sníž. přenesená",J432,0)</f>
        <v>0</v>
      </c>
      <c r="BI432" s="196">
        <f>IF(N432="nulová",J432,0)</f>
        <v>0</v>
      </c>
      <c r="BJ432" s="18" t="s">
        <v>81</v>
      </c>
      <c r="BK432" s="196">
        <f>ROUND(I432*H432,2)</f>
        <v>0</v>
      </c>
      <c r="BL432" s="18" t="s">
        <v>213</v>
      </c>
      <c r="BM432" s="195" t="s">
        <v>679</v>
      </c>
    </row>
    <row r="433" s="13" customFormat="1">
      <c r="A433" s="13"/>
      <c r="B433" s="197"/>
      <c r="C433" s="13"/>
      <c r="D433" s="198" t="s">
        <v>133</v>
      </c>
      <c r="E433" s="199" t="s">
        <v>1</v>
      </c>
      <c r="F433" s="200" t="s">
        <v>680</v>
      </c>
      <c r="G433" s="13"/>
      <c r="H433" s="201">
        <v>163.65000000000001</v>
      </c>
      <c r="I433" s="202"/>
      <c r="J433" s="13"/>
      <c r="K433" s="13"/>
      <c r="L433" s="197"/>
      <c r="M433" s="203"/>
      <c r="N433" s="204"/>
      <c r="O433" s="204"/>
      <c r="P433" s="204"/>
      <c r="Q433" s="204"/>
      <c r="R433" s="204"/>
      <c r="S433" s="204"/>
      <c r="T433" s="20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199" t="s">
        <v>133</v>
      </c>
      <c r="AU433" s="199" t="s">
        <v>83</v>
      </c>
      <c r="AV433" s="13" t="s">
        <v>83</v>
      </c>
      <c r="AW433" s="13" t="s">
        <v>30</v>
      </c>
      <c r="AX433" s="13" t="s">
        <v>81</v>
      </c>
      <c r="AY433" s="199" t="s">
        <v>124</v>
      </c>
    </row>
    <row r="434" s="2" customFormat="1" ht="32.4" customHeight="1">
      <c r="A434" s="37"/>
      <c r="B434" s="183"/>
      <c r="C434" s="184" t="s">
        <v>681</v>
      </c>
      <c r="D434" s="184" t="s">
        <v>126</v>
      </c>
      <c r="E434" s="185" t="s">
        <v>682</v>
      </c>
      <c r="F434" s="186" t="s">
        <v>683</v>
      </c>
      <c r="G434" s="187" t="s">
        <v>189</v>
      </c>
      <c r="H434" s="188">
        <v>142.304</v>
      </c>
      <c r="I434" s="189"/>
      <c r="J434" s="190">
        <f>ROUND(I434*H434,2)</f>
        <v>0</v>
      </c>
      <c r="K434" s="186" t="s">
        <v>130</v>
      </c>
      <c r="L434" s="38"/>
      <c r="M434" s="191" t="s">
        <v>1</v>
      </c>
      <c r="N434" s="192" t="s">
        <v>38</v>
      </c>
      <c r="O434" s="76"/>
      <c r="P434" s="193">
        <f>O434*H434</f>
        <v>0</v>
      </c>
      <c r="Q434" s="193">
        <v>0</v>
      </c>
      <c r="R434" s="193">
        <f>Q434*H434</f>
        <v>0</v>
      </c>
      <c r="S434" s="193">
        <v>0</v>
      </c>
      <c r="T434" s="194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95" t="s">
        <v>213</v>
      </c>
      <c r="AT434" s="195" t="s">
        <v>126</v>
      </c>
      <c r="AU434" s="195" t="s">
        <v>83</v>
      </c>
      <c r="AY434" s="18" t="s">
        <v>124</v>
      </c>
      <c r="BE434" s="196">
        <f>IF(N434="základní",J434,0)</f>
        <v>0</v>
      </c>
      <c r="BF434" s="196">
        <f>IF(N434="snížená",J434,0)</f>
        <v>0</v>
      </c>
      <c r="BG434" s="196">
        <f>IF(N434="zákl. přenesená",J434,0)</f>
        <v>0</v>
      </c>
      <c r="BH434" s="196">
        <f>IF(N434="sníž. přenesená",J434,0)</f>
        <v>0</v>
      </c>
      <c r="BI434" s="196">
        <f>IF(N434="nulová",J434,0)</f>
        <v>0</v>
      </c>
      <c r="BJ434" s="18" t="s">
        <v>81</v>
      </c>
      <c r="BK434" s="196">
        <f>ROUND(I434*H434,2)</f>
        <v>0</v>
      </c>
      <c r="BL434" s="18" t="s">
        <v>213</v>
      </c>
      <c r="BM434" s="195" t="s">
        <v>684</v>
      </c>
    </row>
    <row r="435" s="13" customFormat="1">
      <c r="A435" s="13"/>
      <c r="B435" s="197"/>
      <c r="C435" s="13"/>
      <c r="D435" s="198" t="s">
        <v>133</v>
      </c>
      <c r="E435" s="199" t="s">
        <v>1</v>
      </c>
      <c r="F435" s="200" t="s">
        <v>642</v>
      </c>
      <c r="G435" s="13"/>
      <c r="H435" s="201">
        <v>121.508</v>
      </c>
      <c r="I435" s="202"/>
      <c r="J435" s="13"/>
      <c r="K435" s="13"/>
      <c r="L435" s="197"/>
      <c r="M435" s="203"/>
      <c r="N435" s="204"/>
      <c r="O435" s="204"/>
      <c r="P435" s="204"/>
      <c r="Q435" s="204"/>
      <c r="R435" s="204"/>
      <c r="S435" s="204"/>
      <c r="T435" s="20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99" t="s">
        <v>133</v>
      </c>
      <c r="AU435" s="199" t="s">
        <v>83</v>
      </c>
      <c r="AV435" s="13" t="s">
        <v>83</v>
      </c>
      <c r="AW435" s="13" t="s">
        <v>30</v>
      </c>
      <c r="AX435" s="13" t="s">
        <v>73</v>
      </c>
      <c r="AY435" s="199" t="s">
        <v>124</v>
      </c>
    </row>
    <row r="436" s="13" customFormat="1">
      <c r="A436" s="13"/>
      <c r="B436" s="197"/>
      <c r="C436" s="13"/>
      <c r="D436" s="198" t="s">
        <v>133</v>
      </c>
      <c r="E436" s="199" t="s">
        <v>1</v>
      </c>
      <c r="F436" s="200" t="s">
        <v>675</v>
      </c>
      <c r="G436" s="13"/>
      <c r="H436" s="201">
        <v>20.795999999999999</v>
      </c>
      <c r="I436" s="202"/>
      <c r="J436" s="13"/>
      <c r="K436" s="13"/>
      <c r="L436" s="197"/>
      <c r="M436" s="203"/>
      <c r="N436" s="204"/>
      <c r="O436" s="204"/>
      <c r="P436" s="204"/>
      <c r="Q436" s="204"/>
      <c r="R436" s="204"/>
      <c r="S436" s="204"/>
      <c r="T436" s="20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99" t="s">
        <v>133</v>
      </c>
      <c r="AU436" s="199" t="s">
        <v>83</v>
      </c>
      <c r="AV436" s="13" t="s">
        <v>83</v>
      </c>
      <c r="AW436" s="13" t="s">
        <v>30</v>
      </c>
      <c r="AX436" s="13" t="s">
        <v>73</v>
      </c>
      <c r="AY436" s="199" t="s">
        <v>124</v>
      </c>
    </row>
    <row r="437" s="14" customFormat="1">
      <c r="A437" s="14"/>
      <c r="B437" s="206"/>
      <c r="C437" s="14"/>
      <c r="D437" s="198" t="s">
        <v>133</v>
      </c>
      <c r="E437" s="207" t="s">
        <v>1</v>
      </c>
      <c r="F437" s="208" t="s">
        <v>136</v>
      </c>
      <c r="G437" s="14"/>
      <c r="H437" s="209">
        <v>142.304</v>
      </c>
      <c r="I437" s="210"/>
      <c r="J437" s="14"/>
      <c r="K437" s="14"/>
      <c r="L437" s="206"/>
      <c r="M437" s="211"/>
      <c r="N437" s="212"/>
      <c r="O437" s="212"/>
      <c r="P437" s="212"/>
      <c r="Q437" s="212"/>
      <c r="R437" s="212"/>
      <c r="S437" s="212"/>
      <c r="T437" s="213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07" t="s">
        <v>133</v>
      </c>
      <c r="AU437" s="207" t="s">
        <v>83</v>
      </c>
      <c r="AV437" s="14" t="s">
        <v>131</v>
      </c>
      <c r="AW437" s="14" t="s">
        <v>30</v>
      </c>
      <c r="AX437" s="14" t="s">
        <v>81</v>
      </c>
      <c r="AY437" s="207" t="s">
        <v>124</v>
      </c>
    </row>
    <row r="438" s="2" customFormat="1" ht="21.6" customHeight="1">
      <c r="A438" s="37"/>
      <c r="B438" s="183"/>
      <c r="C438" s="221" t="s">
        <v>685</v>
      </c>
      <c r="D438" s="221" t="s">
        <v>193</v>
      </c>
      <c r="E438" s="222" t="s">
        <v>686</v>
      </c>
      <c r="F438" s="223" t="s">
        <v>687</v>
      </c>
      <c r="G438" s="224" t="s">
        <v>189</v>
      </c>
      <c r="H438" s="225">
        <v>163.65000000000001</v>
      </c>
      <c r="I438" s="226"/>
      <c r="J438" s="227">
        <f>ROUND(I438*H438,2)</f>
        <v>0</v>
      </c>
      <c r="K438" s="223" t="s">
        <v>130</v>
      </c>
      <c r="L438" s="228"/>
      <c r="M438" s="229" t="s">
        <v>1</v>
      </c>
      <c r="N438" s="230" t="s">
        <v>38</v>
      </c>
      <c r="O438" s="76"/>
      <c r="P438" s="193">
        <f>O438*H438</f>
        <v>0</v>
      </c>
      <c r="Q438" s="193">
        <v>0.00029999999999999997</v>
      </c>
      <c r="R438" s="193">
        <f>Q438*H438</f>
        <v>0.049095</v>
      </c>
      <c r="S438" s="193">
        <v>0</v>
      </c>
      <c r="T438" s="194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195" t="s">
        <v>304</v>
      </c>
      <c r="AT438" s="195" t="s">
        <v>193</v>
      </c>
      <c r="AU438" s="195" t="s">
        <v>83</v>
      </c>
      <c r="AY438" s="18" t="s">
        <v>124</v>
      </c>
      <c r="BE438" s="196">
        <f>IF(N438="základní",J438,0)</f>
        <v>0</v>
      </c>
      <c r="BF438" s="196">
        <f>IF(N438="snížená",J438,0)</f>
        <v>0</v>
      </c>
      <c r="BG438" s="196">
        <f>IF(N438="zákl. přenesená",J438,0)</f>
        <v>0</v>
      </c>
      <c r="BH438" s="196">
        <f>IF(N438="sníž. přenesená",J438,0)</f>
        <v>0</v>
      </c>
      <c r="BI438" s="196">
        <f>IF(N438="nulová",J438,0)</f>
        <v>0</v>
      </c>
      <c r="BJ438" s="18" t="s">
        <v>81</v>
      </c>
      <c r="BK438" s="196">
        <f>ROUND(I438*H438,2)</f>
        <v>0</v>
      </c>
      <c r="BL438" s="18" t="s">
        <v>213</v>
      </c>
      <c r="BM438" s="195" t="s">
        <v>688</v>
      </c>
    </row>
    <row r="439" s="13" customFormat="1">
      <c r="A439" s="13"/>
      <c r="B439" s="197"/>
      <c r="C439" s="13"/>
      <c r="D439" s="198" t="s">
        <v>133</v>
      </c>
      <c r="E439" s="199" t="s">
        <v>1</v>
      </c>
      <c r="F439" s="200" t="s">
        <v>689</v>
      </c>
      <c r="G439" s="13"/>
      <c r="H439" s="201">
        <v>163.65000000000001</v>
      </c>
      <c r="I439" s="202"/>
      <c r="J439" s="13"/>
      <c r="K439" s="13"/>
      <c r="L439" s="197"/>
      <c r="M439" s="203"/>
      <c r="N439" s="204"/>
      <c r="O439" s="204"/>
      <c r="P439" s="204"/>
      <c r="Q439" s="204"/>
      <c r="R439" s="204"/>
      <c r="S439" s="204"/>
      <c r="T439" s="20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99" t="s">
        <v>133</v>
      </c>
      <c r="AU439" s="199" t="s">
        <v>83</v>
      </c>
      <c r="AV439" s="13" t="s">
        <v>83</v>
      </c>
      <c r="AW439" s="13" t="s">
        <v>30</v>
      </c>
      <c r="AX439" s="13" t="s">
        <v>81</v>
      </c>
      <c r="AY439" s="199" t="s">
        <v>124</v>
      </c>
    </row>
    <row r="440" s="2" customFormat="1" ht="32.4" customHeight="1">
      <c r="A440" s="37"/>
      <c r="B440" s="183"/>
      <c r="C440" s="184" t="s">
        <v>690</v>
      </c>
      <c r="D440" s="184" t="s">
        <v>126</v>
      </c>
      <c r="E440" s="185" t="s">
        <v>691</v>
      </c>
      <c r="F440" s="186" t="s">
        <v>692</v>
      </c>
      <c r="G440" s="187" t="s">
        <v>189</v>
      </c>
      <c r="H440" s="188">
        <v>142.304</v>
      </c>
      <c r="I440" s="189"/>
      <c r="J440" s="190">
        <f>ROUND(I440*H440,2)</f>
        <v>0</v>
      </c>
      <c r="K440" s="186" t="s">
        <v>130</v>
      </c>
      <c r="L440" s="38"/>
      <c r="M440" s="191" t="s">
        <v>1</v>
      </c>
      <c r="N440" s="192" t="s">
        <v>38</v>
      </c>
      <c r="O440" s="76"/>
      <c r="P440" s="193">
        <f>O440*H440</f>
        <v>0</v>
      </c>
      <c r="Q440" s="193">
        <v>0</v>
      </c>
      <c r="R440" s="193">
        <f>Q440*H440</f>
        <v>0</v>
      </c>
      <c r="S440" s="193">
        <v>0</v>
      </c>
      <c r="T440" s="194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195" t="s">
        <v>213</v>
      </c>
      <c r="AT440" s="195" t="s">
        <v>126</v>
      </c>
      <c r="AU440" s="195" t="s">
        <v>83</v>
      </c>
      <c r="AY440" s="18" t="s">
        <v>124</v>
      </c>
      <c r="BE440" s="196">
        <f>IF(N440="základní",J440,0)</f>
        <v>0</v>
      </c>
      <c r="BF440" s="196">
        <f>IF(N440="snížená",J440,0)</f>
        <v>0</v>
      </c>
      <c r="BG440" s="196">
        <f>IF(N440="zákl. přenesená",J440,0)</f>
        <v>0</v>
      </c>
      <c r="BH440" s="196">
        <f>IF(N440="sníž. přenesená",J440,0)</f>
        <v>0</v>
      </c>
      <c r="BI440" s="196">
        <f>IF(N440="nulová",J440,0)</f>
        <v>0</v>
      </c>
      <c r="BJ440" s="18" t="s">
        <v>81</v>
      </c>
      <c r="BK440" s="196">
        <f>ROUND(I440*H440,2)</f>
        <v>0</v>
      </c>
      <c r="BL440" s="18" t="s">
        <v>213</v>
      </c>
      <c r="BM440" s="195" t="s">
        <v>693</v>
      </c>
    </row>
    <row r="441" s="13" customFormat="1">
      <c r="A441" s="13"/>
      <c r="B441" s="197"/>
      <c r="C441" s="13"/>
      <c r="D441" s="198" t="s">
        <v>133</v>
      </c>
      <c r="E441" s="199" t="s">
        <v>1</v>
      </c>
      <c r="F441" s="200" t="s">
        <v>642</v>
      </c>
      <c r="G441" s="13"/>
      <c r="H441" s="201">
        <v>121.508</v>
      </c>
      <c r="I441" s="202"/>
      <c r="J441" s="13"/>
      <c r="K441" s="13"/>
      <c r="L441" s="197"/>
      <c r="M441" s="203"/>
      <c r="N441" s="204"/>
      <c r="O441" s="204"/>
      <c r="P441" s="204"/>
      <c r="Q441" s="204"/>
      <c r="R441" s="204"/>
      <c r="S441" s="204"/>
      <c r="T441" s="205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99" t="s">
        <v>133</v>
      </c>
      <c r="AU441" s="199" t="s">
        <v>83</v>
      </c>
      <c r="AV441" s="13" t="s">
        <v>83</v>
      </c>
      <c r="AW441" s="13" t="s">
        <v>30</v>
      </c>
      <c r="AX441" s="13" t="s">
        <v>73</v>
      </c>
      <c r="AY441" s="199" t="s">
        <v>124</v>
      </c>
    </row>
    <row r="442" s="13" customFormat="1">
      <c r="A442" s="13"/>
      <c r="B442" s="197"/>
      <c r="C442" s="13"/>
      <c r="D442" s="198" t="s">
        <v>133</v>
      </c>
      <c r="E442" s="199" t="s">
        <v>1</v>
      </c>
      <c r="F442" s="200" t="s">
        <v>675</v>
      </c>
      <c r="G442" s="13"/>
      <c r="H442" s="201">
        <v>20.795999999999999</v>
      </c>
      <c r="I442" s="202"/>
      <c r="J442" s="13"/>
      <c r="K442" s="13"/>
      <c r="L442" s="197"/>
      <c r="M442" s="203"/>
      <c r="N442" s="204"/>
      <c r="O442" s="204"/>
      <c r="P442" s="204"/>
      <c r="Q442" s="204"/>
      <c r="R442" s="204"/>
      <c r="S442" s="204"/>
      <c r="T442" s="20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99" t="s">
        <v>133</v>
      </c>
      <c r="AU442" s="199" t="s">
        <v>83</v>
      </c>
      <c r="AV442" s="13" t="s">
        <v>83</v>
      </c>
      <c r="AW442" s="13" t="s">
        <v>30</v>
      </c>
      <c r="AX442" s="13" t="s">
        <v>73</v>
      </c>
      <c r="AY442" s="199" t="s">
        <v>124</v>
      </c>
    </row>
    <row r="443" s="14" customFormat="1">
      <c r="A443" s="14"/>
      <c r="B443" s="206"/>
      <c r="C443" s="14"/>
      <c r="D443" s="198" t="s">
        <v>133</v>
      </c>
      <c r="E443" s="207" t="s">
        <v>1</v>
      </c>
      <c r="F443" s="208" t="s">
        <v>136</v>
      </c>
      <c r="G443" s="14"/>
      <c r="H443" s="209">
        <v>142.304</v>
      </c>
      <c r="I443" s="210"/>
      <c r="J443" s="14"/>
      <c r="K443" s="14"/>
      <c r="L443" s="206"/>
      <c r="M443" s="211"/>
      <c r="N443" s="212"/>
      <c r="O443" s="212"/>
      <c r="P443" s="212"/>
      <c r="Q443" s="212"/>
      <c r="R443" s="212"/>
      <c r="S443" s="212"/>
      <c r="T443" s="21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07" t="s">
        <v>133</v>
      </c>
      <c r="AU443" s="207" t="s">
        <v>83</v>
      </c>
      <c r="AV443" s="14" t="s">
        <v>131</v>
      </c>
      <c r="AW443" s="14" t="s">
        <v>30</v>
      </c>
      <c r="AX443" s="14" t="s">
        <v>81</v>
      </c>
      <c r="AY443" s="207" t="s">
        <v>124</v>
      </c>
    </row>
    <row r="444" s="2" customFormat="1" ht="21.6" customHeight="1">
      <c r="A444" s="37"/>
      <c r="B444" s="183"/>
      <c r="C444" s="221" t="s">
        <v>694</v>
      </c>
      <c r="D444" s="221" t="s">
        <v>193</v>
      </c>
      <c r="E444" s="222" t="s">
        <v>686</v>
      </c>
      <c r="F444" s="223" t="s">
        <v>687</v>
      </c>
      <c r="G444" s="224" t="s">
        <v>189</v>
      </c>
      <c r="H444" s="225">
        <v>163.65000000000001</v>
      </c>
      <c r="I444" s="226"/>
      <c r="J444" s="227">
        <f>ROUND(I444*H444,2)</f>
        <v>0</v>
      </c>
      <c r="K444" s="223" t="s">
        <v>130</v>
      </c>
      <c r="L444" s="228"/>
      <c r="M444" s="229" t="s">
        <v>1</v>
      </c>
      <c r="N444" s="230" t="s">
        <v>38</v>
      </c>
      <c r="O444" s="76"/>
      <c r="P444" s="193">
        <f>O444*H444</f>
        <v>0</v>
      </c>
      <c r="Q444" s="193">
        <v>0.00029999999999999997</v>
      </c>
      <c r="R444" s="193">
        <f>Q444*H444</f>
        <v>0.049095</v>
      </c>
      <c r="S444" s="193">
        <v>0</v>
      </c>
      <c r="T444" s="194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195" t="s">
        <v>304</v>
      </c>
      <c r="AT444" s="195" t="s">
        <v>193</v>
      </c>
      <c r="AU444" s="195" t="s">
        <v>83</v>
      </c>
      <c r="AY444" s="18" t="s">
        <v>124</v>
      </c>
      <c r="BE444" s="196">
        <f>IF(N444="základní",J444,0)</f>
        <v>0</v>
      </c>
      <c r="BF444" s="196">
        <f>IF(N444="snížená",J444,0)</f>
        <v>0</v>
      </c>
      <c r="BG444" s="196">
        <f>IF(N444="zákl. přenesená",J444,0)</f>
        <v>0</v>
      </c>
      <c r="BH444" s="196">
        <f>IF(N444="sníž. přenesená",J444,0)</f>
        <v>0</v>
      </c>
      <c r="BI444" s="196">
        <f>IF(N444="nulová",J444,0)</f>
        <v>0</v>
      </c>
      <c r="BJ444" s="18" t="s">
        <v>81</v>
      </c>
      <c r="BK444" s="196">
        <f>ROUND(I444*H444,2)</f>
        <v>0</v>
      </c>
      <c r="BL444" s="18" t="s">
        <v>213</v>
      </c>
      <c r="BM444" s="195" t="s">
        <v>695</v>
      </c>
    </row>
    <row r="445" s="13" customFormat="1">
      <c r="A445" s="13"/>
      <c r="B445" s="197"/>
      <c r="C445" s="13"/>
      <c r="D445" s="198" t="s">
        <v>133</v>
      </c>
      <c r="E445" s="199" t="s">
        <v>1</v>
      </c>
      <c r="F445" s="200" t="s">
        <v>689</v>
      </c>
      <c r="G445" s="13"/>
      <c r="H445" s="201">
        <v>163.65000000000001</v>
      </c>
      <c r="I445" s="202"/>
      <c r="J445" s="13"/>
      <c r="K445" s="13"/>
      <c r="L445" s="197"/>
      <c r="M445" s="203"/>
      <c r="N445" s="204"/>
      <c r="O445" s="204"/>
      <c r="P445" s="204"/>
      <c r="Q445" s="204"/>
      <c r="R445" s="204"/>
      <c r="S445" s="204"/>
      <c r="T445" s="20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99" t="s">
        <v>133</v>
      </c>
      <c r="AU445" s="199" t="s">
        <v>83</v>
      </c>
      <c r="AV445" s="13" t="s">
        <v>83</v>
      </c>
      <c r="AW445" s="13" t="s">
        <v>30</v>
      </c>
      <c r="AX445" s="13" t="s">
        <v>81</v>
      </c>
      <c r="AY445" s="199" t="s">
        <v>124</v>
      </c>
    </row>
    <row r="446" s="2" customFormat="1" ht="14.4" customHeight="1">
      <c r="A446" s="37"/>
      <c r="B446" s="183"/>
      <c r="C446" s="184" t="s">
        <v>696</v>
      </c>
      <c r="D446" s="184" t="s">
        <v>126</v>
      </c>
      <c r="E446" s="185" t="s">
        <v>697</v>
      </c>
      <c r="F446" s="186" t="s">
        <v>698</v>
      </c>
      <c r="G446" s="187" t="s">
        <v>189</v>
      </c>
      <c r="H446" s="188">
        <v>101.494</v>
      </c>
      <c r="I446" s="189"/>
      <c r="J446" s="190">
        <f>ROUND(I446*H446,2)</f>
        <v>0</v>
      </c>
      <c r="K446" s="186" t="s">
        <v>1</v>
      </c>
      <c r="L446" s="38"/>
      <c r="M446" s="191" t="s">
        <v>1</v>
      </c>
      <c r="N446" s="192" t="s">
        <v>38</v>
      </c>
      <c r="O446" s="76"/>
      <c r="P446" s="193">
        <f>O446*H446</f>
        <v>0</v>
      </c>
      <c r="Q446" s="193">
        <v>0</v>
      </c>
      <c r="R446" s="193">
        <f>Q446*H446</f>
        <v>0</v>
      </c>
      <c r="S446" s="193">
        <v>0</v>
      </c>
      <c r="T446" s="194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195" t="s">
        <v>213</v>
      </c>
      <c r="AT446" s="195" t="s">
        <v>126</v>
      </c>
      <c r="AU446" s="195" t="s">
        <v>83</v>
      </c>
      <c r="AY446" s="18" t="s">
        <v>124</v>
      </c>
      <c r="BE446" s="196">
        <f>IF(N446="základní",J446,0)</f>
        <v>0</v>
      </c>
      <c r="BF446" s="196">
        <f>IF(N446="snížená",J446,0)</f>
        <v>0</v>
      </c>
      <c r="BG446" s="196">
        <f>IF(N446="zákl. přenesená",J446,0)</f>
        <v>0</v>
      </c>
      <c r="BH446" s="196">
        <f>IF(N446="sníž. přenesená",J446,0)</f>
        <v>0</v>
      </c>
      <c r="BI446" s="196">
        <f>IF(N446="nulová",J446,0)</f>
        <v>0</v>
      </c>
      <c r="BJ446" s="18" t="s">
        <v>81</v>
      </c>
      <c r="BK446" s="196">
        <f>ROUND(I446*H446,2)</f>
        <v>0</v>
      </c>
      <c r="BL446" s="18" t="s">
        <v>213</v>
      </c>
      <c r="BM446" s="195" t="s">
        <v>699</v>
      </c>
    </row>
    <row r="447" s="13" customFormat="1">
      <c r="A447" s="13"/>
      <c r="B447" s="197"/>
      <c r="C447" s="13"/>
      <c r="D447" s="198" t="s">
        <v>133</v>
      </c>
      <c r="E447" s="199" t="s">
        <v>1</v>
      </c>
      <c r="F447" s="200" t="s">
        <v>700</v>
      </c>
      <c r="G447" s="13"/>
      <c r="H447" s="201">
        <v>101.494</v>
      </c>
      <c r="I447" s="202"/>
      <c r="J447" s="13"/>
      <c r="K447" s="13"/>
      <c r="L447" s="197"/>
      <c r="M447" s="203"/>
      <c r="N447" s="204"/>
      <c r="O447" s="204"/>
      <c r="P447" s="204"/>
      <c r="Q447" s="204"/>
      <c r="R447" s="204"/>
      <c r="S447" s="204"/>
      <c r="T447" s="205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99" t="s">
        <v>133</v>
      </c>
      <c r="AU447" s="199" t="s">
        <v>83</v>
      </c>
      <c r="AV447" s="13" t="s">
        <v>83</v>
      </c>
      <c r="AW447" s="13" t="s">
        <v>30</v>
      </c>
      <c r="AX447" s="13" t="s">
        <v>81</v>
      </c>
      <c r="AY447" s="199" t="s">
        <v>124</v>
      </c>
    </row>
    <row r="448" s="2" customFormat="1" ht="54" customHeight="1">
      <c r="A448" s="37"/>
      <c r="B448" s="183"/>
      <c r="C448" s="184" t="s">
        <v>701</v>
      </c>
      <c r="D448" s="184" t="s">
        <v>126</v>
      </c>
      <c r="E448" s="185" t="s">
        <v>702</v>
      </c>
      <c r="F448" s="186" t="s">
        <v>703</v>
      </c>
      <c r="G448" s="187" t="s">
        <v>189</v>
      </c>
      <c r="H448" s="188">
        <v>121.508</v>
      </c>
      <c r="I448" s="189"/>
      <c r="J448" s="190">
        <f>ROUND(I448*H448,2)</f>
        <v>0</v>
      </c>
      <c r="K448" s="186" t="s">
        <v>130</v>
      </c>
      <c r="L448" s="38"/>
      <c r="M448" s="191" t="s">
        <v>1</v>
      </c>
      <c r="N448" s="192" t="s">
        <v>38</v>
      </c>
      <c r="O448" s="76"/>
      <c r="P448" s="193">
        <f>O448*H448</f>
        <v>0</v>
      </c>
      <c r="Q448" s="193">
        <v>0</v>
      </c>
      <c r="R448" s="193">
        <f>Q448*H448</f>
        <v>0</v>
      </c>
      <c r="S448" s="193">
        <v>0</v>
      </c>
      <c r="T448" s="194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195" t="s">
        <v>213</v>
      </c>
      <c r="AT448" s="195" t="s">
        <v>126</v>
      </c>
      <c r="AU448" s="195" t="s">
        <v>83</v>
      </c>
      <c r="AY448" s="18" t="s">
        <v>124</v>
      </c>
      <c r="BE448" s="196">
        <f>IF(N448="základní",J448,0)</f>
        <v>0</v>
      </c>
      <c r="BF448" s="196">
        <f>IF(N448="snížená",J448,0)</f>
        <v>0</v>
      </c>
      <c r="BG448" s="196">
        <f>IF(N448="zákl. přenesená",J448,0)</f>
        <v>0</v>
      </c>
      <c r="BH448" s="196">
        <f>IF(N448="sníž. přenesená",J448,0)</f>
        <v>0</v>
      </c>
      <c r="BI448" s="196">
        <f>IF(N448="nulová",J448,0)</f>
        <v>0</v>
      </c>
      <c r="BJ448" s="18" t="s">
        <v>81</v>
      </c>
      <c r="BK448" s="196">
        <f>ROUND(I448*H448,2)</f>
        <v>0</v>
      </c>
      <c r="BL448" s="18" t="s">
        <v>213</v>
      </c>
      <c r="BM448" s="195" t="s">
        <v>704</v>
      </c>
    </row>
    <row r="449" s="13" customFormat="1">
      <c r="A449" s="13"/>
      <c r="B449" s="197"/>
      <c r="C449" s="13"/>
      <c r="D449" s="198" t="s">
        <v>133</v>
      </c>
      <c r="E449" s="199" t="s">
        <v>1</v>
      </c>
      <c r="F449" s="200" t="s">
        <v>651</v>
      </c>
      <c r="G449" s="13"/>
      <c r="H449" s="201">
        <v>121.508</v>
      </c>
      <c r="I449" s="202"/>
      <c r="J449" s="13"/>
      <c r="K449" s="13"/>
      <c r="L449" s="197"/>
      <c r="M449" s="203"/>
      <c r="N449" s="204"/>
      <c r="O449" s="204"/>
      <c r="P449" s="204"/>
      <c r="Q449" s="204"/>
      <c r="R449" s="204"/>
      <c r="S449" s="204"/>
      <c r="T449" s="205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99" t="s">
        <v>133</v>
      </c>
      <c r="AU449" s="199" t="s">
        <v>83</v>
      </c>
      <c r="AV449" s="13" t="s">
        <v>83</v>
      </c>
      <c r="AW449" s="13" t="s">
        <v>30</v>
      </c>
      <c r="AX449" s="13" t="s">
        <v>81</v>
      </c>
      <c r="AY449" s="199" t="s">
        <v>124</v>
      </c>
    </row>
    <row r="450" s="2" customFormat="1" ht="21.6" customHeight="1">
      <c r="A450" s="37"/>
      <c r="B450" s="183"/>
      <c r="C450" s="221" t="s">
        <v>705</v>
      </c>
      <c r="D450" s="221" t="s">
        <v>193</v>
      </c>
      <c r="E450" s="222" t="s">
        <v>706</v>
      </c>
      <c r="F450" s="223" t="s">
        <v>707</v>
      </c>
      <c r="G450" s="224" t="s">
        <v>189</v>
      </c>
      <c r="H450" s="225">
        <v>139.73400000000001</v>
      </c>
      <c r="I450" s="226"/>
      <c r="J450" s="227">
        <f>ROUND(I450*H450,2)</f>
        <v>0</v>
      </c>
      <c r="K450" s="223" t="s">
        <v>130</v>
      </c>
      <c r="L450" s="228"/>
      <c r="M450" s="229" t="s">
        <v>1</v>
      </c>
      <c r="N450" s="230" t="s">
        <v>38</v>
      </c>
      <c r="O450" s="76"/>
      <c r="P450" s="193">
        <f>O450*H450</f>
        <v>0</v>
      </c>
      <c r="Q450" s="193">
        <v>0.00020000000000000001</v>
      </c>
      <c r="R450" s="193">
        <f>Q450*H450</f>
        <v>0.027946800000000004</v>
      </c>
      <c r="S450" s="193">
        <v>0</v>
      </c>
      <c r="T450" s="194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195" t="s">
        <v>304</v>
      </c>
      <c r="AT450" s="195" t="s">
        <v>193</v>
      </c>
      <c r="AU450" s="195" t="s">
        <v>83</v>
      </c>
      <c r="AY450" s="18" t="s">
        <v>124</v>
      </c>
      <c r="BE450" s="196">
        <f>IF(N450="základní",J450,0)</f>
        <v>0</v>
      </c>
      <c r="BF450" s="196">
        <f>IF(N450="snížená",J450,0)</f>
        <v>0</v>
      </c>
      <c r="BG450" s="196">
        <f>IF(N450="zákl. přenesená",J450,0)</f>
        <v>0</v>
      </c>
      <c r="BH450" s="196">
        <f>IF(N450="sníž. přenesená",J450,0)</f>
        <v>0</v>
      </c>
      <c r="BI450" s="196">
        <f>IF(N450="nulová",J450,0)</f>
        <v>0</v>
      </c>
      <c r="BJ450" s="18" t="s">
        <v>81</v>
      </c>
      <c r="BK450" s="196">
        <f>ROUND(I450*H450,2)</f>
        <v>0</v>
      </c>
      <c r="BL450" s="18" t="s">
        <v>213</v>
      </c>
      <c r="BM450" s="195" t="s">
        <v>708</v>
      </c>
    </row>
    <row r="451" s="13" customFormat="1">
      <c r="A451" s="13"/>
      <c r="B451" s="197"/>
      <c r="C451" s="13"/>
      <c r="D451" s="198" t="s">
        <v>133</v>
      </c>
      <c r="E451" s="199" t="s">
        <v>1</v>
      </c>
      <c r="F451" s="200" t="s">
        <v>709</v>
      </c>
      <c r="G451" s="13"/>
      <c r="H451" s="201">
        <v>139.73400000000001</v>
      </c>
      <c r="I451" s="202"/>
      <c r="J451" s="13"/>
      <c r="K451" s="13"/>
      <c r="L451" s="197"/>
      <c r="M451" s="203"/>
      <c r="N451" s="204"/>
      <c r="O451" s="204"/>
      <c r="P451" s="204"/>
      <c r="Q451" s="204"/>
      <c r="R451" s="204"/>
      <c r="S451" s="204"/>
      <c r="T451" s="205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99" t="s">
        <v>133</v>
      </c>
      <c r="AU451" s="199" t="s">
        <v>83</v>
      </c>
      <c r="AV451" s="13" t="s">
        <v>83</v>
      </c>
      <c r="AW451" s="13" t="s">
        <v>30</v>
      </c>
      <c r="AX451" s="13" t="s">
        <v>81</v>
      </c>
      <c r="AY451" s="199" t="s">
        <v>124</v>
      </c>
    </row>
    <row r="452" s="2" customFormat="1" ht="32.4" customHeight="1">
      <c r="A452" s="37"/>
      <c r="B452" s="183"/>
      <c r="C452" s="184" t="s">
        <v>710</v>
      </c>
      <c r="D452" s="184" t="s">
        <v>126</v>
      </c>
      <c r="E452" s="185" t="s">
        <v>711</v>
      </c>
      <c r="F452" s="186" t="s">
        <v>712</v>
      </c>
      <c r="G452" s="187" t="s">
        <v>189</v>
      </c>
      <c r="H452" s="188">
        <v>101.494</v>
      </c>
      <c r="I452" s="189"/>
      <c r="J452" s="190">
        <f>ROUND(I452*H452,2)</f>
        <v>0</v>
      </c>
      <c r="K452" s="186" t="s">
        <v>130</v>
      </c>
      <c r="L452" s="38"/>
      <c r="M452" s="191" t="s">
        <v>1</v>
      </c>
      <c r="N452" s="192" t="s">
        <v>38</v>
      </c>
      <c r="O452" s="76"/>
      <c r="P452" s="193">
        <f>O452*H452</f>
        <v>0</v>
      </c>
      <c r="Q452" s="193">
        <v>0</v>
      </c>
      <c r="R452" s="193">
        <f>Q452*H452</f>
        <v>0</v>
      </c>
      <c r="S452" s="193">
        <v>0</v>
      </c>
      <c r="T452" s="194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195" t="s">
        <v>213</v>
      </c>
      <c r="AT452" s="195" t="s">
        <v>126</v>
      </c>
      <c r="AU452" s="195" t="s">
        <v>83</v>
      </c>
      <c r="AY452" s="18" t="s">
        <v>124</v>
      </c>
      <c r="BE452" s="196">
        <f>IF(N452="základní",J452,0)</f>
        <v>0</v>
      </c>
      <c r="BF452" s="196">
        <f>IF(N452="snížená",J452,0)</f>
        <v>0</v>
      </c>
      <c r="BG452" s="196">
        <f>IF(N452="zákl. přenesená",J452,0)</f>
        <v>0</v>
      </c>
      <c r="BH452" s="196">
        <f>IF(N452="sníž. přenesená",J452,0)</f>
        <v>0</v>
      </c>
      <c r="BI452" s="196">
        <f>IF(N452="nulová",J452,0)</f>
        <v>0</v>
      </c>
      <c r="BJ452" s="18" t="s">
        <v>81</v>
      </c>
      <c r="BK452" s="196">
        <f>ROUND(I452*H452,2)</f>
        <v>0</v>
      </c>
      <c r="BL452" s="18" t="s">
        <v>213</v>
      </c>
      <c r="BM452" s="195" t="s">
        <v>713</v>
      </c>
    </row>
    <row r="453" s="13" customFormat="1">
      <c r="A453" s="13"/>
      <c r="B453" s="197"/>
      <c r="C453" s="13"/>
      <c r="D453" s="198" t="s">
        <v>133</v>
      </c>
      <c r="E453" s="199" t="s">
        <v>1</v>
      </c>
      <c r="F453" s="200" t="s">
        <v>700</v>
      </c>
      <c r="G453" s="13"/>
      <c r="H453" s="201">
        <v>101.494</v>
      </c>
      <c r="I453" s="202"/>
      <c r="J453" s="13"/>
      <c r="K453" s="13"/>
      <c r="L453" s="197"/>
      <c r="M453" s="203"/>
      <c r="N453" s="204"/>
      <c r="O453" s="204"/>
      <c r="P453" s="204"/>
      <c r="Q453" s="204"/>
      <c r="R453" s="204"/>
      <c r="S453" s="204"/>
      <c r="T453" s="20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99" t="s">
        <v>133</v>
      </c>
      <c r="AU453" s="199" t="s">
        <v>83</v>
      </c>
      <c r="AV453" s="13" t="s">
        <v>83</v>
      </c>
      <c r="AW453" s="13" t="s">
        <v>30</v>
      </c>
      <c r="AX453" s="13" t="s">
        <v>81</v>
      </c>
      <c r="AY453" s="199" t="s">
        <v>124</v>
      </c>
    </row>
    <row r="454" s="2" customFormat="1" ht="21.6" customHeight="1">
      <c r="A454" s="37"/>
      <c r="B454" s="183"/>
      <c r="C454" s="221" t="s">
        <v>714</v>
      </c>
      <c r="D454" s="221" t="s">
        <v>193</v>
      </c>
      <c r="E454" s="222" t="s">
        <v>715</v>
      </c>
      <c r="F454" s="223" t="s">
        <v>716</v>
      </c>
      <c r="G454" s="224" t="s">
        <v>129</v>
      </c>
      <c r="H454" s="225">
        <v>8.1199999999999992</v>
      </c>
      <c r="I454" s="226"/>
      <c r="J454" s="227">
        <f>ROUND(I454*H454,2)</f>
        <v>0</v>
      </c>
      <c r="K454" s="223" t="s">
        <v>130</v>
      </c>
      <c r="L454" s="228"/>
      <c r="M454" s="229" t="s">
        <v>1</v>
      </c>
      <c r="N454" s="230" t="s">
        <v>38</v>
      </c>
      <c r="O454" s="76"/>
      <c r="P454" s="193">
        <f>O454*H454</f>
        <v>0</v>
      </c>
      <c r="Q454" s="193">
        <v>0.75</v>
      </c>
      <c r="R454" s="193">
        <f>Q454*H454</f>
        <v>6.0899999999999999</v>
      </c>
      <c r="S454" s="193">
        <v>0</v>
      </c>
      <c r="T454" s="194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195" t="s">
        <v>304</v>
      </c>
      <c r="AT454" s="195" t="s">
        <v>193</v>
      </c>
      <c r="AU454" s="195" t="s">
        <v>83</v>
      </c>
      <c r="AY454" s="18" t="s">
        <v>124</v>
      </c>
      <c r="BE454" s="196">
        <f>IF(N454="základní",J454,0)</f>
        <v>0</v>
      </c>
      <c r="BF454" s="196">
        <f>IF(N454="snížená",J454,0)</f>
        <v>0</v>
      </c>
      <c r="BG454" s="196">
        <f>IF(N454="zákl. přenesená",J454,0)</f>
        <v>0</v>
      </c>
      <c r="BH454" s="196">
        <f>IF(N454="sníž. přenesená",J454,0)</f>
        <v>0</v>
      </c>
      <c r="BI454" s="196">
        <f>IF(N454="nulová",J454,0)</f>
        <v>0</v>
      </c>
      <c r="BJ454" s="18" t="s">
        <v>81</v>
      </c>
      <c r="BK454" s="196">
        <f>ROUND(I454*H454,2)</f>
        <v>0</v>
      </c>
      <c r="BL454" s="18" t="s">
        <v>213</v>
      </c>
      <c r="BM454" s="195" t="s">
        <v>717</v>
      </c>
    </row>
    <row r="455" s="13" customFormat="1">
      <c r="A455" s="13"/>
      <c r="B455" s="197"/>
      <c r="C455" s="13"/>
      <c r="D455" s="198" t="s">
        <v>133</v>
      </c>
      <c r="E455" s="199" t="s">
        <v>1</v>
      </c>
      <c r="F455" s="200" t="s">
        <v>718</v>
      </c>
      <c r="G455" s="13"/>
      <c r="H455" s="201">
        <v>8.1199999999999992</v>
      </c>
      <c r="I455" s="202"/>
      <c r="J455" s="13"/>
      <c r="K455" s="13"/>
      <c r="L455" s="197"/>
      <c r="M455" s="203"/>
      <c r="N455" s="204"/>
      <c r="O455" s="204"/>
      <c r="P455" s="204"/>
      <c r="Q455" s="204"/>
      <c r="R455" s="204"/>
      <c r="S455" s="204"/>
      <c r="T455" s="20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99" t="s">
        <v>133</v>
      </c>
      <c r="AU455" s="199" t="s">
        <v>83</v>
      </c>
      <c r="AV455" s="13" t="s">
        <v>83</v>
      </c>
      <c r="AW455" s="13" t="s">
        <v>30</v>
      </c>
      <c r="AX455" s="13" t="s">
        <v>81</v>
      </c>
      <c r="AY455" s="199" t="s">
        <v>124</v>
      </c>
    </row>
    <row r="456" s="2" customFormat="1" ht="54" customHeight="1">
      <c r="A456" s="37"/>
      <c r="B456" s="183"/>
      <c r="C456" s="184" t="s">
        <v>719</v>
      </c>
      <c r="D456" s="184" t="s">
        <v>126</v>
      </c>
      <c r="E456" s="185" t="s">
        <v>720</v>
      </c>
      <c r="F456" s="186" t="s">
        <v>721</v>
      </c>
      <c r="G456" s="187" t="s">
        <v>129</v>
      </c>
      <c r="H456" s="188">
        <v>1.601</v>
      </c>
      <c r="I456" s="189"/>
      <c r="J456" s="190">
        <f>ROUND(I456*H456,2)</f>
        <v>0</v>
      </c>
      <c r="K456" s="186" t="s">
        <v>130</v>
      </c>
      <c r="L456" s="38"/>
      <c r="M456" s="191" t="s">
        <v>1</v>
      </c>
      <c r="N456" s="192" t="s">
        <v>38</v>
      </c>
      <c r="O456" s="76"/>
      <c r="P456" s="193">
        <f>O456*H456</f>
        <v>0</v>
      </c>
      <c r="Q456" s="193">
        <v>0</v>
      </c>
      <c r="R456" s="193">
        <f>Q456*H456</f>
        <v>0</v>
      </c>
      <c r="S456" s="193">
        <v>0</v>
      </c>
      <c r="T456" s="194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195" t="s">
        <v>213</v>
      </c>
      <c r="AT456" s="195" t="s">
        <v>126</v>
      </c>
      <c r="AU456" s="195" t="s">
        <v>83</v>
      </c>
      <c r="AY456" s="18" t="s">
        <v>124</v>
      </c>
      <c r="BE456" s="196">
        <f>IF(N456="základní",J456,0)</f>
        <v>0</v>
      </c>
      <c r="BF456" s="196">
        <f>IF(N456="snížená",J456,0)</f>
        <v>0</v>
      </c>
      <c r="BG456" s="196">
        <f>IF(N456="zákl. přenesená",J456,0)</f>
        <v>0</v>
      </c>
      <c r="BH456" s="196">
        <f>IF(N456="sníž. přenesená",J456,0)</f>
        <v>0</v>
      </c>
      <c r="BI456" s="196">
        <f>IF(N456="nulová",J456,0)</f>
        <v>0</v>
      </c>
      <c r="BJ456" s="18" t="s">
        <v>81</v>
      </c>
      <c r="BK456" s="196">
        <f>ROUND(I456*H456,2)</f>
        <v>0</v>
      </c>
      <c r="BL456" s="18" t="s">
        <v>213</v>
      </c>
      <c r="BM456" s="195" t="s">
        <v>722</v>
      </c>
    </row>
    <row r="457" s="13" customFormat="1">
      <c r="A457" s="13"/>
      <c r="B457" s="197"/>
      <c r="C457" s="13"/>
      <c r="D457" s="198" t="s">
        <v>133</v>
      </c>
      <c r="E457" s="199" t="s">
        <v>1</v>
      </c>
      <c r="F457" s="200" t="s">
        <v>723</v>
      </c>
      <c r="G457" s="13"/>
      <c r="H457" s="201">
        <v>1.601</v>
      </c>
      <c r="I457" s="202"/>
      <c r="J457" s="13"/>
      <c r="K457" s="13"/>
      <c r="L457" s="197"/>
      <c r="M457" s="203"/>
      <c r="N457" s="204"/>
      <c r="O457" s="204"/>
      <c r="P457" s="204"/>
      <c r="Q457" s="204"/>
      <c r="R457" s="204"/>
      <c r="S457" s="204"/>
      <c r="T457" s="205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199" t="s">
        <v>133</v>
      </c>
      <c r="AU457" s="199" t="s">
        <v>83</v>
      </c>
      <c r="AV457" s="13" t="s">
        <v>83</v>
      </c>
      <c r="AW457" s="13" t="s">
        <v>30</v>
      </c>
      <c r="AX457" s="13" t="s">
        <v>81</v>
      </c>
      <c r="AY457" s="199" t="s">
        <v>124</v>
      </c>
    </row>
    <row r="458" s="2" customFormat="1" ht="14.4" customHeight="1">
      <c r="A458" s="37"/>
      <c r="B458" s="183"/>
      <c r="C458" s="221" t="s">
        <v>724</v>
      </c>
      <c r="D458" s="221" t="s">
        <v>193</v>
      </c>
      <c r="E458" s="222" t="s">
        <v>725</v>
      </c>
      <c r="F458" s="223" t="s">
        <v>726</v>
      </c>
      <c r="G458" s="224" t="s">
        <v>163</v>
      </c>
      <c r="H458" s="225">
        <v>3.202</v>
      </c>
      <c r="I458" s="226"/>
      <c r="J458" s="227">
        <f>ROUND(I458*H458,2)</f>
        <v>0</v>
      </c>
      <c r="K458" s="223" t="s">
        <v>130</v>
      </c>
      <c r="L458" s="228"/>
      <c r="M458" s="229" t="s">
        <v>1</v>
      </c>
      <c r="N458" s="230" t="s">
        <v>38</v>
      </c>
      <c r="O458" s="76"/>
      <c r="P458" s="193">
        <f>O458*H458</f>
        <v>0</v>
      </c>
      <c r="Q458" s="193">
        <v>1</v>
      </c>
      <c r="R458" s="193">
        <f>Q458*H458</f>
        <v>3.202</v>
      </c>
      <c r="S458" s="193">
        <v>0</v>
      </c>
      <c r="T458" s="194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195" t="s">
        <v>304</v>
      </c>
      <c r="AT458" s="195" t="s">
        <v>193</v>
      </c>
      <c r="AU458" s="195" t="s">
        <v>83</v>
      </c>
      <c r="AY458" s="18" t="s">
        <v>124</v>
      </c>
      <c r="BE458" s="196">
        <f>IF(N458="základní",J458,0)</f>
        <v>0</v>
      </c>
      <c r="BF458" s="196">
        <f>IF(N458="snížená",J458,0)</f>
        <v>0</v>
      </c>
      <c r="BG458" s="196">
        <f>IF(N458="zákl. přenesená",J458,0)</f>
        <v>0</v>
      </c>
      <c r="BH458" s="196">
        <f>IF(N458="sníž. přenesená",J458,0)</f>
        <v>0</v>
      </c>
      <c r="BI458" s="196">
        <f>IF(N458="nulová",J458,0)</f>
        <v>0</v>
      </c>
      <c r="BJ458" s="18" t="s">
        <v>81</v>
      </c>
      <c r="BK458" s="196">
        <f>ROUND(I458*H458,2)</f>
        <v>0</v>
      </c>
      <c r="BL458" s="18" t="s">
        <v>213</v>
      </c>
      <c r="BM458" s="195" t="s">
        <v>727</v>
      </c>
    </row>
    <row r="459" s="13" customFormat="1">
      <c r="A459" s="13"/>
      <c r="B459" s="197"/>
      <c r="C459" s="13"/>
      <c r="D459" s="198" t="s">
        <v>133</v>
      </c>
      <c r="E459" s="199" t="s">
        <v>1</v>
      </c>
      <c r="F459" s="200" t="s">
        <v>728</v>
      </c>
      <c r="G459" s="13"/>
      <c r="H459" s="201">
        <v>3.202</v>
      </c>
      <c r="I459" s="202"/>
      <c r="J459" s="13"/>
      <c r="K459" s="13"/>
      <c r="L459" s="197"/>
      <c r="M459" s="203"/>
      <c r="N459" s="204"/>
      <c r="O459" s="204"/>
      <c r="P459" s="204"/>
      <c r="Q459" s="204"/>
      <c r="R459" s="204"/>
      <c r="S459" s="204"/>
      <c r="T459" s="20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99" t="s">
        <v>133</v>
      </c>
      <c r="AU459" s="199" t="s">
        <v>83</v>
      </c>
      <c r="AV459" s="13" t="s">
        <v>83</v>
      </c>
      <c r="AW459" s="13" t="s">
        <v>30</v>
      </c>
      <c r="AX459" s="13" t="s">
        <v>81</v>
      </c>
      <c r="AY459" s="199" t="s">
        <v>124</v>
      </c>
    </row>
    <row r="460" s="2" customFormat="1" ht="32.4" customHeight="1">
      <c r="A460" s="37"/>
      <c r="B460" s="183"/>
      <c r="C460" s="184" t="s">
        <v>729</v>
      </c>
      <c r="D460" s="184" t="s">
        <v>126</v>
      </c>
      <c r="E460" s="185" t="s">
        <v>730</v>
      </c>
      <c r="F460" s="186" t="s">
        <v>731</v>
      </c>
      <c r="G460" s="187" t="s">
        <v>206</v>
      </c>
      <c r="H460" s="188">
        <v>41.648000000000003</v>
      </c>
      <c r="I460" s="189"/>
      <c r="J460" s="190">
        <f>ROUND(I460*H460,2)</f>
        <v>0</v>
      </c>
      <c r="K460" s="186" t="s">
        <v>130</v>
      </c>
      <c r="L460" s="38"/>
      <c r="M460" s="191" t="s">
        <v>1</v>
      </c>
      <c r="N460" s="192" t="s">
        <v>38</v>
      </c>
      <c r="O460" s="76"/>
      <c r="P460" s="193">
        <f>O460*H460</f>
        <v>0</v>
      </c>
      <c r="Q460" s="193">
        <v>2.0000000000000002E-05</v>
      </c>
      <c r="R460" s="193">
        <f>Q460*H460</f>
        <v>0.0008329600000000001</v>
      </c>
      <c r="S460" s="193">
        <v>0</v>
      </c>
      <c r="T460" s="194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195" t="s">
        <v>213</v>
      </c>
      <c r="AT460" s="195" t="s">
        <v>126</v>
      </c>
      <c r="AU460" s="195" t="s">
        <v>83</v>
      </c>
      <c r="AY460" s="18" t="s">
        <v>124</v>
      </c>
      <c r="BE460" s="196">
        <f>IF(N460="základní",J460,0)</f>
        <v>0</v>
      </c>
      <c r="BF460" s="196">
        <f>IF(N460="snížená",J460,0)</f>
        <v>0</v>
      </c>
      <c r="BG460" s="196">
        <f>IF(N460="zákl. přenesená",J460,0)</f>
        <v>0</v>
      </c>
      <c r="BH460" s="196">
        <f>IF(N460="sníž. přenesená",J460,0)</f>
        <v>0</v>
      </c>
      <c r="BI460" s="196">
        <f>IF(N460="nulová",J460,0)</f>
        <v>0</v>
      </c>
      <c r="BJ460" s="18" t="s">
        <v>81</v>
      </c>
      <c r="BK460" s="196">
        <f>ROUND(I460*H460,2)</f>
        <v>0</v>
      </c>
      <c r="BL460" s="18" t="s">
        <v>213</v>
      </c>
      <c r="BM460" s="195" t="s">
        <v>732</v>
      </c>
    </row>
    <row r="461" s="13" customFormat="1">
      <c r="A461" s="13"/>
      <c r="B461" s="197"/>
      <c r="C461" s="13"/>
      <c r="D461" s="198" t="s">
        <v>133</v>
      </c>
      <c r="E461" s="199" t="s">
        <v>1</v>
      </c>
      <c r="F461" s="200" t="s">
        <v>733</v>
      </c>
      <c r="G461" s="13"/>
      <c r="H461" s="201">
        <v>41.648000000000003</v>
      </c>
      <c r="I461" s="202"/>
      <c r="J461" s="13"/>
      <c r="K461" s="13"/>
      <c r="L461" s="197"/>
      <c r="M461" s="203"/>
      <c r="N461" s="204"/>
      <c r="O461" s="204"/>
      <c r="P461" s="204"/>
      <c r="Q461" s="204"/>
      <c r="R461" s="204"/>
      <c r="S461" s="204"/>
      <c r="T461" s="20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199" t="s">
        <v>133</v>
      </c>
      <c r="AU461" s="199" t="s">
        <v>83</v>
      </c>
      <c r="AV461" s="13" t="s">
        <v>83</v>
      </c>
      <c r="AW461" s="13" t="s">
        <v>30</v>
      </c>
      <c r="AX461" s="13" t="s">
        <v>81</v>
      </c>
      <c r="AY461" s="199" t="s">
        <v>124</v>
      </c>
    </row>
    <row r="462" s="2" customFormat="1" ht="14.4" customHeight="1">
      <c r="A462" s="37"/>
      <c r="B462" s="183"/>
      <c r="C462" s="221" t="s">
        <v>734</v>
      </c>
      <c r="D462" s="221" t="s">
        <v>193</v>
      </c>
      <c r="E462" s="222" t="s">
        <v>735</v>
      </c>
      <c r="F462" s="223" t="s">
        <v>736</v>
      </c>
      <c r="G462" s="224" t="s">
        <v>206</v>
      </c>
      <c r="H462" s="225">
        <v>45.813000000000002</v>
      </c>
      <c r="I462" s="226"/>
      <c r="J462" s="227">
        <f>ROUND(I462*H462,2)</f>
        <v>0</v>
      </c>
      <c r="K462" s="223" t="s">
        <v>130</v>
      </c>
      <c r="L462" s="228"/>
      <c r="M462" s="229" t="s">
        <v>1</v>
      </c>
      <c r="N462" s="230" t="s">
        <v>38</v>
      </c>
      <c r="O462" s="76"/>
      <c r="P462" s="193">
        <f>O462*H462</f>
        <v>0</v>
      </c>
      <c r="Q462" s="193">
        <v>0.00050000000000000001</v>
      </c>
      <c r="R462" s="193">
        <f>Q462*H462</f>
        <v>0.022906500000000003</v>
      </c>
      <c r="S462" s="193">
        <v>0</v>
      </c>
      <c r="T462" s="194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195" t="s">
        <v>304</v>
      </c>
      <c r="AT462" s="195" t="s">
        <v>193</v>
      </c>
      <c r="AU462" s="195" t="s">
        <v>83</v>
      </c>
      <c r="AY462" s="18" t="s">
        <v>124</v>
      </c>
      <c r="BE462" s="196">
        <f>IF(N462="základní",J462,0)</f>
        <v>0</v>
      </c>
      <c r="BF462" s="196">
        <f>IF(N462="snížená",J462,0)</f>
        <v>0</v>
      </c>
      <c r="BG462" s="196">
        <f>IF(N462="zákl. přenesená",J462,0)</f>
        <v>0</v>
      </c>
      <c r="BH462" s="196">
        <f>IF(N462="sníž. přenesená",J462,0)</f>
        <v>0</v>
      </c>
      <c r="BI462" s="196">
        <f>IF(N462="nulová",J462,0)</f>
        <v>0</v>
      </c>
      <c r="BJ462" s="18" t="s">
        <v>81</v>
      </c>
      <c r="BK462" s="196">
        <f>ROUND(I462*H462,2)</f>
        <v>0</v>
      </c>
      <c r="BL462" s="18" t="s">
        <v>213</v>
      </c>
      <c r="BM462" s="195" t="s">
        <v>737</v>
      </c>
    </row>
    <row r="463" s="13" customFormat="1">
      <c r="A463" s="13"/>
      <c r="B463" s="197"/>
      <c r="C463" s="13"/>
      <c r="D463" s="198" t="s">
        <v>133</v>
      </c>
      <c r="E463" s="199" t="s">
        <v>1</v>
      </c>
      <c r="F463" s="200" t="s">
        <v>738</v>
      </c>
      <c r="G463" s="13"/>
      <c r="H463" s="201">
        <v>45.813000000000002</v>
      </c>
      <c r="I463" s="202"/>
      <c r="J463" s="13"/>
      <c r="K463" s="13"/>
      <c r="L463" s="197"/>
      <c r="M463" s="203"/>
      <c r="N463" s="204"/>
      <c r="O463" s="204"/>
      <c r="P463" s="204"/>
      <c r="Q463" s="204"/>
      <c r="R463" s="204"/>
      <c r="S463" s="204"/>
      <c r="T463" s="205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199" t="s">
        <v>133</v>
      </c>
      <c r="AU463" s="199" t="s">
        <v>83</v>
      </c>
      <c r="AV463" s="13" t="s">
        <v>83</v>
      </c>
      <c r="AW463" s="13" t="s">
        <v>30</v>
      </c>
      <c r="AX463" s="13" t="s">
        <v>81</v>
      </c>
      <c r="AY463" s="199" t="s">
        <v>124</v>
      </c>
    </row>
    <row r="464" s="2" customFormat="1" ht="43.2" customHeight="1">
      <c r="A464" s="37"/>
      <c r="B464" s="183"/>
      <c r="C464" s="184" t="s">
        <v>739</v>
      </c>
      <c r="D464" s="184" t="s">
        <v>126</v>
      </c>
      <c r="E464" s="185" t="s">
        <v>740</v>
      </c>
      <c r="F464" s="186" t="s">
        <v>741</v>
      </c>
      <c r="G464" s="187" t="s">
        <v>163</v>
      </c>
      <c r="H464" s="188">
        <v>10.076000000000001</v>
      </c>
      <c r="I464" s="189"/>
      <c r="J464" s="190">
        <f>ROUND(I464*H464,2)</f>
        <v>0</v>
      </c>
      <c r="K464" s="186" t="s">
        <v>130</v>
      </c>
      <c r="L464" s="38"/>
      <c r="M464" s="191" t="s">
        <v>1</v>
      </c>
      <c r="N464" s="192" t="s">
        <v>38</v>
      </c>
      <c r="O464" s="76"/>
      <c r="P464" s="193">
        <f>O464*H464</f>
        <v>0</v>
      </c>
      <c r="Q464" s="193">
        <v>0</v>
      </c>
      <c r="R464" s="193">
        <f>Q464*H464</f>
        <v>0</v>
      </c>
      <c r="S464" s="193">
        <v>0</v>
      </c>
      <c r="T464" s="194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195" t="s">
        <v>213</v>
      </c>
      <c r="AT464" s="195" t="s">
        <v>126</v>
      </c>
      <c r="AU464" s="195" t="s">
        <v>83</v>
      </c>
      <c r="AY464" s="18" t="s">
        <v>124</v>
      </c>
      <c r="BE464" s="196">
        <f>IF(N464="základní",J464,0)</f>
        <v>0</v>
      </c>
      <c r="BF464" s="196">
        <f>IF(N464="snížená",J464,0)</f>
        <v>0</v>
      </c>
      <c r="BG464" s="196">
        <f>IF(N464="zákl. přenesená",J464,0)</f>
        <v>0</v>
      </c>
      <c r="BH464" s="196">
        <f>IF(N464="sníž. přenesená",J464,0)</f>
        <v>0</v>
      </c>
      <c r="BI464" s="196">
        <f>IF(N464="nulová",J464,0)</f>
        <v>0</v>
      </c>
      <c r="BJ464" s="18" t="s">
        <v>81</v>
      </c>
      <c r="BK464" s="196">
        <f>ROUND(I464*H464,2)</f>
        <v>0</v>
      </c>
      <c r="BL464" s="18" t="s">
        <v>213</v>
      </c>
      <c r="BM464" s="195" t="s">
        <v>742</v>
      </c>
    </row>
    <row r="465" s="12" customFormat="1" ht="22.8" customHeight="1">
      <c r="A465" s="12"/>
      <c r="B465" s="170"/>
      <c r="C465" s="12"/>
      <c r="D465" s="171" t="s">
        <v>72</v>
      </c>
      <c r="E465" s="181" t="s">
        <v>743</v>
      </c>
      <c r="F465" s="181" t="s">
        <v>744</v>
      </c>
      <c r="G465" s="12"/>
      <c r="H465" s="12"/>
      <c r="I465" s="173"/>
      <c r="J465" s="182">
        <f>BK465</f>
        <v>0</v>
      </c>
      <c r="K465" s="12"/>
      <c r="L465" s="170"/>
      <c r="M465" s="175"/>
      <c r="N465" s="176"/>
      <c r="O465" s="176"/>
      <c r="P465" s="177">
        <f>SUM(P466:P496)</f>
        <v>0</v>
      </c>
      <c r="Q465" s="176"/>
      <c r="R465" s="177">
        <f>SUM(R466:R496)</f>
        <v>3.7876640600000004</v>
      </c>
      <c r="S465" s="176"/>
      <c r="T465" s="178">
        <f>SUM(T466:T496)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171" t="s">
        <v>83</v>
      </c>
      <c r="AT465" s="179" t="s">
        <v>72</v>
      </c>
      <c r="AU465" s="179" t="s">
        <v>81</v>
      </c>
      <c r="AY465" s="171" t="s">
        <v>124</v>
      </c>
      <c r="BK465" s="180">
        <f>SUM(BK466:BK496)</f>
        <v>0</v>
      </c>
    </row>
    <row r="466" s="2" customFormat="1" ht="32.4" customHeight="1">
      <c r="A466" s="37"/>
      <c r="B466" s="183"/>
      <c r="C466" s="184" t="s">
        <v>745</v>
      </c>
      <c r="D466" s="184" t="s">
        <v>126</v>
      </c>
      <c r="E466" s="185" t="s">
        <v>746</v>
      </c>
      <c r="F466" s="186" t="s">
        <v>747</v>
      </c>
      <c r="G466" s="187" t="s">
        <v>189</v>
      </c>
      <c r="H466" s="188">
        <v>81.030000000000001</v>
      </c>
      <c r="I466" s="189"/>
      <c r="J466" s="190">
        <f>ROUND(I466*H466,2)</f>
        <v>0</v>
      </c>
      <c r="K466" s="186" t="s">
        <v>130</v>
      </c>
      <c r="L466" s="38"/>
      <c r="M466" s="191" t="s">
        <v>1</v>
      </c>
      <c r="N466" s="192" t="s">
        <v>38</v>
      </c>
      <c r="O466" s="76"/>
      <c r="P466" s="193">
        <f>O466*H466</f>
        <v>0</v>
      </c>
      <c r="Q466" s="193">
        <v>0</v>
      </c>
      <c r="R466" s="193">
        <f>Q466*H466</f>
        <v>0</v>
      </c>
      <c r="S466" s="193">
        <v>0</v>
      </c>
      <c r="T466" s="194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195" t="s">
        <v>213</v>
      </c>
      <c r="AT466" s="195" t="s">
        <v>126</v>
      </c>
      <c r="AU466" s="195" t="s">
        <v>83</v>
      </c>
      <c r="AY466" s="18" t="s">
        <v>124</v>
      </c>
      <c r="BE466" s="196">
        <f>IF(N466="základní",J466,0)</f>
        <v>0</v>
      </c>
      <c r="BF466" s="196">
        <f>IF(N466="snížená",J466,0)</f>
        <v>0</v>
      </c>
      <c r="BG466" s="196">
        <f>IF(N466="zákl. přenesená",J466,0)</f>
        <v>0</v>
      </c>
      <c r="BH466" s="196">
        <f>IF(N466="sníž. přenesená",J466,0)</f>
        <v>0</v>
      </c>
      <c r="BI466" s="196">
        <f>IF(N466="nulová",J466,0)</f>
        <v>0</v>
      </c>
      <c r="BJ466" s="18" t="s">
        <v>81</v>
      </c>
      <c r="BK466" s="196">
        <f>ROUND(I466*H466,2)</f>
        <v>0</v>
      </c>
      <c r="BL466" s="18" t="s">
        <v>213</v>
      </c>
      <c r="BM466" s="195" t="s">
        <v>748</v>
      </c>
    </row>
    <row r="467" s="2" customFormat="1" ht="21.6" customHeight="1">
      <c r="A467" s="37"/>
      <c r="B467" s="183"/>
      <c r="C467" s="221" t="s">
        <v>749</v>
      </c>
      <c r="D467" s="221" t="s">
        <v>193</v>
      </c>
      <c r="E467" s="222" t="s">
        <v>750</v>
      </c>
      <c r="F467" s="223" t="s">
        <v>751</v>
      </c>
      <c r="G467" s="224" t="s">
        <v>189</v>
      </c>
      <c r="H467" s="225">
        <v>170.16300000000001</v>
      </c>
      <c r="I467" s="226"/>
      <c r="J467" s="227">
        <f>ROUND(I467*H467,2)</f>
        <v>0</v>
      </c>
      <c r="K467" s="223" t="s">
        <v>130</v>
      </c>
      <c r="L467" s="228"/>
      <c r="M467" s="229" t="s">
        <v>1</v>
      </c>
      <c r="N467" s="230" t="s">
        <v>38</v>
      </c>
      <c r="O467" s="76"/>
      <c r="P467" s="193">
        <f>O467*H467</f>
        <v>0</v>
      </c>
      <c r="Q467" s="193">
        <v>0.0018</v>
      </c>
      <c r="R467" s="193">
        <f>Q467*H467</f>
        <v>0.30629339999999999</v>
      </c>
      <c r="S467" s="193">
        <v>0</v>
      </c>
      <c r="T467" s="194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195" t="s">
        <v>304</v>
      </c>
      <c r="AT467" s="195" t="s">
        <v>193</v>
      </c>
      <c r="AU467" s="195" t="s">
        <v>83</v>
      </c>
      <c r="AY467" s="18" t="s">
        <v>124</v>
      </c>
      <c r="BE467" s="196">
        <f>IF(N467="základní",J467,0)</f>
        <v>0</v>
      </c>
      <c r="BF467" s="196">
        <f>IF(N467="snížená",J467,0)</f>
        <v>0</v>
      </c>
      <c r="BG467" s="196">
        <f>IF(N467="zákl. přenesená",J467,0)</f>
        <v>0</v>
      </c>
      <c r="BH467" s="196">
        <f>IF(N467="sníž. přenesená",J467,0)</f>
        <v>0</v>
      </c>
      <c r="BI467" s="196">
        <f>IF(N467="nulová",J467,0)</f>
        <v>0</v>
      </c>
      <c r="BJ467" s="18" t="s">
        <v>81</v>
      </c>
      <c r="BK467" s="196">
        <f>ROUND(I467*H467,2)</f>
        <v>0</v>
      </c>
      <c r="BL467" s="18" t="s">
        <v>213</v>
      </c>
      <c r="BM467" s="195" t="s">
        <v>752</v>
      </c>
    </row>
    <row r="468" s="13" customFormat="1">
      <c r="A468" s="13"/>
      <c r="B468" s="197"/>
      <c r="C468" s="13"/>
      <c r="D468" s="198" t="s">
        <v>133</v>
      </c>
      <c r="E468" s="199" t="s">
        <v>1</v>
      </c>
      <c r="F468" s="200" t="s">
        <v>753</v>
      </c>
      <c r="G468" s="13"/>
      <c r="H468" s="201">
        <v>170.16300000000001</v>
      </c>
      <c r="I468" s="202"/>
      <c r="J468" s="13"/>
      <c r="K468" s="13"/>
      <c r="L468" s="197"/>
      <c r="M468" s="203"/>
      <c r="N468" s="204"/>
      <c r="O468" s="204"/>
      <c r="P468" s="204"/>
      <c r="Q468" s="204"/>
      <c r="R468" s="204"/>
      <c r="S468" s="204"/>
      <c r="T468" s="20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99" t="s">
        <v>133</v>
      </c>
      <c r="AU468" s="199" t="s">
        <v>83</v>
      </c>
      <c r="AV468" s="13" t="s">
        <v>83</v>
      </c>
      <c r="AW468" s="13" t="s">
        <v>30</v>
      </c>
      <c r="AX468" s="13" t="s">
        <v>81</v>
      </c>
      <c r="AY468" s="199" t="s">
        <v>124</v>
      </c>
    </row>
    <row r="469" s="2" customFormat="1" ht="21.6" customHeight="1">
      <c r="A469" s="37"/>
      <c r="B469" s="183"/>
      <c r="C469" s="184" t="s">
        <v>754</v>
      </c>
      <c r="D469" s="184" t="s">
        <v>126</v>
      </c>
      <c r="E469" s="185" t="s">
        <v>755</v>
      </c>
      <c r="F469" s="186" t="s">
        <v>756</v>
      </c>
      <c r="G469" s="187" t="s">
        <v>206</v>
      </c>
      <c r="H469" s="188">
        <v>60.149999999999999</v>
      </c>
      <c r="I469" s="189"/>
      <c r="J469" s="190">
        <f>ROUND(I469*H469,2)</f>
        <v>0</v>
      </c>
      <c r="K469" s="186" t="s">
        <v>130</v>
      </c>
      <c r="L469" s="38"/>
      <c r="M469" s="191" t="s">
        <v>1</v>
      </c>
      <c r="N469" s="192" t="s">
        <v>38</v>
      </c>
      <c r="O469" s="76"/>
      <c r="P469" s="193">
        <f>O469*H469</f>
        <v>0</v>
      </c>
      <c r="Q469" s="193">
        <v>0</v>
      </c>
      <c r="R469" s="193">
        <f>Q469*H469</f>
        <v>0</v>
      </c>
      <c r="S469" s="193">
        <v>0</v>
      </c>
      <c r="T469" s="194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195" t="s">
        <v>213</v>
      </c>
      <c r="AT469" s="195" t="s">
        <v>126</v>
      </c>
      <c r="AU469" s="195" t="s">
        <v>83</v>
      </c>
      <c r="AY469" s="18" t="s">
        <v>124</v>
      </c>
      <c r="BE469" s="196">
        <f>IF(N469="základní",J469,0)</f>
        <v>0</v>
      </c>
      <c r="BF469" s="196">
        <f>IF(N469="snížená",J469,0)</f>
        <v>0</v>
      </c>
      <c r="BG469" s="196">
        <f>IF(N469="zákl. přenesená",J469,0)</f>
        <v>0</v>
      </c>
      <c r="BH469" s="196">
        <f>IF(N469="sníž. přenesená",J469,0)</f>
        <v>0</v>
      </c>
      <c r="BI469" s="196">
        <f>IF(N469="nulová",J469,0)</f>
        <v>0</v>
      </c>
      <c r="BJ469" s="18" t="s">
        <v>81</v>
      </c>
      <c r="BK469" s="196">
        <f>ROUND(I469*H469,2)</f>
        <v>0</v>
      </c>
      <c r="BL469" s="18" t="s">
        <v>213</v>
      </c>
      <c r="BM469" s="195" t="s">
        <v>757</v>
      </c>
    </row>
    <row r="470" s="2" customFormat="1" ht="21.6" customHeight="1">
      <c r="A470" s="37"/>
      <c r="B470" s="183"/>
      <c r="C470" s="221" t="s">
        <v>758</v>
      </c>
      <c r="D470" s="221" t="s">
        <v>193</v>
      </c>
      <c r="E470" s="222" t="s">
        <v>759</v>
      </c>
      <c r="F470" s="223" t="s">
        <v>760</v>
      </c>
      <c r="G470" s="224" t="s">
        <v>206</v>
      </c>
      <c r="H470" s="225">
        <v>66.165000000000006</v>
      </c>
      <c r="I470" s="226"/>
      <c r="J470" s="227">
        <f>ROUND(I470*H470,2)</f>
        <v>0</v>
      </c>
      <c r="K470" s="223" t="s">
        <v>130</v>
      </c>
      <c r="L470" s="228"/>
      <c r="M470" s="229" t="s">
        <v>1</v>
      </c>
      <c r="N470" s="230" t="s">
        <v>38</v>
      </c>
      <c r="O470" s="76"/>
      <c r="P470" s="193">
        <f>O470*H470</f>
        <v>0</v>
      </c>
      <c r="Q470" s="193">
        <v>2.0000000000000002E-05</v>
      </c>
      <c r="R470" s="193">
        <f>Q470*H470</f>
        <v>0.0013233000000000001</v>
      </c>
      <c r="S470" s="193">
        <v>0</v>
      </c>
      <c r="T470" s="194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195" t="s">
        <v>304</v>
      </c>
      <c r="AT470" s="195" t="s">
        <v>193</v>
      </c>
      <c r="AU470" s="195" t="s">
        <v>83</v>
      </c>
      <c r="AY470" s="18" t="s">
        <v>124</v>
      </c>
      <c r="BE470" s="196">
        <f>IF(N470="základní",J470,0)</f>
        <v>0</v>
      </c>
      <c r="BF470" s="196">
        <f>IF(N470="snížená",J470,0)</f>
        <v>0</v>
      </c>
      <c r="BG470" s="196">
        <f>IF(N470="zákl. přenesená",J470,0)</f>
        <v>0</v>
      </c>
      <c r="BH470" s="196">
        <f>IF(N470="sníž. přenesená",J470,0)</f>
        <v>0</v>
      </c>
      <c r="BI470" s="196">
        <f>IF(N470="nulová",J470,0)</f>
        <v>0</v>
      </c>
      <c r="BJ470" s="18" t="s">
        <v>81</v>
      </c>
      <c r="BK470" s="196">
        <f>ROUND(I470*H470,2)</f>
        <v>0</v>
      </c>
      <c r="BL470" s="18" t="s">
        <v>213</v>
      </c>
      <c r="BM470" s="195" t="s">
        <v>761</v>
      </c>
    </row>
    <row r="471" s="13" customFormat="1">
      <c r="A471" s="13"/>
      <c r="B471" s="197"/>
      <c r="C471" s="13"/>
      <c r="D471" s="198" t="s">
        <v>133</v>
      </c>
      <c r="E471" s="199" t="s">
        <v>1</v>
      </c>
      <c r="F471" s="200" t="s">
        <v>762</v>
      </c>
      <c r="G471" s="13"/>
      <c r="H471" s="201">
        <v>66.165000000000006</v>
      </c>
      <c r="I471" s="202"/>
      <c r="J471" s="13"/>
      <c r="K471" s="13"/>
      <c r="L471" s="197"/>
      <c r="M471" s="203"/>
      <c r="N471" s="204"/>
      <c r="O471" s="204"/>
      <c r="P471" s="204"/>
      <c r="Q471" s="204"/>
      <c r="R471" s="204"/>
      <c r="S471" s="204"/>
      <c r="T471" s="20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99" t="s">
        <v>133</v>
      </c>
      <c r="AU471" s="199" t="s">
        <v>83</v>
      </c>
      <c r="AV471" s="13" t="s">
        <v>83</v>
      </c>
      <c r="AW471" s="13" t="s">
        <v>30</v>
      </c>
      <c r="AX471" s="13" t="s">
        <v>81</v>
      </c>
      <c r="AY471" s="199" t="s">
        <v>124</v>
      </c>
    </row>
    <row r="472" s="2" customFormat="1" ht="32.4" customHeight="1">
      <c r="A472" s="37"/>
      <c r="B472" s="183"/>
      <c r="C472" s="184" t="s">
        <v>763</v>
      </c>
      <c r="D472" s="184" t="s">
        <v>126</v>
      </c>
      <c r="E472" s="185" t="s">
        <v>764</v>
      </c>
      <c r="F472" s="186" t="s">
        <v>765</v>
      </c>
      <c r="G472" s="187" t="s">
        <v>189</v>
      </c>
      <c r="H472" s="188">
        <v>170.589</v>
      </c>
      <c r="I472" s="189"/>
      <c r="J472" s="190">
        <f>ROUND(I472*H472,2)</f>
        <v>0</v>
      </c>
      <c r="K472" s="186" t="s">
        <v>130</v>
      </c>
      <c r="L472" s="38"/>
      <c r="M472" s="191" t="s">
        <v>1</v>
      </c>
      <c r="N472" s="192" t="s">
        <v>38</v>
      </c>
      <c r="O472" s="76"/>
      <c r="P472" s="193">
        <f>O472*H472</f>
        <v>0</v>
      </c>
      <c r="Q472" s="193">
        <v>0.0060000000000000001</v>
      </c>
      <c r="R472" s="193">
        <f>Q472*H472</f>
        <v>1.0235339999999999</v>
      </c>
      <c r="S472" s="193">
        <v>0</v>
      </c>
      <c r="T472" s="194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195" t="s">
        <v>213</v>
      </c>
      <c r="AT472" s="195" t="s">
        <v>126</v>
      </c>
      <c r="AU472" s="195" t="s">
        <v>83</v>
      </c>
      <c r="AY472" s="18" t="s">
        <v>124</v>
      </c>
      <c r="BE472" s="196">
        <f>IF(N472="základní",J472,0)</f>
        <v>0</v>
      </c>
      <c r="BF472" s="196">
        <f>IF(N472="snížená",J472,0)</f>
        <v>0</v>
      </c>
      <c r="BG472" s="196">
        <f>IF(N472="zákl. přenesená",J472,0)</f>
        <v>0</v>
      </c>
      <c r="BH472" s="196">
        <f>IF(N472="sníž. přenesená",J472,0)</f>
        <v>0</v>
      </c>
      <c r="BI472" s="196">
        <f>IF(N472="nulová",J472,0)</f>
        <v>0</v>
      </c>
      <c r="BJ472" s="18" t="s">
        <v>81</v>
      </c>
      <c r="BK472" s="196">
        <f>ROUND(I472*H472,2)</f>
        <v>0</v>
      </c>
      <c r="BL472" s="18" t="s">
        <v>213</v>
      </c>
      <c r="BM472" s="195" t="s">
        <v>766</v>
      </c>
    </row>
    <row r="473" s="13" customFormat="1">
      <c r="A473" s="13"/>
      <c r="B473" s="197"/>
      <c r="C473" s="13"/>
      <c r="D473" s="198" t="s">
        <v>133</v>
      </c>
      <c r="E473" s="199" t="s">
        <v>1</v>
      </c>
      <c r="F473" s="200" t="s">
        <v>767</v>
      </c>
      <c r="G473" s="13"/>
      <c r="H473" s="201">
        <v>33.57</v>
      </c>
      <c r="I473" s="202"/>
      <c r="J473" s="13"/>
      <c r="K473" s="13"/>
      <c r="L473" s="197"/>
      <c r="M473" s="203"/>
      <c r="N473" s="204"/>
      <c r="O473" s="204"/>
      <c r="P473" s="204"/>
      <c r="Q473" s="204"/>
      <c r="R473" s="204"/>
      <c r="S473" s="204"/>
      <c r="T473" s="20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99" t="s">
        <v>133</v>
      </c>
      <c r="AU473" s="199" t="s">
        <v>83</v>
      </c>
      <c r="AV473" s="13" t="s">
        <v>83</v>
      </c>
      <c r="AW473" s="13" t="s">
        <v>30</v>
      </c>
      <c r="AX473" s="13" t="s">
        <v>73</v>
      </c>
      <c r="AY473" s="199" t="s">
        <v>124</v>
      </c>
    </row>
    <row r="474" s="15" customFormat="1">
      <c r="A474" s="15"/>
      <c r="B474" s="214"/>
      <c r="C474" s="15"/>
      <c r="D474" s="198" t="s">
        <v>133</v>
      </c>
      <c r="E474" s="215" t="s">
        <v>1</v>
      </c>
      <c r="F474" s="216" t="s">
        <v>615</v>
      </c>
      <c r="G474" s="15"/>
      <c r="H474" s="215" t="s">
        <v>1</v>
      </c>
      <c r="I474" s="217"/>
      <c r="J474" s="15"/>
      <c r="K474" s="15"/>
      <c r="L474" s="214"/>
      <c r="M474" s="218"/>
      <c r="N474" s="219"/>
      <c r="O474" s="219"/>
      <c r="P474" s="219"/>
      <c r="Q474" s="219"/>
      <c r="R474" s="219"/>
      <c r="S474" s="219"/>
      <c r="T474" s="220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15" t="s">
        <v>133</v>
      </c>
      <c r="AU474" s="215" t="s">
        <v>83</v>
      </c>
      <c r="AV474" s="15" t="s">
        <v>81</v>
      </c>
      <c r="AW474" s="15" t="s">
        <v>30</v>
      </c>
      <c r="AX474" s="15" t="s">
        <v>73</v>
      </c>
      <c r="AY474" s="215" t="s">
        <v>124</v>
      </c>
    </row>
    <row r="475" s="13" customFormat="1">
      <c r="A475" s="13"/>
      <c r="B475" s="197"/>
      <c r="C475" s="13"/>
      <c r="D475" s="198" t="s">
        <v>133</v>
      </c>
      <c r="E475" s="199" t="s">
        <v>1</v>
      </c>
      <c r="F475" s="200" t="s">
        <v>592</v>
      </c>
      <c r="G475" s="13"/>
      <c r="H475" s="201">
        <v>115.089</v>
      </c>
      <c r="I475" s="202"/>
      <c r="J475" s="13"/>
      <c r="K475" s="13"/>
      <c r="L475" s="197"/>
      <c r="M475" s="203"/>
      <c r="N475" s="204"/>
      <c r="O475" s="204"/>
      <c r="P475" s="204"/>
      <c r="Q475" s="204"/>
      <c r="R475" s="204"/>
      <c r="S475" s="204"/>
      <c r="T475" s="205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99" t="s">
        <v>133</v>
      </c>
      <c r="AU475" s="199" t="s">
        <v>83</v>
      </c>
      <c r="AV475" s="13" t="s">
        <v>83</v>
      </c>
      <c r="AW475" s="13" t="s">
        <v>30</v>
      </c>
      <c r="AX475" s="13" t="s">
        <v>73</v>
      </c>
      <c r="AY475" s="199" t="s">
        <v>124</v>
      </c>
    </row>
    <row r="476" s="13" customFormat="1">
      <c r="A476" s="13"/>
      <c r="B476" s="197"/>
      <c r="C476" s="13"/>
      <c r="D476" s="198" t="s">
        <v>133</v>
      </c>
      <c r="E476" s="199" t="s">
        <v>1</v>
      </c>
      <c r="F476" s="200" t="s">
        <v>768</v>
      </c>
      <c r="G476" s="13"/>
      <c r="H476" s="201">
        <v>21.93</v>
      </c>
      <c r="I476" s="202"/>
      <c r="J476" s="13"/>
      <c r="K476" s="13"/>
      <c r="L476" s="197"/>
      <c r="M476" s="203"/>
      <c r="N476" s="204"/>
      <c r="O476" s="204"/>
      <c r="P476" s="204"/>
      <c r="Q476" s="204"/>
      <c r="R476" s="204"/>
      <c r="S476" s="204"/>
      <c r="T476" s="205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199" t="s">
        <v>133</v>
      </c>
      <c r="AU476" s="199" t="s">
        <v>83</v>
      </c>
      <c r="AV476" s="13" t="s">
        <v>83</v>
      </c>
      <c r="AW476" s="13" t="s">
        <v>30</v>
      </c>
      <c r="AX476" s="13" t="s">
        <v>73</v>
      </c>
      <c r="AY476" s="199" t="s">
        <v>124</v>
      </c>
    </row>
    <row r="477" s="14" customFormat="1">
      <c r="A477" s="14"/>
      <c r="B477" s="206"/>
      <c r="C477" s="14"/>
      <c r="D477" s="198" t="s">
        <v>133</v>
      </c>
      <c r="E477" s="207" t="s">
        <v>1</v>
      </c>
      <c r="F477" s="208" t="s">
        <v>136</v>
      </c>
      <c r="G477" s="14"/>
      <c r="H477" s="209">
        <v>170.589</v>
      </c>
      <c r="I477" s="210"/>
      <c r="J477" s="14"/>
      <c r="K477" s="14"/>
      <c r="L477" s="206"/>
      <c r="M477" s="211"/>
      <c r="N477" s="212"/>
      <c r="O477" s="212"/>
      <c r="P477" s="212"/>
      <c r="Q477" s="212"/>
      <c r="R477" s="212"/>
      <c r="S477" s="212"/>
      <c r="T477" s="213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07" t="s">
        <v>133</v>
      </c>
      <c r="AU477" s="207" t="s">
        <v>83</v>
      </c>
      <c r="AV477" s="14" t="s">
        <v>131</v>
      </c>
      <c r="AW477" s="14" t="s">
        <v>30</v>
      </c>
      <c r="AX477" s="14" t="s">
        <v>81</v>
      </c>
      <c r="AY477" s="207" t="s">
        <v>124</v>
      </c>
    </row>
    <row r="478" s="2" customFormat="1" ht="21.6" customHeight="1">
      <c r="A478" s="37"/>
      <c r="B478" s="183"/>
      <c r="C478" s="221" t="s">
        <v>769</v>
      </c>
      <c r="D478" s="221" t="s">
        <v>193</v>
      </c>
      <c r="E478" s="222" t="s">
        <v>420</v>
      </c>
      <c r="F478" s="223" t="s">
        <v>421</v>
      </c>
      <c r="G478" s="224" t="s">
        <v>129</v>
      </c>
      <c r="H478" s="225">
        <v>17.472000000000001</v>
      </c>
      <c r="I478" s="226"/>
      <c r="J478" s="227">
        <f>ROUND(I478*H478,2)</f>
        <v>0</v>
      </c>
      <c r="K478" s="223" t="s">
        <v>130</v>
      </c>
      <c r="L478" s="228"/>
      <c r="M478" s="229" t="s">
        <v>1</v>
      </c>
      <c r="N478" s="230" t="s">
        <v>38</v>
      </c>
      <c r="O478" s="76"/>
      <c r="P478" s="193">
        <f>O478*H478</f>
        <v>0</v>
      </c>
      <c r="Q478" s="193">
        <v>0.032000000000000001</v>
      </c>
      <c r="R478" s="193">
        <f>Q478*H478</f>
        <v>0.55910400000000005</v>
      </c>
      <c r="S478" s="193">
        <v>0</v>
      </c>
      <c r="T478" s="194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195" t="s">
        <v>304</v>
      </c>
      <c r="AT478" s="195" t="s">
        <v>193</v>
      </c>
      <c r="AU478" s="195" t="s">
        <v>83</v>
      </c>
      <c r="AY478" s="18" t="s">
        <v>124</v>
      </c>
      <c r="BE478" s="196">
        <f>IF(N478="základní",J478,0)</f>
        <v>0</v>
      </c>
      <c r="BF478" s="196">
        <f>IF(N478="snížená",J478,0)</f>
        <v>0</v>
      </c>
      <c r="BG478" s="196">
        <f>IF(N478="zákl. přenesená",J478,0)</f>
        <v>0</v>
      </c>
      <c r="BH478" s="196">
        <f>IF(N478="sníž. přenesená",J478,0)</f>
        <v>0</v>
      </c>
      <c r="BI478" s="196">
        <f>IF(N478="nulová",J478,0)</f>
        <v>0</v>
      </c>
      <c r="BJ478" s="18" t="s">
        <v>81</v>
      </c>
      <c r="BK478" s="196">
        <f>ROUND(I478*H478,2)</f>
        <v>0</v>
      </c>
      <c r="BL478" s="18" t="s">
        <v>213</v>
      </c>
      <c r="BM478" s="195" t="s">
        <v>770</v>
      </c>
    </row>
    <row r="479" s="13" customFormat="1">
      <c r="A479" s="13"/>
      <c r="B479" s="197"/>
      <c r="C479" s="13"/>
      <c r="D479" s="198" t="s">
        <v>133</v>
      </c>
      <c r="E479" s="199" t="s">
        <v>1</v>
      </c>
      <c r="F479" s="200" t="s">
        <v>771</v>
      </c>
      <c r="G479" s="13"/>
      <c r="H479" s="201">
        <v>1.762</v>
      </c>
      <c r="I479" s="202"/>
      <c r="J479" s="13"/>
      <c r="K479" s="13"/>
      <c r="L479" s="197"/>
      <c r="M479" s="203"/>
      <c r="N479" s="204"/>
      <c r="O479" s="204"/>
      <c r="P479" s="204"/>
      <c r="Q479" s="204"/>
      <c r="R479" s="204"/>
      <c r="S479" s="204"/>
      <c r="T479" s="205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99" t="s">
        <v>133</v>
      </c>
      <c r="AU479" s="199" t="s">
        <v>83</v>
      </c>
      <c r="AV479" s="13" t="s">
        <v>83</v>
      </c>
      <c r="AW479" s="13" t="s">
        <v>30</v>
      </c>
      <c r="AX479" s="13" t="s">
        <v>73</v>
      </c>
      <c r="AY479" s="199" t="s">
        <v>124</v>
      </c>
    </row>
    <row r="480" s="15" customFormat="1">
      <c r="A480" s="15"/>
      <c r="B480" s="214"/>
      <c r="C480" s="15"/>
      <c r="D480" s="198" t="s">
        <v>133</v>
      </c>
      <c r="E480" s="215" t="s">
        <v>1</v>
      </c>
      <c r="F480" s="216" t="s">
        <v>772</v>
      </c>
      <c r="G480" s="15"/>
      <c r="H480" s="215" t="s">
        <v>1</v>
      </c>
      <c r="I480" s="217"/>
      <c r="J480" s="15"/>
      <c r="K480" s="15"/>
      <c r="L480" s="214"/>
      <c r="M480" s="218"/>
      <c r="N480" s="219"/>
      <c r="O480" s="219"/>
      <c r="P480" s="219"/>
      <c r="Q480" s="219"/>
      <c r="R480" s="219"/>
      <c r="S480" s="219"/>
      <c r="T480" s="220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15" t="s">
        <v>133</v>
      </c>
      <c r="AU480" s="215" t="s">
        <v>83</v>
      </c>
      <c r="AV480" s="15" t="s">
        <v>81</v>
      </c>
      <c r="AW480" s="15" t="s">
        <v>30</v>
      </c>
      <c r="AX480" s="15" t="s">
        <v>73</v>
      </c>
      <c r="AY480" s="215" t="s">
        <v>124</v>
      </c>
    </row>
    <row r="481" s="13" customFormat="1">
      <c r="A481" s="13"/>
      <c r="B481" s="197"/>
      <c r="C481" s="13"/>
      <c r="D481" s="198" t="s">
        <v>133</v>
      </c>
      <c r="E481" s="199" t="s">
        <v>1</v>
      </c>
      <c r="F481" s="200" t="s">
        <v>773</v>
      </c>
      <c r="G481" s="13"/>
      <c r="H481" s="201">
        <v>15.710000000000001</v>
      </c>
      <c r="I481" s="202"/>
      <c r="J481" s="13"/>
      <c r="K481" s="13"/>
      <c r="L481" s="197"/>
      <c r="M481" s="203"/>
      <c r="N481" s="204"/>
      <c r="O481" s="204"/>
      <c r="P481" s="204"/>
      <c r="Q481" s="204"/>
      <c r="R481" s="204"/>
      <c r="S481" s="204"/>
      <c r="T481" s="20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99" t="s">
        <v>133</v>
      </c>
      <c r="AU481" s="199" t="s">
        <v>83</v>
      </c>
      <c r="AV481" s="13" t="s">
        <v>83</v>
      </c>
      <c r="AW481" s="13" t="s">
        <v>30</v>
      </c>
      <c r="AX481" s="13" t="s">
        <v>73</v>
      </c>
      <c r="AY481" s="199" t="s">
        <v>124</v>
      </c>
    </row>
    <row r="482" s="14" customFormat="1">
      <c r="A482" s="14"/>
      <c r="B482" s="206"/>
      <c r="C482" s="14"/>
      <c r="D482" s="198" t="s">
        <v>133</v>
      </c>
      <c r="E482" s="207" t="s">
        <v>1</v>
      </c>
      <c r="F482" s="208" t="s">
        <v>136</v>
      </c>
      <c r="G482" s="14"/>
      <c r="H482" s="209">
        <v>17.472000000000001</v>
      </c>
      <c r="I482" s="210"/>
      <c r="J482" s="14"/>
      <c r="K482" s="14"/>
      <c r="L482" s="206"/>
      <c r="M482" s="211"/>
      <c r="N482" s="212"/>
      <c r="O482" s="212"/>
      <c r="P482" s="212"/>
      <c r="Q482" s="212"/>
      <c r="R482" s="212"/>
      <c r="S482" s="212"/>
      <c r="T482" s="21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07" t="s">
        <v>133</v>
      </c>
      <c r="AU482" s="207" t="s">
        <v>83</v>
      </c>
      <c r="AV482" s="14" t="s">
        <v>131</v>
      </c>
      <c r="AW482" s="14" t="s">
        <v>30</v>
      </c>
      <c r="AX482" s="14" t="s">
        <v>81</v>
      </c>
      <c r="AY482" s="207" t="s">
        <v>124</v>
      </c>
    </row>
    <row r="483" s="2" customFormat="1" ht="21.6" customHeight="1">
      <c r="A483" s="37"/>
      <c r="B483" s="183"/>
      <c r="C483" s="221" t="s">
        <v>774</v>
      </c>
      <c r="D483" s="221" t="s">
        <v>193</v>
      </c>
      <c r="E483" s="222" t="s">
        <v>775</v>
      </c>
      <c r="F483" s="223" t="s">
        <v>776</v>
      </c>
      <c r="G483" s="224" t="s">
        <v>189</v>
      </c>
      <c r="H483" s="225">
        <v>23.026</v>
      </c>
      <c r="I483" s="226"/>
      <c r="J483" s="227">
        <f>ROUND(I483*H483,2)</f>
        <v>0</v>
      </c>
      <c r="K483" s="223" t="s">
        <v>130</v>
      </c>
      <c r="L483" s="228"/>
      <c r="M483" s="229" t="s">
        <v>1</v>
      </c>
      <c r="N483" s="230" t="s">
        <v>38</v>
      </c>
      <c r="O483" s="76"/>
      <c r="P483" s="193">
        <f>O483*H483</f>
        <v>0</v>
      </c>
      <c r="Q483" s="193">
        <v>0.0025000000000000001</v>
      </c>
      <c r="R483" s="193">
        <f>Q483*H483</f>
        <v>0.057564999999999998</v>
      </c>
      <c r="S483" s="193">
        <v>0</v>
      </c>
      <c r="T483" s="194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195" t="s">
        <v>304</v>
      </c>
      <c r="AT483" s="195" t="s">
        <v>193</v>
      </c>
      <c r="AU483" s="195" t="s">
        <v>83</v>
      </c>
      <c r="AY483" s="18" t="s">
        <v>124</v>
      </c>
      <c r="BE483" s="196">
        <f>IF(N483="základní",J483,0)</f>
        <v>0</v>
      </c>
      <c r="BF483" s="196">
        <f>IF(N483="snížená",J483,0)</f>
        <v>0</v>
      </c>
      <c r="BG483" s="196">
        <f>IF(N483="zákl. přenesená",J483,0)</f>
        <v>0</v>
      </c>
      <c r="BH483" s="196">
        <f>IF(N483="sníž. přenesená",J483,0)</f>
        <v>0</v>
      </c>
      <c r="BI483" s="196">
        <f>IF(N483="nulová",J483,0)</f>
        <v>0</v>
      </c>
      <c r="BJ483" s="18" t="s">
        <v>81</v>
      </c>
      <c r="BK483" s="196">
        <f>ROUND(I483*H483,2)</f>
        <v>0</v>
      </c>
      <c r="BL483" s="18" t="s">
        <v>213</v>
      </c>
      <c r="BM483" s="195" t="s">
        <v>777</v>
      </c>
    </row>
    <row r="484" s="13" customFormat="1">
      <c r="A484" s="13"/>
      <c r="B484" s="197"/>
      <c r="C484" s="13"/>
      <c r="D484" s="198" t="s">
        <v>133</v>
      </c>
      <c r="E484" s="199" t="s">
        <v>1</v>
      </c>
      <c r="F484" s="200" t="s">
        <v>778</v>
      </c>
      <c r="G484" s="13"/>
      <c r="H484" s="201">
        <v>23.026</v>
      </c>
      <c r="I484" s="202"/>
      <c r="J484" s="13"/>
      <c r="K484" s="13"/>
      <c r="L484" s="197"/>
      <c r="M484" s="203"/>
      <c r="N484" s="204"/>
      <c r="O484" s="204"/>
      <c r="P484" s="204"/>
      <c r="Q484" s="204"/>
      <c r="R484" s="204"/>
      <c r="S484" s="204"/>
      <c r="T484" s="205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199" t="s">
        <v>133</v>
      </c>
      <c r="AU484" s="199" t="s">
        <v>83</v>
      </c>
      <c r="AV484" s="13" t="s">
        <v>83</v>
      </c>
      <c r="AW484" s="13" t="s">
        <v>30</v>
      </c>
      <c r="AX484" s="13" t="s">
        <v>81</v>
      </c>
      <c r="AY484" s="199" t="s">
        <v>124</v>
      </c>
    </row>
    <row r="485" s="2" customFormat="1" ht="43.2" customHeight="1">
      <c r="A485" s="37"/>
      <c r="B485" s="183"/>
      <c r="C485" s="184" t="s">
        <v>779</v>
      </c>
      <c r="D485" s="184" t="s">
        <v>126</v>
      </c>
      <c r="E485" s="185" t="s">
        <v>780</v>
      </c>
      <c r="F485" s="186" t="s">
        <v>781</v>
      </c>
      <c r="G485" s="187" t="s">
        <v>189</v>
      </c>
      <c r="H485" s="188">
        <v>364.524</v>
      </c>
      <c r="I485" s="189"/>
      <c r="J485" s="190">
        <f>ROUND(I485*H485,2)</f>
        <v>0</v>
      </c>
      <c r="K485" s="186" t="s">
        <v>130</v>
      </c>
      <c r="L485" s="38"/>
      <c r="M485" s="191" t="s">
        <v>1</v>
      </c>
      <c r="N485" s="192" t="s">
        <v>38</v>
      </c>
      <c r="O485" s="76"/>
      <c r="P485" s="193">
        <f>O485*H485</f>
        <v>0</v>
      </c>
      <c r="Q485" s="193">
        <v>0.0020400000000000001</v>
      </c>
      <c r="R485" s="193">
        <f>Q485*H485</f>
        <v>0.74362896000000001</v>
      </c>
      <c r="S485" s="193">
        <v>0</v>
      </c>
      <c r="T485" s="194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195" t="s">
        <v>213</v>
      </c>
      <c r="AT485" s="195" t="s">
        <v>126</v>
      </c>
      <c r="AU485" s="195" t="s">
        <v>83</v>
      </c>
      <c r="AY485" s="18" t="s">
        <v>124</v>
      </c>
      <c r="BE485" s="196">
        <f>IF(N485="základní",J485,0)</f>
        <v>0</v>
      </c>
      <c r="BF485" s="196">
        <f>IF(N485="snížená",J485,0)</f>
        <v>0</v>
      </c>
      <c r="BG485" s="196">
        <f>IF(N485="zákl. přenesená",J485,0)</f>
        <v>0</v>
      </c>
      <c r="BH485" s="196">
        <f>IF(N485="sníž. přenesená",J485,0)</f>
        <v>0</v>
      </c>
      <c r="BI485" s="196">
        <f>IF(N485="nulová",J485,0)</f>
        <v>0</v>
      </c>
      <c r="BJ485" s="18" t="s">
        <v>81</v>
      </c>
      <c r="BK485" s="196">
        <f>ROUND(I485*H485,2)</f>
        <v>0</v>
      </c>
      <c r="BL485" s="18" t="s">
        <v>213</v>
      </c>
      <c r="BM485" s="195" t="s">
        <v>782</v>
      </c>
    </row>
    <row r="486" s="13" customFormat="1">
      <c r="A486" s="13"/>
      <c r="B486" s="197"/>
      <c r="C486" s="13"/>
      <c r="D486" s="198" t="s">
        <v>133</v>
      </c>
      <c r="E486" s="199" t="s">
        <v>1</v>
      </c>
      <c r="F486" s="200" t="s">
        <v>783</v>
      </c>
      <c r="G486" s="13"/>
      <c r="H486" s="201">
        <v>364.524</v>
      </c>
      <c r="I486" s="202"/>
      <c r="J486" s="13"/>
      <c r="K486" s="13"/>
      <c r="L486" s="197"/>
      <c r="M486" s="203"/>
      <c r="N486" s="204"/>
      <c r="O486" s="204"/>
      <c r="P486" s="204"/>
      <c r="Q486" s="204"/>
      <c r="R486" s="204"/>
      <c r="S486" s="204"/>
      <c r="T486" s="20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99" t="s">
        <v>133</v>
      </c>
      <c r="AU486" s="199" t="s">
        <v>83</v>
      </c>
      <c r="AV486" s="13" t="s">
        <v>83</v>
      </c>
      <c r="AW486" s="13" t="s">
        <v>30</v>
      </c>
      <c r="AX486" s="13" t="s">
        <v>81</v>
      </c>
      <c r="AY486" s="199" t="s">
        <v>124</v>
      </c>
    </row>
    <row r="487" s="2" customFormat="1" ht="21.6" customHeight="1">
      <c r="A487" s="37"/>
      <c r="B487" s="183"/>
      <c r="C487" s="221" t="s">
        <v>784</v>
      </c>
      <c r="D487" s="221" t="s">
        <v>193</v>
      </c>
      <c r="E487" s="222" t="s">
        <v>785</v>
      </c>
      <c r="F487" s="223" t="s">
        <v>786</v>
      </c>
      <c r="G487" s="224" t="s">
        <v>189</v>
      </c>
      <c r="H487" s="225">
        <v>127.583</v>
      </c>
      <c r="I487" s="226"/>
      <c r="J487" s="227">
        <f>ROUND(I487*H487,2)</f>
        <v>0</v>
      </c>
      <c r="K487" s="223" t="s">
        <v>130</v>
      </c>
      <c r="L487" s="228"/>
      <c r="M487" s="229" t="s">
        <v>1</v>
      </c>
      <c r="N487" s="230" t="s">
        <v>38</v>
      </c>
      <c r="O487" s="76"/>
      <c r="P487" s="193">
        <f>O487*H487</f>
        <v>0</v>
      </c>
      <c r="Q487" s="193">
        <v>0.0030000000000000001</v>
      </c>
      <c r="R487" s="193">
        <f>Q487*H487</f>
        <v>0.38274900000000001</v>
      </c>
      <c r="S487" s="193">
        <v>0</v>
      </c>
      <c r="T487" s="194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195" t="s">
        <v>304</v>
      </c>
      <c r="AT487" s="195" t="s">
        <v>193</v>
      </c>
      <c r="AU487" s="195" t="s">
        <v>83</v>
      </c>
      <c r="AY487" s="18" t="s">
        <v>124</v>
      </c>
      <c r="BE487" s="196">
        <f>IF(N487="základní",J487,0)</f>
        <v>0</v>
      </c>
      <c r="BF487" s="196">
        <f>IF(N487="snížená",J487,0)</f>
        <v>0</v>
      </c>
      <c r="BG487" s="196">
        <f>IF(N487="zákl. přenesená",J487,0)</f>
        <v>0</v>
      </c>
      <c r="BH487" s="196">
        <f>IF(N487="sníž. přenesená",J487,0)</f>
        <v>0</v>
      </c>
      <c r="BI487" s="196">
        <f>IF(N487="nulová",J487,0)</f>
        <v>0</v>
      </c>
      <c r="BJ487" s="18" t="s">
        <v>81</v>
      </c>
      <c r="BK487" s="196">
        <f>ROUND(I487*H487,2)</f>
        <v>0</v>
      </c>
      <c r="BL487" s="18" t="s">
        <v>213</v>
      </c>
      <c r="BM487" s="195" t="s">
        <v>787</v>
      </c>
    </row>
    <row r="488" s="13" customFormat="1">
      <c r="A488" s="13"/>
      <c r="B488" s="197"/>
      <c r="C488" s="13"/>
      <c r="D488" s="198" t="s">
        <v>133</v>
      </c>
      <c r="E488" s="199" t="s">
        <v>1</v>
      </c>
      <c r="F488" s="200" t="s">
        <v>788</v>
      </c>
      <c r="G488" s="13"/>
      <c r="H488" s="201">
        <v>127.583</v>
      </c>
      <c r="I488" s="202"/>
      <c r="J488" s="13"/>
      <c r="K488" s="13"/>
      <c r="L488" s="197"/>
      <c r="M488" s="203"/>
      <c r="N488" s="204"/>
      <c r="O488" s="204"/>
      <c r="P488" s="204"/>
      <c r="Q488" s="204"/>
      <c r="R488" s="204"/>
      <c r="S488" s="204"/>
      <c r="T488" s="205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199" t="s">
        <v>133</v>
      </c>
      <c r="AU488" s="199" t="s">
        <v>83</v>
      </c>
      <c r="AV488" s="13" t="s">
        <v>83</v>
      </c>
      <c r="AW488" s="13" t="s">
        <v>30</v>
      </c>
      <c r="AX488" s="13" t="s">
        <v>81</v>
      </c>
      <c r="AY488" s="199" t="s">
        <v>124</v>
      </c>
    </row>
    <row r="489" s="2" customFormat="1" ht="21.6" customHeight="1">
      <c r="A489" s="37"/>
      <c r="B489" s="183"/>
      <c r="C489" s="221" t="s">
        <v>789</v>
      </c>
      <c r="D489" s="221" t="s">
        <v>193</v>
      </c>
      <c r="E489" s="222" t="s">
        <v>790</v>
      </c>
      <c r="F489" s="223" t="s">
        <v>791</v>
      </c>
      <c r="G489" s="224" t="s">
        <v>189</v>
      </c>
      <c r="H489" s="225">
        <v>127.583</v>
      </c>
      <c r="I489" s="226"/>
      <c r="J489" s="227">
        <f>ROUND(I489*H489,2)</f>
        <v>0</v>
      </c>
      <c r="K489" s="223" t="s">
        <v>130</v>
      </c>
      <c r="L489" s="228"/>
      <c r="M489" s="229" t="s">
        <v>1</v>
      </c>
      <c r="N489" s="230" t="s">
        <v>38</v>
      </c>
      <c r="O489" s="76"/>
      <c r="P489" s="193">
        <f>O489*H489</f>
        <v>0</v>
      </c>
      <c r="Q489" s="193">
        <v>0.0028</v>
      </c>
      <c r="R489" s="193">
        <f>Q489*H489</f>
        <v>0.35723240000000001</v>
      </c>
      <c r="S489" s="193">
        <v>0</v>
      </c>
      <c r="T489" s="194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195" t="s">
        <v>304</v>
      </c>
      <c r="AT489" s="195" t="s">
        <v>193</v>
      </c>
      <c r="AU489" s="195" t="s">
        <v>83</v>
      </c>
      <c r="AY489" s="18" t="s">
        <v>124</v>
      </c>
      <c r="BE489" s="196">
        <f>IF(N489="základní",J489,0)</f>
        <v>0</v>
      </c>
      <c r="BF489" s="196">
        <f>IF(N489="snížená",J489,0)</f>
        <v>0</v>
      </c>
      <c r="BG489" s="196">
        <f>IF(N489="zákl. přenesená",J489,0)</f>
        <v>0</v>
      </c>
      <c r="BH489" s="196">
        <f>IF(N489="sníž. přenesená",J489,0)</f>
        <v>0</v>
      </c>
      <c r="BI489" s="196">
        <f>IF(N489="nulová",J489,0)</f>
        <v>0</v>
      </c>
      <c r="BJ489" s="18" t="s">
        <v>81</v>
      </c>
      <c r="BK489" s="196">
        <f>ROUND(I489*H489,2)</f>
        <v>0</v>
      </c>
      <c r="BL489" s="18" t="s">
        <v>213</v>
      </c>
      <c r="BM489" s="195" t="s">
        <v>792</v>
      </c>
    </row>
    <row r="490" s="13" customFormat="1">
      <c r="A490" s="13"/>
      <c r="B490" s="197"/>
      <c r="C490" s="13"/>
      <c r="D490" s="198" t="s">
        <v>133</v>
      </c>
      <c r="E490" s="199" t="s">
        <v>1</v>
      </c>
      <c r="F490" s="200" t="s">
        <v>788</v>
      </c>
      <c r="G490" s="13"/>
      <c r="H490" s="201">
        <v>127.583</v>
      </c>
      <c r="I490" s="202"/>
      <c r="J490" s="13"/>
      <c r="K490" s="13"/>
      <c r="L490" s="197"/>
      <c r="M490" s="203"/>
      <c r="N490" s="204"/>
      <c r="O490" s="204"/>
      <c r="P490" s="204"/>
      <c r="Q490" s="204"/>
      <c r="R490" s="204"/>
      <c r="S490" s="204"/>
      <c r="T490" s="205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199" t="s">
        <v>133</v>
      </c>
      <c r="AU490" s="199" t="s">
        <v>83</v>
      </c>
      <c r="AV490" s="13" t="s">
        <v>83</v>
      </c>
      <c r="AW490" s="13" t="s">
        <v>30</v>
      </c>
      <c r="AX490" s="13" t="s">
        <v>81</v>
      </c>
      <c r="AY490" s="199" t="s">
        <v>124</v>
      </c>
    </row>
    <row r="491" s="2" customFormat="1" ht="21.6" customHeight="1">
      <c r="A491" s="37"/>
      <c r="B491" s="183"/>
      <c r="C491" s="221" t="s">
        <v>793</v>
      </c>
      <c r="D491" s="221" t="s">
        <v>193</v>
      </c>
      <c r="E491" s="222" t="s">
        <v>794</v>
      </c>
      <c r="F491" s="223" t="s">
        <v>795</v>
      </c>
      <c r="G491" s="224" t="s">
        <v>129</v>
      </c>
      <c r="H491" s="225">
        <v>15.948</v>
      </c>
      <c r="I491" s="226"/>
      <c r="J491" s="227">
        <f>ROUND(I491*H491,2)</f>
        <v>0</v>
      </c>
      <c r="K491" s="223" t="s">
        <v>130</v>
      </c>
      <c r="L491" s="228"/>
      <c r="M491" s="229" t="s">
        <v>1</v>
      </c>
      <c r="N491" s="230" t="s">
        <v>38</v>
      </c>
      <c r="O491" s="76"/>
      <c r="P491" s="193">
        <f>O491*H491</f>
        <v>0</v>
      </c>
      <c r="Q491" s="193">
        <v>0.02</v>
      </c>
      <c r="R491" s="193">
        <f>Q491*H491</f>
        <v>0.31896000000000002</v>
      </c>
      <c r="S491" s="193">
        <v>0</v>
      </c>
      <c r="T491" s="194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195" t="s">
        <v>304</v>
      </c>
      <c r="AT491" s="195" t="s">
        <v>193</v>
      </c>
      <c r="AU491" s="195" t="s">
        <v>83</v>
      </c>
      <c r="AY491" s="18" t="s">
        <v>124</v>
      </c>
      <c r="BE491" s="196">
        <f>IF(N491="základní",J491,0)</f>
        <v>0</v>
      </c>
      <c r="BF491" s="196">
        <f>IF(N491="snížená",J491,0)</f>
        <v>0</v>
      </c>
      <c r="BG491" s="196">
        <f>IF(N491="zákl. přenesená",J491,0)</f>
        <v>0</v>
      </c>
      <c r="BH491" s="196">
        <f>IF(N491="sníž. přenesená",J491,0)</f>
        <v>0</v>
      </c>
      <c r="BI491" s="196">
        <f>IF(N491="nulová",J491,0)</f>
        <v>0</v>
      </c>
      <c r="BJ491" s="18" t="s">
        <v>81</v>
      </c>
      <c r="BK491" s="196">
        <f>ROUND(I491*H491,2)</f>
        <v>0</v>
      </c>
      <c r="BL491" s="18" t="s">
        <v>213</v>
      </c>
      <c r="BM491" s="195" t="s">
        <v>796</v>
      </c>
    </row>
    <row r="492" s="13" customFormat="1">
      <c r="A492" s="13"/>
      <c r="B492" s="197"/>
      <c r="C492" s="13"/>
      <c r="D492" s="198" t="s">
        <v>133</v>
      </c>
      <c r="E492" s="199" t="s">
        <v>1</v>
      </c>
      <c r="F492" s="200" t="s">
        <v>797</v>
      </c>
      <c r="G492" s="13"/>
      <c r="H492" s="201">
        <v>15.948</v>
      </c>
      <c r="I492" s="202"/>
      <c r="J492" s="13"/>
      <c r="K492" s="13"/>
      <c r="L492" s="197"/>
      <c r="M492" s="203"/>
      <c r="N492" s="204"/>
      <c r="O492" s="204"/>
      <c r="P492" s="204"/>
      <c r="Q492" s="204"/>
      <c r="R492" s="204"/>
      <c r="S492" s="204"/>
      <c r="T492" s="20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99" t="s">
        <v>133</v>
      </c>
      <c r="AU492" s="199" t="s">
        <v>83</v>
      </c>
      <c r="AV492" s="13" t="s">
        <v>83</v>
      </c>
      <c r="AW492" s="13" t="s">
        <v>30</v>
      </c>
      <c r="AX492" s="13" t="s">
        <v>81</v>
      </c>
      <c r="AY492" s="199" t="s">
        <v>124</v>
      </c>
    </row>
    <row r="493" s="2" customFormat="1" ht="43.2" customHeight="1">
      <c r="A493" s="37"/>
      <c r="B493" s="183"/>
      <c r="C493" s="184" t="s">
        <v>798</v>
      </c>
      <c r="D493" s="184" t="s">
        <v>126</v>
      </c>
      <c r="E493" s="185" t="s">
        <v>799</v>
      </c>
      <c r="F493" s="186" t="s">
        <v>800</v>
      </c>
      <c r="G493" s="187" t="s">
        <v>189</v>
      </c>
      <c r="H493" s="188">
        <v>81.030000000000001</v>
      </c>
      <c r="I493" s="189"/>
      <c r="J493" s="190">
        <f>ROUND(I493*H493,2)</f>
        <v>0</v>
      </c>
      <c r="K493" s="186" t="s">
        <v>130</v>
      </c>
      <c r="L493" s="38"/>
      <c r="M493" s="191" t="s">
        <v>1</v>
      </c>
      <c r="N493" s="192" t="s">
        <v>38</v>
      </c>
      <c r="O493" s="76"/>
      <c r="P493" s="193">
        <f>O493*H493</f>
        <v>0</v>
      </c>
      <c r="Q493" s="193">
        <v>0</v>
      </c>
      <c r="R493" s="193">
        <f>Q493*H493</f>
        <v>0</v>
      </c>
      <c r="S493" s="193">
        <v>0</v>
      </c>
      <c r="T493" s="194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195" t="s">
        <v>213</v>
      </c>
      <c r="AT493" s="195" t="s">
        <v>126</v>
      </c>
      <c r="AU493" s="195" t="s">
        <v>83</v>
      </c>
      <c r="AY493" s="18" t="s">
        <v>124</v>
      </c>
      <c r="BE493" s="196">
        <f>IF(N493="základní",J493,0)</f>
        <v>0</v>
      </c>
      <c r="BF493" s="196">
        <f>IF(N493="snížená",J493,0)</f>
        <v>0</v>
      </c>
      <c r="BG493" s="196">
        <f>IF(N493="zákl. přenesená",J493,0)</f>
        <v>0</v>
      </c>
      <c r="BH493" s="196">
        <f>IF(N493="sníž. přenesená",J493,0)</f>
        <v>0</v>
      </c>
      <c r="BI493" s="196">
        <f>IF(N493="nulová",J493,0)</f>
        <v>0</v>
      </c>
      <c r="BJ493" s="18" t="s">
        <v>81</v>
      </c>
      <c r="BK493" s="196">
        <f>ROUND(I493*H493,2)</f>
        <v>0</v>
      </c>
      <c r="BL493" s="18" t="s">
        <v>213</v>
      </c>
      <c r="BM493" s="195" t="s">
        <v>801</v>
      </c>
    </row>
    <row r="494" s="2" customFormat="1" ht="14.4" customHeight="1">
      <c r="A494" s="37"/>
      <c r="B494" s="183"/>
      <c r="C494" s="221" t="s">
        <v>802</v>
      </c>
      <c r="D494" s="221" t="s">
        <v>193</v>
      </c>
      <c r="E494" s="222" t="s">
        <v>803</v>
      </c>
      <c r="F494" s="223" t="s">
        <v>804</v>
      </c>
      <c r="G494" s="224" t="s">
        <v>189</v>
      </c>
      <c r="H494" s="225">
        <v>93.185000000000002</v>
      </c>
      <c r="I494" s="226"/>
      <c r="J494" s="227">
        <f>ROUND(I494*H494,2)</f>
        <v>0</v>
      </c>
      <c r="K494" s="223" t="s">
        <v>130</v>
      </c>
      <c r="L494" s="228"/>
      <c r="M494" s="229" t="s">
        <v>1</v>
      </c>
      <c r="N494" s="230" t="s">
        <v>38</v>
      </c>
      <c r="O494" s="76"/>
      <c r="P494" s="193">
        <f>O494*H494</f>
        <v>0</v>
      </c>
      <c r="Q494" s="193">
        <v>0.00040000000000000002</v>
      </c>
      <c r="R494" s="193">
        <f>Q494*H494</f>
        <v>0.037274000000000002</v>
      </c>
      <c r="S494" s="193">
        <v>0</v>
      </c>
      <c r="T494" s="194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195" t="s">
        <v>304</v>
      </c>
      <c r="AT494" s="195" t="s">
        <v>193</v>
      </c>
      <c r="AU494" s="195" t="s">
        <v>83</v>
      </c>
      <c r="AY494" s="18" t="s">
        <v>124</v>
      </c>
      <c r="BE494" s="196">
        <f>IF(N494="základní",J494,0)</f>
        <v>0</v>
      </c>
      <c r="BF494" s="196">
        <f>IF(N494="snížená",J494,0)</f>
        <v>0</v>
      </c>
      <c r="BG494" s="196">
        <f>IF(N494="zákl. přenesená",J494,0)</f>
        <v>0</v>
      </c>
      <c r="BH494" s="196">
        <f>IF(N494="sníž. přenesená",J494,0)</f>
        <v>0</v>
      </c>
      <c r="BI494" s="196">
        <f>IF(N494="nulová",J494,0)</f>
        <v>0</v>
      </c>
      <c r="BJ494" s="18" t="s">
        <v>81</v>
      </c>
      <c r="BK494" s="196">
        <f>ROUND(I494*H494,2)</f>
        <v>0</v>
      </c>
      <c r="BL494" s="18" t="s">
        <v>213</v>
      </c>
      <c r="BM494" s="195" t="s">
        <v>805</v>
      </c>
    </row>
    <row r="495" s="13" customFormat="1">
      <c r="A495" s="13"/>
      <c r="B495" s="197"/>
      <c r="C495" s="13"/>
      <c r="D495" s="198" t="s">
        <v>133</v>
      </c>
      <c r="E495" s="199" t="s">
        <v>1</v>
      </c>
      <c r="F495" s="200" t="s">
        <v>806</v>
      </c>
      <c r="G495" s="13"/>
      <c r="H495" s="201">
        <v>93.185000000000002</v>
      </c>
      <c r="I495" s="202"/>
      <c r="J495" s="13"/>
      <c r="K495" s="13"/>
      <c r="L495" s="197"/>
      <c r="M495" s="203"/>
      <c r="N495" s="204"/>
      <c r="O495" s="204"/>
      <c r="P495" s="204"/>
      <c r="Q495" s="204"/>
      <c r="R495" s="204"/>
      <c r="S495" s="204"/>
      <c r="T495" s="20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99" t="s">
        <v>133</v>
      </c>
      <c r="AU495" s="199" t="s">
        <v>83</v>
      </c>
      <c r="AV495" s="13" t="s">
        <v>83</v>
      </c>
      <c r="AW495" s="13" t="s">
        <v>30</v>
      </c>
      <c r="AX495" s="13" t="s">
        <v>81</v>
      </c>
      <c r="AY495" s="199" t="s">
        <v>124</v>
      </c>
    </row>
    <row r="496" s="2" customFormat="1" ht="43.2" customHeight="1">
      <c r="A496" s="37"/>
      <c r="B496" s="183"/>
      <c r="C496" s="184" t="s">
        <v>807</v>
      </c>
      <c r="D496" s="184" t="s">
        <v>126</v>
      </c>
      <c r="E496" s="185" t="s">
        <v>808</v>
      </c>
      <c r="F496" s="186" t="s">
        <v>809</v>
      </c>
      <c r="G496" s="187" t="s">
        <v>163</v>
      </c>
      <c r="H496" s="188">
        <v>3.7879999999999998</v>
      </c>
      <c r="I496" s="189"/>
      <c r="J496" s="190">
        <f>ROUND(I496*H496,2)</f>
        <v>0</v>
      </c>
      <c r="K496" s="186" t="s">
        <v>130</v>
      </c>
      <c r="L496" s="38"/>
      <c r="M496" s="191" t="s">
        <v>1</v>
      </c>
      <c r="N496" s="192" t="s">
        <v>38</v>
      </c>
      <c r="O496" s="76"/>
      <c r="P496" s="193">
        <f>O496*H496</f>
        <v>0</v>
      </c>
      <c r="Q496" s="193">
        <v>0</v>
      </c>
      <c r="R496" s="193">
        <f>Q496*H496</f>
        <v>0</v>
      </c>
      <c r="S496" s="193">
        <v>0</v>
      </c>
      <c r="T496" s="194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195" t="s">
        <v>213</v>
      </c>
      <c r="AT496" s="195" t="s">
        <v>126</v>
      </c>
      <c r="AU496" s="195" t="s">
        <v>83</v>
      </c>
      <c r="AY496" s="18" t="s">
        <v>124</v>
      </c>
      <c r="BE496" s="196">
        <f>IF(N496="základní",J496,0)</f>
        <v>0</v>
      </c>
      <c r="BF496" s="196">
        <f>IF(N496="snížená",J496,0)</f>
        <v>0</v>
      </c>
      <c r="BG496" s="196">
        <f>IF(N496="zákl. přenesená",J496,0)</f>
        <v>0</v>
      </c>
      <c r="BH496" s="196">
        <f>IF(N496="sníž. přenesená",J496,0)</f>
        <v>0</v>
      </c>
      <c r="BI496" s="196">
        <f>IF(N496="nulová",J496,0)</f>
        <v>0</v>
      </c>
      <c r="BJ496" s="18" t="s">
        <v>81</v>
      </c>
      <c r="BK496" s="196">
        <f>ROUND(I496*H496,2)</f>
        <v>0</v>
      </c>
      <c r="BL496" s="18" t="s">
        <v>213</v>
      </c>
      <c r="BM496" s="195" t="s">
        <v>810</v>
      </c>
    </row>
    <row r="497" s="12" customFormat="1" ht="22.8" customHeight="1">
      <c r="A497" s="12"/>
      <c r="B497" s="170"/>
      <c r="C497" s="12"/>
      <c r="D497" s="171" t="s">
        <v>72</v>
      </c>
      <c r="E497" s="181" t="s">
        <v>811</v>
      </c>
      <c r="F497" s="181" t="s">
        <v>812</v>
      </c>
      <c r="G497" s="12"/>
      <c r="H497" s="12"/>
      <c r="I497" s="173"/>
      <c r="J497" s="182">
        <f>BK497</f>
        <v>0</v>
      </c>
      <c r="K497" s="12"/>
      <c r="L497" s="170"/>
      <c r="M497" s="175"/>
      <c r="N497" s="176"/>
      <c r="O497" s="176"/>
      <c r="P497" s="177">
        <f>SUM(P498:P509)</f>
        <v>0</v>
      </c>
      <c r="Q497" s="176"/>
      <c r="R497" s="177">
        <f>SUM(R498:R509)</f>
        <v>0.26976600000000001</v>
      </c>
      <c r="S497" s="176"/>
      <c r="T497" s="178">
        <f>SUM(T498:T509)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171" t="s">
        <v>83</v>
      </c>
      <c r="AT497" s="179" t="s">
        <v>72</v>
      </c>
      <c r="AU497" s="179" t="s">
        <v>81</v>
      </c>
      <c r="AY497" s="171" t="s">
        <v>124</v>
      </c>
      <c r="BK497" s="180">
        <f>SUM(BK498:BK509)</f>
        <v>0</v>
      </c>
    </row>
    <row r="498" s="2" customFormat="1" ht="32.4" customHeight="1">
      <c r="A498" s="37"/>
      <c r="B498" s="183"/>
      <c r="C498" s="184" t="s">
        <v>813</v>
      </c>
      <c r="D498" s="184" t="s">
        <v>126</v>
      </c>
      <c r="E498" s="185" t="s">
        <v>814</v>
      </c>
      <c r="F498" s="186" t="s">
        <v>815</v>
      </c>
      <c r="G498" s="187" t="s">
        <v>206</v>
      </c>
      <c r="H498" s="188">
        <v>32.799999999999997</v>
      </c>
      <c r="I498" s="189"/>
      <c r="J498" s="190">
        <f>ROUND(I498*H498,2)</f>
        <v>0</v>
      </c>
      <c r="K498" s="186" t="s">
        <v>130</v>
      </c>
      <c r="L498" s="38"/>
      <c r="M498" s="191" t="s">
        <v>1</v>
      </c>
      <c r="N498" s="192" t="s">
        <v>38</v>
      </c>
      <c r="O498" s="76"/>
      <c r="P498" s="193">
        <f>O498*H498</f>
        <v>0</v>
      </c>
      <c r="Q498" s="193">
        <v>0.00347</v>
      </c>
      <c r="R498" s="193">
        <f>Q498*H498</f>
        <v>0.11381599999999999</v>
      </c>
      <c r="S498" s="193">
        <v>0</v>
      </c>
      <c r="T498" s="194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195" t="s">
        <v>213</v>
      </c>
      <c r="AT498" s="195" t="s">
        <v>126</v>
      </c>
      <c r="AU498" s="195" t="s">
        <v>83</v>
      </c>
      <c r="AY498" s="18" t="s">
        <v>124</v>
      </c>
      <c r="BE498" s="196">
        <f>IF(N498="základní",J498,0)</f>
        <v>0</v>
      </c>
      <c r="BF498" s="196">
        <f>IF(N498="snížená",J498,0)</f>
        <v>0</v>
      </c>
      <c r="BG498" s="196">
        <f>IF(N498="zákl. přenesená",J498,0)</f>
        <v>0</v>
      </c>
      <c r="BH498" s="196">
        <f>IF(N498="sníž. přenesená",J498,0)</f>
        <v>0</v>
      </c>
      <c r="BI498" s="196">
        <f>IF(N498="nulová",J498,0)</f>
        <v>0</v>
      </c>
      <c r="BJ498" s="18" t="s">
        <v>81</v>
      </c>
      <c r="BK498" s="196">
        <f>ROUND(I498*H498,2)</f>
        <v>0</v>
      </c>
      <c r="BL498" s="18" t="s">
        <v>213</v>
      </c>
      <c r="BM498" s="195" t="s">
        <v>816</v>
      </c>
    </row>
    <row r="499" s="13" customFormat="1">
      <c r="A499" s="13"/>
      <c r="B499" s="197"/>
      <c r="C499" s="13"/>
      <c r="D499" s="198" t="s">
        <v>133</v>
      </c>
      <c r="E499" s="199" t="s">
        <v>1</v>
      </c>
      <c r="F499" s="200" t="s">
        <v>817</v>
      </c>
      <c r="G499" s="13"/>
      <c r="H499" s="201">
        <v>32.799999999999997</v>
      </c>
      <c r="I499" s="202"/>
      <c r="J499" s="13"/>
      <c r="K499" s="13"/>
      <c r="L499" s="197"/>
      <c r="M499" s="203"/>
      <c r="N499" s="204"/>
      <c r="O499" s="204"/>
      <c r="P499" s="204"/>
      <c r="Q499" s="204"/>
      <c r="R499" s="204"/>
      <c r="S499" s="204"/>
      <c r="T499" s="205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199" t="s">
        <v>133</v>
      </c>
      <c r="AU499" s="199" t="s">
        <v>83</v>
      </c>
      <c r="AV499" s="13" t="s">
        <v>83</v>
      </c>
      <c r="AW499" s="13" t="s">
        <v>30</v>
      </c>
      <c r="AX499" s="13" t="s">
        <v>73</v>
      </c>
      <c r="AY499" s="199" t="s">
        <v>124</v>
      </c>
    </row>
    <row r="500" s="14" customFormat="1">
      <c r="A500" s="14"/>
      <c r="B500" s="206"/>
      <c r="C500" s="14"/>
      <c r="D500" s="198" t="s">
        <v>133</v>
      </c>
      <c r="E500" s="207" t="s">
        <v>1</v>
      </c>
      <c r="F500" s="208" t="s">
        <v>136</v>
      </c>
      <c r="G500" s="14"/>
      <c r="H500" s="209">
        <v>32.799999999999997</v>
      </c>
      <c r="I500" s="210"/>
      <c r="J500" s="14"/>
      <c r="K500" s="14"/>
      <c r="L500" s="206"/>
      <c r="M500" s="211"/>
      <c r="N500" s="212"/>
      <c r="O500" s="212"/>
      <c r="P500" s="212"/>
      <c r="Q500" s="212"/>
      <c r="R500" s="212"/>
      <c r="S500" s="212"/>
      <c r="T500" s="21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07" t="s">
        <v>133</v>
      </c>
      <c r="AU500" s="207" t="s">
        <v>83</v>
      </c>
      <c r="AV500" s="14" t="s">
        <v>131</v>
      </c>
      <c r="AW500" s="14" t="s">
        <v>30</v>
      </c>
      <c r="AX500" s="14" t="s">
        <v>81</v>
      </c>
      <c r="AY500" s="207" t="s">
        <v>124</v>
      </c>
    </row>
    <row r="501" s="2" customFormat="1" ht="32.4" customHeight="1">
      <c r="A501" s="37"/>
      <c r="B501" s="183"/>
      <c r="C501" s="184" t="s">
        <v>818</v>
      </c>
      <c r="D501" s="184" t="s">
        <v>126</v>
      </c>
      <c r="E501" s="185" t="s">
        <v>819</v>
      </c>
      <c r="F501" s="186" t="s">
        <v>820</v>
      </c>
      <c r="G501" s="187" t="s">
        <v>206</v>
      </c>
      <c r="H501" s="188">
        <v>11.5</v>
      </c>
      <c r="I501" s="189"/>
      <c r="J501" s="190">
        <f>ROUND(I501*H501,2)</f>
        <v>0</v>
      </c>
      <c r="K501" s="186" t="s">
        <v>130</v>
      </c>
      <c r="L501" s="38"/>
      <c r="M501" s="191" t="s">
        <v>1</v>
      </c>
      <c r="N501" s="192" t="s">
        <v>38</v>
      </c>
      <c r="O501" s="76"/>
      <c r="P501" s="193">
        <f>O501*H501</f>
        <v>0</v>
      </c>
      <c r="Q501" s="193">
        <v>0.0078600000000000007</v>
      </c>
      <c r="R501" s="193">
        <f>Q501*H501</f>
        <v>0.090390000000000012</v>
      </c>
      <c r="S501" s="193">
        <v>0</v>
      </c>
      <c r="T501" s="194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195" t="s">
        <v>213</v>
      </c>
      <c r="AT501" s="195" t="s">
        <v>126</v>
      </c>
      <c r="AU501" s="195" t="s">
        <v>83</v>
      </c>
      <c r="AY501" s="18" t="s">
        <v>124</v>
      </c>
      <c r="BE501" s="196">
        <f>IF(N501="základní",J501,0)</f>
        <v>0</v>
      </c>
      <c r="BF501" s="196">
        <f>IF(N501="snížená",J501,0)</f>
        <v>0</v>
      </c>
      <c r="BG501" s="196">
        <f>IF(N501="zákl. přenesená",J501,0)</f>
        <v>0</v>
      </c>
      <c r="BH501" s="196">
        <f>IF(N501="sníž. přenesená",J501,0)</f>
        <v>0</v>
      </c>
      <c r="BI501" s="196">
        <f>IF(N501="nulová",J501,0)</f>
        <v>0</v>
      </c>
      <c r="BJ501" s="18" t="s">
        <v>81</v>
      </c>
      <c r="BK501" s="196">
        <f>ROUND(I501*H501,2)</f>
        <v>0</v>
      </c>
      <c r="BL501" s="18" t="s">
        <v>213</v>
      </c>
      <c r="BM501" s="195" t="s">
        <v>821</v>
      </c>
    </row>
    <row r="502" s="13" customFormat="1">
      <c r="A502" s="13"/>
      <c r="B502" s="197"/>
      <c r="C502" s="13"/>
      <c r="D502" s="198" t="s">
        <v>133</v>
      </c>
      <c r="E502" s="199" t="s">
        <v>1</v>
      </c>
      <c r="F502" s="200" t="s">
        <v>822</v>
      </c>
      <c r="G502" s="13"/>
      <c r="H502" s="201">
        <v>11.5</v>
      </c>
      <c r="I502" s="202"/>
      <c r="J502" s="13"/>
      <c r="K502" s="13"/>
      <c r="L502" s="197"/>
      <c r="M502" s="203"/>
      <c r="N502" s="204"/>
      <c r="O502" s="204"/>
      <c r="P502" s="204"/>
      <c r="Q502" s="204"/>
      <c r="R502" s="204"/>
      <c r="S502" s="204"/>
      <c r="T502" s="20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199" t="s">
        <v>133</v>
      </c>
      <c r="AU502" s="199" t="s">
        <v>83</v>
      </c>
      <c r="AV502" s="13" t="s">
        <v>83</v>
      </c>
      <c r="AW502" s="13" t="s">
        <v>30</v>
      </c>
      <c r="AX502" s="13" t="s">
        <v>81</v>
      </c>
      <c r="AY502" s="199" t="s">
        <v>124</v>
      </c>
    </row>
    <row r="503" s="2" customFormat="1" ht="32.4" customHeight="1">
      <c r="A503" s="37"/>
      <c r="B503" s="183"/>
      <c r="C503" s="184" t="s">
        <v>823</v>
      </c>
      <c r="D503" s="184" t="s">
        <v>126</v>
      </c>
      <c r="E503" s="185" t="s">
        <v>824</v>
      </c>
      <c r="F503" s="186" t="s">
        <v>825</v>
      </c>
      <c r="G503" s="187" t="s">
        <v>206</v>
      </c>
      <c r="H503" s="188">
        <v>5.7000000000000002</v>
      </c>
      <c r="I503" s="189"/>
      <c r="J503" s="190">
        <f>ROUND(I503*H503,2)</f>
        <v>0</v>
      </c>
      <c r="K503" s="186" t="s">
        <v>130</v>
      </c>
      <c r="L503" s="38"/>
      <c r="M503" s="191" t="s">
        <v>1</v>
      </c>
      <c r="N503" s="192" t="s">
        <v>38</v>
      </c>
      <c r="O503" s="76"/>
      <c r="P503" s="193">
        <f>O503*H503</f>
        <v>0</v>
      </c>
      <c r="Q503" s="193">
        <v>0.00216</v>
      </c>
      <c r="R503" s="193">
        <f>Q503*H503</f>
        <v>0.012312</v>
      </c>
      <c r="S503" s="193">
        <v>0</v>
      </c>
      <c r="T503" s="194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195" t="s">
        <v>213</v>
      </c>
      <c r="AT503" s="195" t="s">
        <v>126</v>
      </c>
      <c r="AU503" s="195" t="s">
        <v>83</v>
      </c>
      <c r="AY503" s="18" t="s">
        <v>124</v>
      </c>
      <c r="BE503" s="196">
        <f>IF(N503="základní",J503,0)</f>
        <v>0</v>
      </c>
      <c r="BF503" s="196">
        <f>IF(N503="snížená",J503,0)</f>
        <v>0</v>
      </c>
      <c r="BG503" s="196">
        <f>IF(N503="zákl. přenesená",J503,0)</f>
        <v>0</v>
      </c>
      <c r="BH503" s="196">
        <f>IF(N503="sníž. přenesená",J503,0)</f>
        <v>0</v>
      </c>
      <c r="BI503" s="196">
        <f>IF(N503="nulová",J503,0)</f>
        <v>0</v>
      </c>
      <c r="BJ503" s="18" t="s">
        <v>81</v>
      </c>
      <c r="BK503" s="196">
        <f>ROUND(I503*H503,2)</f>
        <v>0</v>
      </c>
      <c r="BL503" s="18" t="s">
        <v>213</v>
      </c>
      <c r="BM503" s="195" t="s">
        <v>826</v>
      </c>
    </row>
    <row r="504" s="13" customFormat="1">
      <c r="A504" s="13"/>
      <c r="B504" s="197"/>
      <c r="C504" s="13"/>
      <c r="D504" s="198" t="s">
        <v>133</v>
      </c>
      <c r="E504" s="199" t="s">
        <v>1</v>
      </c>
      <c r="F504" s="200" t="s">
        <v>827</v>
      </c>
      <c r="G504" s="13"/>
      <c r="H504" s="201">
        <v>5.7000000000000002</v>
      </c>
      <c r="I504" s="202"/>
      <c r="J504" s="13"/>
      <c r="K504" s="13"/>
      <c r="L504" s="197"/>
      <c r="M504" s="203"/>
      <c r="N504" s="204"/>
      <c r="O504" s="204"/>
      <c r="P504" s="204"/>
      <c r="Q504" s="204"/>
      <c r="R504" s="204"/>
      <c r="S504" s="204"/>
      <c r="T504" s="205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99" t="s">
        <v>133</v>
      </c>
      <c r="AU504" s="199" t="s">
        <v>83</v>
      </c>
      <c r="AV504" s="13" t="s">
        <v>83</v>
      </c>
      <c r="AW504" s="13" t="s">
        <v>30</v>
      </c>
      <c r="AX504" s="13" t="s">
        <v>81</v>
      </c>
      <c r="AY504" s="199" t="s">
        <v>124</v>
      </c>
    </row>
    <row r="505" s="2" customFormat="1" ht="43.2" customHeight="1">
      <c r="A505" s="37"/>
      <c r="B505" s="183"/>
      <c r="C505" s="184" t="s">
        <v>828</v>
      </c>
      <c r="D505" s="184" t="s">
        <v>126</v>
      </c>
      <c r="E505" s="185" t="s">
        <v>829</v>
      </c>
      <c r="F505" s="186" t="s">
        <v>830</v>
      </c>
      <c r="G505" s="187" t="s">
        <v>206</v>
      </c>
      <c r="H505" s="188">
        <v>11.800000000000001</v>
      </c>
      <c r="I505" s="189"/>
      <c r="J505" s="190">
        <f>ROUND(I505*H505,2)</f>
        <v>0</v>
      </c>
      <c r="K505" s="186" t="s">
        <v>130</v>
      </c>
      <c r="L505" s="38"/>
      <c r="M505" s="191" t="s">
        <v>1</v>
      </c>
      <c r="N505" s="192" t="s">
        <v>38</v>
      </c>
      <c r="O505" s="76"/>
      <c r="P505" s="193">
        <f>O505*H505</f>
        <v>0</v>
      </c>
      <c r="Q505" s="193">
        <v>0.0035100000000000001</v>
      </c>
      <c r="R505" s="193">
        <f>Q505*H505</f>
        <v>0.041418000000000003</v>
      </c>
      <c r="S505" s="193">
        <v>0</v>
      </c>
      <c r="T505" s="194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195" t="s">
        <v>213</v>
      </c>
      <c r="AT505" s="195" t="s">
        <v>126</v>
      </c>
      <c r="AU505" s="195" t="s">
        <v>83</v>
      </c>
      <c r="AY505" s="18" t="s">
        <v>124</v>
      </c>
      <c r="BE505" s="196">
        <f>IF(N505="základní",J505,0)</f>
        <v>0</v>
      </c>
      <c r="BF505" s="196">
        <f>IF(N505="snížená",J505,0)</f>
        <v>0</v>
      </c>
      <c r="BG505" s="196">
        <f>IF(N505="zákl. přenesená",J505,0)</f>
        <v>0</v>
      </c>
      <c r="BH505" s="196">
        <f>IF(N505="sníž. přenesená",J505,0)</f>
        <v>0</v>
      </c>
      <c r="BI505" s="196">
        <f>IF(N505="nulová",J505,0)</f>
        <v>0</v>
      </c>
      <c r="BJ505" s="18" t="s">
        <v>81</v>
      </c>
      <c r="BK505" s="196">
        <f>ROUND(I505*H505,2)</f>
        <v>0</v>
      </c>
      <c r="BL505" s="18" t="s">
        <v>213</v>
      </c>
      <c r="BM505" s="195" t="s">
        <v>831</v>
      </c>
    </row>
    <row r="506" s="13" customFormat="1">
      <c r="A506" s="13"/>
      <c r="B506" s="197"/>
      <c r="C506" s="13"/>
      <c r="D506" s="198" t="s">
        <v>133</v>
      </c>
      <c r="E506" s="199" t="s">
        <v>1</v>
      </c>
      <c r="F506" s="200" t="s">
        <v>832</v>
      </c>
      <c r="G506" s="13"/>
      <c r="H506" s="201">
        <v>11.800000000000001</v>
      </c>
      <c r="I506" s="202"/>
      <c r="J506" s="13"/>
      <c r="K506" s="13"/>
      <c r="L506" s="197"/>
      <c r="M506" s="203"/>
      <c r="N506" s="204"/>
      <c r="O506" s="204"/>
      <c r="P506" s="204"/>
      <c r="Q506" s="204"/>
      <c r="R506" s="204"/>
      <c r="S506" s="204"/>
      <c r="T506" s="205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99" t="s">
        <v>133</v>
      </c>
      <c r="AU506" s="199" t="s">
        <v>83</v>
      </c>
      <c r="AV506" s="13" t="s">
        <v>83</v>
      </c>
      <c r="AW506" s="13" t="s">
        <v>30</v>
      </c>
      <c r="AX506" s="13" t="s">
        <v>81</v>
      </c>
      <c r="AY506" s="199" t="s">
        <v>124</v>
      </c>
    </row>
    <row r="507" s="2" customFormat="1" ht="32.4" customHeight="1">
      <c r="A507" s="37"/>
      <c r="B507" s="183"/>
      <c r="C507" s="184" t="s">
        <v>833</v>
      </c>
      <c r="D507" s="184" t="s">
        <v>126</v>
      </c>
      <c r="E507" s="185" t="s">
        <v>834</v>
      </c>
      <c r="F507" s="186" t="s">
        <v>835</v>
      </c>
      <c r="G507" s="187" t="s">
        <v>206</v>
      </c>
      <c r="H507" s="188">
        <v>6.5</v>
      </c>
      <c r="I507" s="189"/>
      <c r="J507" s="190">
        <f>ROUND(I507*H507,2)</f>
        <v>0</v>
      </c>
      <c r="K507" s="186" t="s">
        <v>130</v>
      </c>
      <c r="L507" s="38"/>
      <c r="M507" s="191" t="s">
        <v>1</v>
      </c>
      <c r="N507" s="192" t="s">
        <v>38</v>
      </c>
      <c r="O507" s="76"/>
      <c r="P507" s="193">
        <f>O507*H507</f>
        <v>0</v>
      </c>
      <c r="Q507" s="193">
        <v>0.00182</v>
      </c>
      <c r="R507" s="193">
        <f>Q507*H507</f>
        <v>0.01183</v>
      </c>
      <c r="S507" s="193">
        <v>0</v>
      </c>
      <c r="T507" s="194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195" t="s">
        <v>213</v>
      </c>
      <c r="AT507" s="195" t="s">
        <v>126</v>
      </c>
      <c r="AU507" s="195" t="s">
        <v>83</v>
      </c>
      <c r="AY507" s="18" t="s">
        <v>124</v>
      </c>
      <c r="BE507" s="196">
        <f>IF(N507="základní",J507,0)</f>
        <v>0</v>
      </c>
      <c r="BF507" s="196">
        <f>IF(N507="snížená",J507,0)</f>
        <v>0</v>
      </c>
      <c r="BG507" s="196">
        <f>IF(N507="zákl. přenesená",J507,0)</f>
        <v>0</v>
      </c>
      <c r="BH507" s="196">
        <f>IF(N507="sníž. přenesená",J507,0)</f>
        <v>0</v>
      </c>
      <c r="BI507" s="196">
        <f>IF(N507="nulová",J507,0)</f>
        <v>0</v>
      </c>
      <c r="BJ507" s="18" t="s">
        <v>81</v>
      </c>
      <c r="BK507" s="196">
        <f>ROUND(I507*H507,2)</f>
        <v>0</v>
      </c>
      <c r="BL507" s="18" t="s">
        <v>213</v>
      </c>
      <c r="BM507" s="195" t="s">
        <v>836</v>
      </c>
    </row>
    <row r="508" s="13" customFormat="1">
      <c r="A508" s="13"/>
      <c r="B508" s="197"/>
      <c r="C508" s="13"/>
      <c r="D508" s="198" t="s">
        <v>133</v>
      </c>
      <c r="E508" s="199" t="s">
        <v>1</v>
      </c>
      <c r="F508" s="200" t="s">
        <v>837</v>
      </c>
      <c r="G508" s="13"/>
      <c r="H508" s="201">
        <v>6.5</v>
      </c>
      <c r="I508" s="202"/>
      <c r="J508" s="13"/>
      <c r="K508" s="13"/>
      <c r="L508" s="197"/>
      <c r="M508" s="203"/>
      <c r="N508" s="204"/>
      <c r="O508" s="204"/>
      <c r="P508" s="204"/>
      <c r="Q508" s="204"/>
      <c r="R508" s="204"/>
      <c r="S508" s="204"/>
      <c r="T508" s="205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199" t="s">
        <v>133</v>
      </c>
      <c r="AU508" s="199" t="s">
        <v>83</v>
      </c>
      <c r="AV508" s="13" t="s">
        <v>83</v>
      </c>
      <c r="AW508" s="13" t="s">
        <v>30</v>
      </c>
      <c r="AX508" s="13" t="s">
        <v>81</v>
      </c>
      <c r="AY508" s="199" t="s">
        <v>124</v>
      </c>
    </row>
    <row r="509" s="2" customFormat="1" ht="43.2" customHeight="1">
      <c r="A509" s="37"/>
      <c r="B509" s="183"/>
      <c r="C509" s="184" t="s">
        <v>838</v>
      </c>
      <c r="D509" s="184" t="s">
        <v>126</v>
      </c>
      <c r="E509" s="185" t="s">
        <v>839</v>
      </c>
      <c r="F509" s="186" t="s">
        <v>840</v>
      </c>
      <c r="G509" s="187" t="s">
        <v>163</v>
      </c>
      <c r="H509" s="188">
        <v>0.27000000000000002</v>
      </c>
      <c r="I509" s="189"/>
      <c r="J509" s="190">
        <f>ROUND(I509*H509,2)</f>
        <v>0</v>
      </c>
      <c r="K509" s="186" t="s">
        <v>130</v>
      </c>
      <c r="L509" s="38"/>
      <c r="M509" s="191" t="s">
        <v>1</v>
      </c>
      <c r="N509" s="192" t="s">
        <v>38</v>
      </c>
      <c r="O509" s="76"/>
      <c r="P509" s="193">
        <f>O509*H509</f>
        <v>0</v>
      </c>
      <c r="Q509" s="193">
        <v>0</v>
      </c>
      <c r="R509" s="193">
        <f>Q509*H509</f>
        <v>0</v>
      </c>
      <c r="S509" s="193">
        <v>0</v>
      </c>
      <c r="T509" s="194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195" t="s">
        <v>213</v>
      </c>
      <c r="AT509" s="195" t="s">
        <v>126</v>
      </c>
      <c r="AU509" s="195" t="s">
        <v>83</v>
      </c>
      <c r="AY509" s="18" t="s">
        <v>124</v>
      </c>
      <c r="BE509" s="196">
        <f>IF(N509="základní",J509,0)</f>
        <v>0</v>
      </c>
      <c r="BF509" s="196">
        <f>IF(N509="snížená",J509,0)</f>
        <v>0</v>
      </c>
      <c r="BG509" s="196">
        <f>IF(N509="zákl. přenesená",J509,0)</f>
        <v>0</v>
      </c>
      <c r="BH509" s="196">
        <f>IF(N509="sníž. přenesená",J509,0)</f>
        <v>0</v>
      </c>
      <c r="BI509" s="196">
        <f>IF(N509="nulová",J509,0)</f>
        <v>0</v>
      </c>
      <c r="BJ509" s="18" t="s">
        <v>81</v>
      </c>
      <c r="BK509" s="196">
        <f>ROUND(I509*H509,2)</f>
        <v>0</v>
      </c>
      <c r="BL509" s="18" t="s">
        <v>213</v>
      </c>
      <c r="BM509" s="195" t="s">
        <v>841</v>
      </c>
    </row>
    <row r="510" s="12" customFormat="1" ht="22.8" customHeight="1">
      <c r="A510" s="12"/>
      <c r="B510" s="170"/>
      <c r="C510" s="12"/>
      <c r="D510" s="171" t="s">
        <v>72</v>
      </c>
      <c r="E510" s="181" t="s">
        <v>842</v>
      </c>
      <c r="F510" s="181" t="s">
        <v>843</v>
      </c>
      <c r="G510" s="12"/>
      <c r="H510" s="12"/>
      <c r="I510" s="173"/>
      <c r="J510" s="182">
        <f>BK510</f>
        <v>0</v>
      </c>
      <c r="K510" s="12"/>
      <c r="L510" s="170"/>
      <c r="M510" s="175"/>
      <c r="N510" s="176"/>
      <c r="O510" s="176"/>
      <c r="P510" s="177">
        <f>SUM(P511:P519)</f>
        <v>0</v>
      </c>
      <c r="Q510" s="176"/>
      <c r="R510" s="177">
        <f>SUM(R511:R519)</f>
        <v>5.0264999999999995</v>
      </c>
      <c r="S510" s="176"/>
      <c r="T510" s="178">
        <f>SUM(T511:T519)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171" t="s">
        <v>83</v>
      </c>
      <c r="AT510" s="179" t="s">
        <v>72</v>
      </c>
      <c r="AU510" s="179" t="s">
        <v>81</v>
      </c>
      <c r="AY510" s="171" t="s">
        <v>124</v>
      </c>
      <c r="BK510" s="180">
        <f>SUM(BK511:BK519)</f>
        <v>0</v>
      </c>
    </row>
    <row r="511" s="2" customFormat="1" ht="32.4" customHeight="1">
      <c r="A511" s="37"/>
      <c r="B511" s="183"/>
      <c r="C511" s="184" t="s">
        <v>844</v>
      </c>
      <c r="D511" s="184" t="s">
        <v>126</v>
      </c>
      <c r="E511" s="185" t="s">
        <v>845</v>
      </c>
      <c r="F511" s="186" t="s">
        <v>846</v>
      </c>
      <c r="G511" s="187" t="s">
        <v>179</v>
      </c>
      <c r="H511" s="188">
        <v>5</v>
      </c>
      <c r="I511" s="189"/>
      <c r="J511" s="190">
        <f>ROUND(I511*H511,2)</f>
        <v>0</v>
      </c>
      <c r="K511" s="186" t="s">
        <v>1</v>
      </c>
      <c r="L511" s="38"/>
      <c r="M511" s="191" t="s">
        <v>1</v>
      </c>
      <c r="N511" s="192" t="s">
        <v>38</v>
      </c>
      <c r="O511" s="76"/>
      <c r="P511" s="193">
        <f>O511*H511</f>
        <v>0</v>
      </c>
      <c r="Q511" s="193">
        <v>0</v>
      </c>
      <c r="R511" s="193">
        <f>Q511*H511</f>
        <v>0</v>
      </c>
      <c r="S511" s="193">
        <v>0</v>
      </c>
      <c r="T511" s="194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195" t="s">
        <v>213</v>
      </c>
      <c r="AT511" s="195" t="s">
        <v>126</v>
      </c>
      <c r="AU511" s="195" t="s">
        <v>83</v>
      </c>
      <c r="AY511" s="18" t="s">
        <v>124</v>
      </c>
      <c r="BE511" s="196">
        <f>IF(N511="základní",J511,0)</f>
        <v>0</v>
      </c>
      <c r="BF511" s="196">
        <f>IF(N511="snížená",J511,0)</f>
        <v>0</v>
      </c>
      <c r="BG511" s="196">
        <f>IF(N511="zákl. přenesená",J511,0)</f>
        <v>0</v>
      </c>
      <c r="BH511" s="196">
        <f>IF(N511="sníž. přenesená",J511,0)</f>
        <v>0</v>
      </c>
      <c r="BI511" s="196">
        <f>IF(N511="nulová",J511,0)</f>
        <v>0</v>
      </c>
      <c r="BJ511" s="18" t="s">
        <v>81</v>
      </c>
      <c r="BK511" s="196">
        <f>ROUND(I511*H511,2)</f>
        <v>0</v>
      </c>
      <c r="BL511" s="18" t="s">
        <v>213</v>
      </c>
      <c r="BM511" s="195" t="s">
        <v>847</v>
      </c>
    </row>
    <row r="512" s="2" customFormat="1" ht="32.4" customHeight="1">
      <c r="A512" s="37"/>
      <c r="B512" s="183"/>
      <c r="C512" s="184" t="s">
        <v>848</v>
      </c>
      <c r="D512" s="184" t="s">
        <v>126</v>
      </c>
      <c r="E512" s="185" t="s">
        <v>849</v>
      </c>
      <c r="F512" s="186" t="s">
        <v>850</v>
      </c>
      <c r="G512" s="187" t="s">
        <v>206</v>
      </c>
      <c r="H512" s="188">
        <v>53.850000000000001</v>
      </c>
      <c r="I512" s="189"/>
      <c r="J512" s="190">
        <f>ROUND(I512*H512,2)</f>
        <v>0</v>
      </c>
      <c r="K512" s="186" t="s">
        <v>1</v>
      </c>
      <c r="L512" s="38"/>
      <c r="M512" s="191" t="s">
        <v>1</v>
      </c>
      <c r="N512" s="192" t="s">
        <v>38</v>
      </c>
      <c r="O512" s="76"/>
      <c r="P512" s="193">
        <f>O512*H512</f>
        <v>0</v>
      </c>
      <c r="Q512" s="193">
        <v>0.089999999999999997</v>
      </c>
      <c r="R512" s="193">
        <f>Q512*H512</f>
        <v>4.8464999999999998</v>
      </c>
      <c r="S512" s="193">
        <v>0</v>
      </c>
      <c r="T512" s="194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195" t="s">
        <v>213</v>
      </c>
      <c r="AT512" s="195" t="s">
        <v>126</v>
      </c>
      <c r="AU512" s="195" t="s">
        <v>83</v>
      </c>
      <c r="AY512" s="18" t="s">
        <v>124</v>
      </c>
      <c r="BE512" s="196">
        <f>IF(N512="základní",J512,0)</f>
        <v>0</v>
      </c>
      <c r="BF512" s="196">
        <f>IF(N512="snížená",J512,0)</f>
        <v>0</v>
      </c>
      <c r="BG512" s="196">
        <f>IF(N512="zákl. přenesená",J512,0)</f>
        <v>0</v>
      </c>
      <c r="BH512" s="196">
        <f>IF(N512="sníž. přenesená",J512,0)</f>
        <v>0</v>
      </c>
      <c r="BI512" s="196">
        <f>IF(N512="nulová",J512,0)</f>
        <v>0</v>
      </c>
      <c r="BJ512" s="18" t="s">
        <v>81</v>
      </c>
      <c r="BK512" s="196">
        <f>ROUND(I512*H512,2)</f>
        <v>0</v>
      </c>
      <c r="BL512" s="18" t="s">
        <v>213</v>
      </c>
      <c r="BM512" s="195" t="s">
        <v>851</v>
      </c>
    </row>
    <row r="513" s="2" customFormat="1" ht="43.2" customHeight="1">
      <c r="A513" s="37"/>
      <c r="B513" s="183"/>
      <c r="C513" s="184" t="s">
        <v>852</v>
      </c>
      <c r="D513" s="184" t="s">
        <v>126</v>
      </c>
      <c r="E513" s="185" t="s">
        <v>853</v>
      </c>
      <c r="F513" s="186" t="s">
        <v>854</v>
      </c>
      <c r="G513" s="187" t="s">
        <v>179</v>
      </c>
      <c r="H513" s="188">
        <v>1</v>
      </c>
      <c r="I513" s="189"/>
      <c r="J513" s="190">
        <f>ROUND(I513*H513,2)</f>
        <v>0</v>
      </c>
      <c r="K513" s="186" t="s">
        <v>1</v>
      </c>
      <c r="L513" s="38"/>
      <c r="M513" s="191" t="s">
        <v>1</v>
      </c>
      <c r="N513" s="192" t="s">
        <v>38</v>
      </c>
      <c r="O513" s="76"/>
      <c r="P513" s="193">
        <f>O513*H513</f>
        <v>0</v>
      </c>
      <c r="Q513" s="193">
        <v>0.089999999999999997</v>
      </c>
      <c r="R513" s="193">
        <f>Q513*H513</f>
        <v>0.089999999999999997</v>
      </c>
      <c r="S513" s="193">
        <v>0</v>
      </c>
      <c r="T513" s="194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195" t="s">
        <v>213</v>
      </c>
      <c r="AT513" s="195" t="s">
        <v>126</v>
      </c>
      <c r="AU513" s="195" t="s">
        <v>83</v>
      </c>
      <c r="AY513" s="18" t="s">
        <v>124</v>
      </c>
      <c r="BE513" s="196">
        <f>IF(N513="základní",J513,0)</f>
        <v>0</v>
      </c>
      <c r="BF513" s="196">
        <f>IF(N513="snížená",J513,0)</f>
        <v>0</v>
      </c>
      <c r="BG513" s="196">
        <f>IF(N513="zákl. přenesená",J513,0)</f>
        <v>0</v>
      </c>
      <c r="BH513" s="196">
        <f>IF(N513="sníž. přenesená",J513,0)</f>
        <v>0</v>
      </c>
      <c r="BI513" s="196">
        <f>IF(N513="nulová",J513,0)</f>
        <v>0</v>
      </c>
      <c r="BJ513" s="18" t="s">
        <v>81</v>
      </c>
      <c r="BK513" s="196">
        <f>ROUND(I513*H513,2)</f>
        <v>0</v>
      </c>
      <c r="BL513" s="18" t="s">
        <v>213</v>
      </c>
      <c r="BM513" s="195" t="s">
        <v>855</v>
      </c>
    </row>
    <row r="514" s="2" customFormat="1" ht="43.2" customHeight="1">
      <c r="A514" s="37"/>
      <c r="B514" s="183"/>
      <c r="C514" s="184" t="s">
        <v>856</v>
      </c>
      <c r="D514" s="184" t="s">
        <v>126</v>
      </c>
      <c r="E514" s="185" t="s">
        <v>857</v>
      </c>
      <c r="F514" s="186" t="s">
        <v>858</v>
      </c>
      <c r="G514" s="187" t="s">
        <v>179</v>
      </c>
      <c r="H514" s="188">
        <v>1</v>
      </c>
      <c r="I514" s="189"/>
      <c r="J514" s="190">
        <f>ROUND(I514*H514,2)</f>
        <v>0</v>
      </c>
      <c r="K514" s="186" t="s">
        <v>1</v>
      </c>
      <c r="L514" s="38"/>
      <c r="M514" s="191" t="s">
        <v>1</v>
      </c>
      <c r="N514" s="192" t="s">
        <v>38</v>
      </c>
      <c r="O514" s="76"/>
      <c r="P514" s="193">
        <f>O514*H514</f>
        <v>0</v>
      </c>
      <c r="Q514" s="193">
        <v>0.089999999999999997</v>
      </c>
      <c r="R514" s="193">
        <f>Q514*H514</f>
        <v>0.089999999999999997</v>
      </c>
      <c r="S514" s="193">
        <v>0</v>
      </c>
      <c r="T514" s="194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195" t="s">
        <v>213</v>
      </c>
      <c r="AT514" s="195" t="s">
        <v>126</v>
      </c>
      <c r="AU514" s="195" t="s">
        <v>83</v>
      </c>
      <c r="AY514" s="18" t="s">
        <v>124</v>
      </c>
      <c r="BE514" s="196">
        <f>IF(N514="základní",J514,0)</f>
        <v>0</v>
      </c>
      <c r="BF514" s="196">
        <f>IF(N514="snížená",J514,0)</f>
        <v>0</v>
      </c>
      <c r="BG514" s="196">
        <f>IF(N514="zákl. přenesená",J514,0)</f>
        <v>0</v>
      </c>
      <c r="BH514" s="196">
        <f>IF(N514="sníž. přenesená",J514,0)</f>
        <v>0</v>
      </c>
      <c r="BI514" s="196">
        <f>IF(N514="nulová",J514,0)</f>
        <v>0</v>
      </c>
      <c r="BJ514" s="18" t="s">
        <v>81</v>
      </c>
      <c r="BK514" s="196">
        <f>ROUND(I514*H514,2)</f>
        <v>0</v>
      </c>
      <c r="BL514" s="18" t="s">
        <v>213</v>
      </c>
      <c r="BM514" s="195" t="s">
        <v>859</v>
      </c>
    </row>
    <row r="515" s="2" customFormat="1" ht="21.6" customHeight="1">
      <c r="A515" s="37"/>
      <c r="B515" s="183"/>
      <c r="C515" s="184" t="s">
        <v>860</v>
      </c>
      <c r="D515" s="184" t="s">
        <v>126</v>
      </c>
      <c r="E515" s="185" t="s">
        <v>861</v>
      </c>
      <c r="F515" s="186" t="s">
        <v>862</v>
      </c>
      <c r="G515" s="187" t="s">
        <v>863</v>
      </c>
      <c r="H515" s="188">
        <v>257.904</v>
      </c>
      <c r="I515" s="189"/>
      <c r="J515" s="190">
        <f>ROUND(I515*H515,2)</f>
        <v>0</v>
      </c>
      <c r="K515" s="186" t="s">
        <v>1</v>
      </c>
      <c r="L515" s="38"/>
      <c r="M515" s="191" t="s">
        <v>1</v>
      </c>
      <c r="N515" s="192" t="s">
        <v>38</v>
      </c>
      <c r="O515" s="76"/>
      <c r="P515" s="193">
        <f>O515*H515</f>
        <v>0</v>
      </c>
      <c r="Q515" s="193">
        <v>0</v>
      </c>
      <c r="R515" s="193">
        <f>Q515*H515</f>
        <v>0</v>
      </c>
      <c r="S515" s="193">
        <v>0</v>
      </c>
      <c r="T515" s="194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195" t="s">
        <v>213</v>
      </c>
      <c r="AT515" s="195" t="s">
        <v>126</v>
      </c>
      <c r="AU515" s="195" t="s">
        <v>83</v>
      </c>
      <c r="AY515" s="18" t="s">
        <v>124</v>
      </c>
      <c r="BE515" s="196">
        <f>IF(N515="základní",J515,0)</f>
        <v>0</v>
      </c>
      <c r="BF515" s="196">
        <f>IF(N515="snížená",J515,0)</f>
        <v>0</v>
      </c>
      <c r="BG515" s="196">
        <f>IF(N515="zákl. přenesená",J515,0)</f>
        <v>0</v>
      </c>
      <c r="BH515" s="196">
        <f>IF(N515="sníž. přenesená",J515,0)</f>
        <v>0</v>
      </c>
      <c r="BI515" s="196">
        <f>IF(N515="nulová",J515,0)</f>
        <v>0</v>
      </c>
      <c r="BJ515" s="18" t="s">
        <v>81</v>
      </c>
      <c r="BK515" s="196">
        <f>ROUND(I515*H515,2)</f>
        <v>0</v>
      </c>
      <c r="BL515" s="18" t="s">
        <v>213</v>
      </c>
      <c r="BM515" s="195" t="s">
        <v>864</v>
      </c>
    </row>
    <row r="516" s="13" customFormat="1">
      <c r="A516" s="13"/>
      <c r="B516" s="197"/>
      <c r="C516" s="13"/>
      <c r="D516" s="198" t="s">
        <v>133</v>
      </c>
      <c r="E516" s="199" t="s">
        <v>1</v>
      </c>
      <c r="F516" s="200" t="s">
        <v>865</v>
      </c>
      <c r="G516" s="13"/>
      <c r="H516" s="201">
        <v>214.91999999999999</v>
      </c>
      <c r="I516" s="202"/>
      <c r="J516" s="13"/>
      <c r="K516" s="13"/>
      <c r="L516" s="197"/>
      <c r="M516" s="203"/>
      <c r="N516" s="204"/>
      <c r="O516" s="204"/>
      <c r="P516" s="204"/>
      <c r="Q516" s="204"/>
      <c r="R516" s="204"/>
      <c r="S516" s="204"/>
      <c r="T516" s="205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199" t="s">
        <v>133</v>
      </c>
      <c r="AU516" s="199" t="s">
        <v>83</v>
      </c>
      <c r="AV516" s="13" t="s">
        <v>83</v>
      </c>
      <c r="AW516" s="13" t="s">
        <v>30</v>
      </c>
      <c r="AX516" s="13" t="s">
        <v>73</v>
      </c>
      <c r="AY516" s="199" t="s">
        <v>124</v>
      </c>
    </row>
    <row r="517" s="13" customFormat="1">
      <c r="A517" s="13"/>
      <c r="B517" s="197"/>
      <c r="C517" s="13"/>
      <c r="D517" s="198" t="s">
        <v>133</v>
      </c>
      <c r="E517" s="199" t="s">
        <v>1</v>
      </c>
      <c r="F517" s="200" t="s">
        <v>866</v>
      </c>
      <c r="G517" s="13"/>
      <c r="H517" s="201">
        <v>42.984000000000002</v>
      </c>
      <c r="I517" s="202"/>
      <c r="J517" s="13"/>
      <c r="K517" s="13"/>
      <c r="L517" s="197"/>
      <c r="M517" s="203"/>
      <c r="N517" s="204"/>
      <c r="O517" s="204"/>
      <c r="P517" s="204"/>
      <c r="Q517" s="204"/>
      <c r="R517" s="204"/>
      <c r="S517" s="204"/>
      <c r="T517" s="20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99" t="s">
        <v>133</v>
      </c>
      <c r="AU517" s="199" t="s">
        <v>83</v>
      </c>
      <c r="AV517" s="13" t="s">
        <v>83</v>
      </c>
      <c r="AW517" s="13" t="s">
        <v>30</v>
      </c>
      <c r="AX517" s="13" t="s">
        <v>73</v>
      </c>
      <c r="AY517" s="199" t="s">
        <v>124</v>
      </c>
    </row>
    <row r="518" s="14" customFormat="1">
      <c r="A518" s="14"/>
      <c r="B518" s="206"/>
      <c r="C518" s="14"/>
      <c r="D518" s="198" t="s">
        <v>133</v>
      </c>
      <c r="E518" s="207" t="s">
        <v>1</v>
      </c>
      <c r="F518" s="208" t="s">
        <v>136</v>
      </c>
      <c r="G518" s="14"/>
      <c r="H518" s="209">
        <v>257.904</v>
      </c>
      <c r="I518" s="210"/>
      <c r="J518" s="14"/>
      <c r="K518" s="14"/>
      <c r="L518" s="206"/>
      <c r="M518" s="211"/>
      <c r="N518" s="212"/>
      <c r="O518" s="212"/>
      <c r="P518" s="212"/>
      <c r="Q518" s="212"/>
      <c r="R518" s="212"/>
      <c r="S518" s="212"/>
      <c r="T518" s="21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07" t="s">
        <v>133</v>
      </c>
      <c r="AU518" s="207" t="s">
        <v>83</v>
      </c>
      <c r="AV518" s="14" t="s">
        <v>131</v>
      </c>
      <c r="AW518" s="14" t="s">
        <v>30</v>
      </c>
      <c r="AX518" s="14" t="s">
        <v>81</v>
      </c>
      <c r="AY518" s="207" t="s">
        <v>124</v>
      </c>
    </row>
    <row r="519" s="2" customFormat="1" ht="43.2" customHeight="1">
      <c r="A519" s="37"/>
      <c r="B519" s="183"/>
      <c r="C519" s="184" t="s">
        <v>867</v>
      </c>
      <c r="D519" s="184" t="s">
        <v>126</v>
      </c>
      <c r="E519" s="185" t="s">
        <v>868</v>
      </c>
      <c r="F519" s="186" t="s">
        <v>869</v>
      </c>
      <c r="G519" s="187" t="s">
        <v>163</v>
      </c>
      <c r="H519" s="188">
        <v>5.0270000000000001</v>
      </c>
      <c r="I519" s="189"/>
      <c r="J519" s="190">
        <f>ROUND(I519*H519,2)</f>
        <v>0</v>
      </c>
      <c r="K519" s="186" t="s">
        <v>130</v>
      </c>
      <c r="L519" s="38"/>
      <c r="M519" s="191" t="s">
        <v>1</v>
      </c>
      <c r="N519" s="192" t="s">
        <v>38</v>
      </c>
      <c r="O519" s="76"/>
      <c r="P519" s="193">
        <f>O519*H519</f>
        <v>0</v>
      </c>
      <c r="Q519" s="193">
        <v>0</v>
      </c>
      <c r="R519" s="193">
        <f>Q519*H519</f>
        <v>0</v>
      </c>
      <c r="S519" s="193">
        <v>0</v>
      </c>
      <c r="T519" s="194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195" t="s">
        <v>213</v>
      </c>
      <c r="AT519" s="195" t="s">
        <v>126</v>
      </c>
      <c r="AU519" s="195" t="s">
        <v>83</v>
      </c>
      <c r="AY519" s="18" t="s">
        <v>124</v>
      </c>
      <c r="BE519" s="196">
        <f>IF(N519="základní",J519,0)</f>
        <v>0</v>
      </c>
      <c r="BF519" s="196">
        <f>IF(N519="snížená",J519,0)</f>
        <v>0</v>
      </c>
      <c r="BG519" s="196">
        <f>IF(N519="zákl. přenesená",J519,0)</f>
        <v>0</v>
      </c>
      <c r="BH519" s="196">
        <f>IF(N519="sníž. přenesená",J519,0)</f>
        <v>0</v>
      </c>
      <c r="BI519" s="196">
        <f>IF(N519="nulová",J519,0)</f>
        <v>0</v>
      </c>
      <c r="BJ519" s="18" t="s">
        <v>81</v>
      </c>
      <c r="BK519" s="196">
        <f>ROUND(I519*H519,2)</f>
        <v>0</v>
      </c>
      <c r="BL519" s="18" t="s">
        <v>213</v>
      </c>
      <c r="BM519" s="195" t="s">
        <v>870</v>
      </c>
    </row>
    <row r="520" s="12" customFormat="1" ht="22.8" customHeight="1">
      <c r="A520" s="12"/>
      <c r="B520" s="170"/>
      <c r="C520" s="12"/>
      <c r="D520" s="171" t="s">
        <v>72</v>
      </c>
      <c r="E520" s="181" t="s">
        <v>871</v>
      </c>
      <c r="F520" s="181" t="s">
        <v>872</v>
      </c>
      <c r="G520" s="12"/>
      <c r="H520" s="12"/>
      <c r="I520" s="173"/>
      <c r="J520" s="182">
        <f>BK520</f>
        <v>0</v>
      </c>
      <c r="K520" s="12"/>
      <c r="L520" s="170"/>
      <c r="M520" s="175"/>
      <c r="N520" s="176"/>
      <c r="O520" s="176"/>
      <c r="P520" s="177">
        <f>SUM(P521:P528)</f>
        <v>0</v>
      </c>
      <c r="Q520" s="176"/>
      <c r="R520" s="177">
        <f>SUM(R521:R528)</f>
        <v>2.2110605899999998</v>
      </c>
      <c r="S520" s="176"/>
      <c r="T520" s="178">
        <f>SUM(T521:T528)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171" t="s">
        <v>83</v>
      </c>
      <c r="AT520" s="179" t="s">
        <v>72</v>
      </c>
      <c r="AU520" s="179" t="s">
        <v>81</v>
      </c>
      <c r="AY520" s="171" t="s">
        <v>124</v>
      </c>
      <c r="BK520" s="180">
        <f>SUM(BK521:BK528)</f>
        <v>0</v>
      </c>
    </row>
    <row r="521" s="2" customFormat="1" ht="32.4" customHeight="1">
      <c r="A521" s="37"/>
      <c r="B521" s="183"/>
      <c r="C521" s="184" t="s">
        <v>873</v>
      </c>
      <c r="D521" s="184" t="s">
        <v>126</v>
      </c>
      <c r="E521" s="185" t="s">
        <v>874</v>
      </c>
      <c r="F521" s="186" t="s">
        <v>875</v>
      </c>
      <c r="G521" s="187" t="s">
        <v>206</v>
      </c>
      <c r="H521" s="188">
        <v>60.649999999999999</v>
      </c>
      <c r="I521" s="189"/>
      <c r="J521" s="190">
        <f>ROUND(I521*H521,2)</f>
        <v>0</v>
      </c>
      <c r="K521" s="186" t="s">
        <v>130</v>
      </c>
      <c r="L521" s="38"/>
      <c r="M521" s="191" t="s">
        <v>1</v>
      </c>
      <c r="N521" s="192" t="s">
        <v>38</v>
      </c>
      <c r="O521" s="76"/>
      <c r="P521" s="193">
        <f>O521*H521</f>
        <v>0</v>
      </c>
      <c r="Q521" s="193">
        <v>0.00042999999999999999</v>
      </c>
      <c r="R521" s="193">
        <f>Q521*H521</f>
        <v>0.026079499999999999</v>
      </c>
      <c r="S521" s="193">
        <v>0</v>
      </c>
      <c r="T521" s="194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195" t="s">
        <v>213</v>
      </c>
      <c r="AT521" s="195" t="s">
        <v>126</v>
      </c>
      <c r="AU521" s="195" t="s">
        <v>83</v>
      </c>
      <c r="AY521" s="18" t="s">
        <v>124</v>
      </c>
      <c r="BE521" s="196">
        <f>IF(N521="základní",J521,0)</f>
        <v>0</v>
      </c>
      <c r="BF521" s="196">
        <f>IF(N521="snížená",J521,0)</f>
        <v>0</v>
      </c>
      <c r="BG521" s="196">
        <f>IF(N521="zákl. přenesená",J521,0)</f>
        <v>0</v>
      </c>
      <c r="BH521" s="196">
        <f>IF(N521="sníž. přenesená",J521,0)</f>
        <v>0</v>
      </c>
      <c r="BI521" s="196">
        <f>IF(N521="nulová",J521,0)</f>
        <v>0</v>
      </c>
      <c r="BJ521" s="18" t="s">
        <v>81</v>
      </c>
      <c r="BK521" s="196">
        <f>ROUND(I521*H521,2)</f>
        <v>0</v>
      </c>
      <c r="BL521" s="18" t="s">
        <v>213</v>
      </c>
      <c r="BM521" s="195" t="s">
        <v>876</v>
      </c>
    </row>
    <row r="522" s="2" customFormat="1" ht="21.6" customHeight="1">
      <c r="A522" s="37"/>
      <c r="B522" s="183"/>
      <c r="C522" s="221" t="s">
        <v>877</v>
      </c>
      <c r="D522" s="221" t="s">
        <v>193</v>
      </c>
      <c r="E522" s="222" t="s">
        <v>878</v>
      </c>
      <c r="F522" s="223" t="s">
        <v>879</v>
      </c>
      <c r="G522" s="224" t="s">
        <v>179</v>
      </c>
      <c r="H522" s="225">
        <v>202.167</v>
      </c>
      <c r="I522" s="226"/>
      <c r="J522" s="227">
        <f>ROUND(I522*H522,2)</f>
        <v>0</v>
      </c>
      <c r="K522" s="223" t="s">
        <v>130</v>
      </c>
      <c r="L522" s="228"/>
      <c r="M522" s="229" t="s">
        <v>1</v>
      </c>
      <c r="N522" s="230" t="s">
        <v>38</v>
      </c>
      <c r="O522" s="76"/>
      <c r="P522" s="193">
        <f>O522*H522</f>
        <v>0</v>
      </c>
      <c r="Q522" s="193">
        <v>0.00046999999999999999</v>
      </c>
      <c r="R522" s="193">
        <f>Q522*H522</f>
        <v>0.095018489999999997</v>
      </c>
      <c r="S522" s="193">
        <v>0</v>
      </c>
      <c r="T522" s="194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195" t="s">
        <v>304</v>
      </c>
      <c r="AT522" s="195" t="s">
        <v>193</v>
      </c>
      <c r="AU522" s="195" t="s">
        <v>83</v>
      </c>
      <c r="AY522" s="18" t="s">
        <v>124</v>
      </c>
      <c r="BE522" s="196">
        <f>IF(N522="základní",J522,0)</f>
        <v>0</v>
      </c>
      <c r="BF522" s="196">
        <f>IF(N522="snížená",J522,0)</f>
        <v>0</v>
      </c>
      <c r="BG522" s="196">
        <f>IF(N522="zákl. přenesená",J522,0)</f>
        <v>0</v>
      </c>
      <c r="BH522" s="196">
        <f>IF(N522="sníž. přenesená",J522,0)</f>
        <v>0</v>
      </c>
      <c r="BI522" s="196">
        <f>IF(N522="nulová",J522,0)</f>
        <v>0</v>
      </c>
      <c r="BJ522" s="18" t="s">
        <v>81</v>
      </c>
      <c r="BK522" s="196">
        <f>ROUND(I522*H522,2)</f>
        <v>0</v>
      </c>
      <c r="BL522" s="18" t="s">
        <v>213</v>
      </c>
      <c r="BM522" s="195" t="s">
        <v>880</v>
      </c>
    </row>
    <row r="523" s="13" customFormat="1">
      <c r="A523" s="13"/>
      <c r="B523" s="197"/>
      <c r="C523" s="13"/>
      <c r="D523" s="198" t="s">
        <v>133</v>
      </c>
      <c r="E523" s="199" t="s">
        <v>1</v>
      </c>
      <c r="F523" s="200" t="s">
        <v>881</v>
      </c>
      <c r="G523" s="13"/>
      <c r="H523" s="201">
        <v>202.167</v>
      </c>
      <c r="I523" s="202"/>
      <c r="J523" s="13"/>
      <c r="K523" s="13"/>
      <c r="L523" s="197"/>
      <c r="M523" s="203"/>
      <c r="N523" s="204"/>
      <c r="O523" s="204"/>
      <c r="P523" s="204"/>
      <c r="Q523" s="204"/>
      <c r="R523" s="204"/>
      <c r="S523" s="204"/>
      <c r="T523" s="205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199" t="s">
        <v>133</v>
      </c>
      <c r="AU523" s="199" t="s">
        <v>83</v>
      </c>
      <c r="AV523" s="13" t="s">
        <v>83</v>
      </c>
      <c r="AW523" s="13" t="s">
        <v>30</v>
      </c>
      <c r="AX523" s="13" t="s">
        <v>81</v>
      </c>
      <c r="AY523" s="199" t="s">
        <v>124</v>
      </c>
    </row>
    <row r="524" s="2" customFormat="1" ht="32.4" customHeight="1">
      <c r="A524" s="37"/>
      <c r="B524" s="183"/>
      <c r="C524" s="184" t="s">
        <v>882</v>
      </c>
      <c r="D524" s="184" t="s">
        <v>126</v>
      </c>
      <c r="E524" s="185" t="s">
        <v>883</v>
      </c>
      <c r="F524" s="186" t="s">
        <v>884</v>
      </c>
      <c r="G524" s="187" t="s">
        <v>189</v>
      </c>
      <c r="H524" s="188">
        <v>81.030000000000001</v>
      </c>
      <c r="I524" s="189"/>
      <c r="J524" s="190">
        <f>ROUND(I524*H524,2)</f>
        <v>0</v>
      </c>
      <c r="K524" s="186" t="s">
        <v>130</v>
      </c>
      <c r="L524" s="38"/>
      <c r="M524" s="191" t="s">
        <v>1</v>
      </c>
      <c r="N524" s="192" t="s">
        <v>38</v>
      </c>
      <c r="O524" s="76"/>
      <c r="P524" s="193">
        <f>O524*H524</f>
        <v>0</v>
      </c>
      <c r="Q524" s="193">
        <v>0.0063</v>
      </c>
      <c r="R524" s="193">
        <f>Q524*H524</f>
        <v>0.51048899999999997</v>
      </c>
      <c r="S524" s="193">
        <v>0</v>
      </c>
      <c r="T524" s="194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195" t="s">
        <v>213</v>
      </c>
      <c r="AT524" s="195" t="s">
        <v>126</v>
      </c>
      <c r="AU524" s="195" t="s">
        <v>83</v>
      </c>
      <c r="AY524" s="18" t="s">
        <v>124</v>
      </c>
      <c r="BE524" s="196">
        <f>IF(N524="základní",J524,0)</f>
        <v>0</v>
      </c>
      <c r="BF524" s="196">
        <f>IF(N524="snížená",J524,0)</f>
        <v>0</v>
      </c>
      <c r="BG524" s="196">
        <f>IF(N524="zákl. přenesená",J524,0)</f>
        <v>0</v>
      </c>
      <c r="BH524" s="196">
        <f>IF(N524="sníž. přenesená",J524,0)</f>
        <v>0</v>
      </c>
      <c r="BI524" s="196">
        <f>IF(N524="nulová",J524,0)</f>
        <v>0</v>
      </c>
      <c r="BJ524" s="18" t="s">
        <v>81</v>
      </c>
      <c r="BK524" s="196">
        <f>ROUND(I524*H524,2)</f>
        <v>0</v>
      </c>
      <c r="BL524" s="18" t="s">
        <v>213</v>
      </c>
      <c r="BM524" s="195" t="s">
        <v>885</v>
      </c>
    </row>
    <row r="525" s="2" customFormat="1" ht="14.4" customHeight="1">
      <c r="A525" s="37"/>
      <c r="B525" s="183"/>
      <c r="C525" s="221" t="s">
        <v>886</v>
      </c>
      <c r="D525" s="221" t="s">
        <v>193</v>
      </c>
      <c r="E525" s="222" t="s">
        <v>887</v>
      </c>
      <c r="F525" s="223" t="s">
        <v>888</v>
      </c>
      <c r="G525" s="224" t="s">
        <v>189</v>
      </c>
      <c r="H525" s="225">
        <v>89.132999999999996</v>
      </c>
      <c r="I525" s="226"/>
      <c r="J525" s="227">
        <f>ROUND(I525*H525,2)</f>
        <v>0</v>
      </c>
      <c r="K525" s="223" t="s">
        <v>130</v>
      </c>
      <c r="L525" s="228"/>
      <c r="M525" s="229" t="s">
        <v>1</v>
      </c>
      <c r="N525" s="230" t="s">
        <v>38</v>
      </c>
      <c r="O525" s="76"/>
      <c r="P525" s="193">
        <f>O525*H525</f>
        <v>0</v>
      </c>
      <c r="Q525" s="193">
        <v>0.0177</v>
      </c>
      <c r="R525" s="193">
        <f>Q525*H525</f>
        <v>1.5776541</v>
      </c>
      <c r="S525" s="193">
        <v>0</v>
      </c>
      <c r="T525" s="194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195" t="s">
        <v>304</v>
      </c>
      <c r="AT525" s="195" t="s">
        <v>193</v>
      </c>
      <c r="AU525" s="195" t="s">
        <v>83</v>
      </c>
      <c r="AY525" s="18" t="s">
        <v>124</v>
      </c>
      <c r="BE525" s="196">
        <f>IF(N525="základní",J525,0)</f>
        <v>0</v>
      </c>
      <c r="BF525" s="196">
        <f>IF(N525="snížená",J525,0)</f>
        <v>0</v>
      </c>
      <c r="BG525" s="196">
        <f>IF(N525="zákl. přenesená",J525,0)</f>
        <v>0</v>
      </c>
      <c r="BH525" s="196">
        <f>IF(N525="sníž. přenesená",J525,0)</f>
        <v>0</v>
      </c>
      <c r="BI525" s="196">
        <f>IF(N525="nulová",J525,0)</f>
        <v>0</v>
      </c>
      <c r="BJ525" s="18" t="s">
        <v>81</v>
      </c>
      <c r="BK525" s="196">
        <f>ROUND(I525*H525,2)</f>
        <v>0</v>
      </c>
      <c r="BL525" s="18" t="s">
        <v>213</v>
      </c>
      <c r="BM525" s="195" t="s">
        <v>889</v>
      </c>
    </row>
    <row r="526" s="13" customFormat="1">
      <c r="A526" s="13"/>
      <c r="B526" s="197"/>
      <c r="C526" s="13"/>
      <c r="D526" s="198" t="s">
        <v>133</v>
      </c>
      <c r="E526" s="199" t="s">
        <v>1</v>
      </c>
      <c r="F526" s="200" t="s">
        <v>890</v>
      </c>
      <c r="G526" s="13"/>
      <c r="H526" s="201">
        <v>89.132999999999996</v>
      </c>
      <c r="I526" s="202"/>
      <c r="J526" s="13"/>
      <c r="K526" s="13"/>
      <c r="L526" s="197"/>
      <c r="M526" s="203"/>
      <c r="N526" s="204"/>
      <c r="O526" s="204"/>
      <c r="P526" s="204"/>
      <c r="Q526" s="204"/>
      <c r="R526" s="204"/>
      <c r="S526" s="204"/>
      <c r="T526" s="205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199" t="s">
        <v>133</v>
      </c>
      <c r="AU526" s="199" t="s">
        <v>83</v>
      </c>
      <c r="AV526" s="13" t="s">
        <v>83</v>
      </c>
      <c r="AW526" s="13" t="s">
        <v>30</v>
      </c>
      <c r="AX526" s="13" t="s">
        <v>81</v>
      </c>
      <c r="AY526" s="199" t="s">
        <v>124</v>
      </c>
    </row>
    <row r="527" s="2" customFormat="1" ht="21.6" customHeight="1">
      <c r="A527" s="37"/>
      <c r="B527" s="183"/>
      <c r="C527" s="184" t="s">
        <v>891</v>
      </c>
      <c r="D527" s="184" t="s">
        <v>126</v>
      </c>
      <c r="E527" s="185" t="s">
        <v>892</v>
      </c>
      <c r="F527" s="186" t="s">
        <v>893</v>
      </c>
      <c r="G527" s="187" t="s">
        <v>206</v>
      </c>
      <c r="H527" s="188">
        <v>60.649999999999999</v>
      </c>
      <c r="I527" s="189"/>
      <c r="J527" s="190">
        <f>ROUND(I527*H527,2)</f>
        <v>0</v>
      </c>
      <c r="K527" s="186" t="s">
        <v>130</v>
      </c>
      <c r="L527" s="38"/>
      <c r="M527" s="191" t="s">
        <v>1</v>
      </c>
      <c r="N527" s="192" t="s">
        <v>38</v>
      </c>
      <c r="O527" s="76"/>
      <c r="P527" s="193">
        <f>O527*H527</f>
        <v>0</v>
      </c>
      <c r="Q527" s="193">
        <v>3.0000000000000001E-05</v>
      </c>
      <c r="R527" s="193">
        <f>Q527*H527</f>
        <v>0.0018194999999999999</v>
      </c>
      <c r="S527" s="193">
        <v>0</v>
      </c>
      <c r="T527" s="194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195" t="s">
        <v>213</v>
      </c>
      <c r="AT527" s="195" t="s">
        <v>126</v>
      </c>
      <c r="AU527" s="195" t="s">
        <v>83</v>
      </c>
      <c r="AY527" s="18" t="s">
        <v>124</v>
      </c>
      <c r="BE527" s="196">
        <f>IF(N527="základní",J527,0)</f>
        <v>0</v>
      </c>
      <c r="BF527" s="196">
        <f>IF(N527="snížená",J527,0)</f>
        <v>0</v>
      </c>
      <c r="BG527" s="196">
        <f>IF(N527="zákl. přenesená",J527,0)</f>
        <v>0</v>
      </c>
      <c r="BH527" s="196">
        <f>IF(N527="sníž. přenesená",J527,0)</f>
        <v>0</v>
      </c>
      <c r="BI527" s="196">
        <f>IF(N527="nulová",J527,0)</f>
        <v>0</v>
      </c>
      <c r="BJ527" s="18" t="s">
        <v>81</v>
      </c>
      <c r="BK527" s="196">
        <f>ROUND(I527*H527,2)</f>
        <v>0</v>
      </c>
      <c r="BL527" s="18" t="s">
        <v>213</v>
      </c>
      <c r="BM527" s="195" t="s">
        <v>894</v>
      </c>
    </row>
    <row r="528" s="2" customFormat="1" ht="43.2" customHeight="1">
      <c r="A528" s="37"/>
      <c r="B528" s="183"/>
      <c r="C528" s="184" t="s">
        <v>895</v>
      </c>
      <c r="D528" s="184" t="s">
        <v>126</v>
      </c>
      <c r="E528" s="185" t="s">
        <v>896</v>
      </c>
      <c r="F528" s="186" t="s">
        <v>897</v>
      </c>
      <c r="G528" s="187" t="s">
        <v>163</v>
      </c>
      <c r="H528" s="188">
        <v>2.2109999999999999</v>
      </c>
      <c r="I528" s="189"/>
      <c r="J528" s="190">
        <f>ROUND(I528*H528,2)</f>
        <v>0</v>
      </c>
      <c r="K528" s="186" t="s">
        <v>130</v>
      </c>
      <c r="L528" s="38"/>
      <c r="M528" s="191" t="s">
        <v>1</v>
      </c>
      <c r="N528" s="192" t="s">
        <v>38</v>
      </c>
      <c r="O528" s="76"/>
      <c r="P528" s="193">
        <f>O528*H528</f>
        <v>0</v>
      </c>
      <c r="Q528" s="193">
        <v>0</v>
      </c>
      <c r="R528" s="193">
        <f>Q528*H528</f>
        <v>0</v>
      </c>
      <c r="S528" s="193">
        <v>0</v>
      </c>
      <c r="T528" s="194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195" t="s">
        <v>213</v>
      </c>
      <c r="AT528" s="195" t="s">
        <v>126</v>
      </c>
      <c r="AU528" s="195" t="s">
        <v>83</v>
      </c>
      <c r="AY528" s="18" t="s">
        <v>124</v>
      </c>
      <c r="BE528" s="196">
        <f>IF(N528="základní",J528,0)</f>
        <v>0</v>
      </c>
      <c r="BF528" s="196">
        <f>IF(N528="snížená",J528,0)</f>
        <v>0</v>
      </c>
      <c r="BG528" s="196">
        <f>IF(N528="zákl. přenesená",J528,0)</f>
        <v>0</v>
      </c>
      <c r="BH528" s="196">
        <f>IF(N528="sníž. přenesená",J528,0)</f>
        <v>0</v>
      </c>
      <c r="BI528" s="196">
        <f>IF(N528="nulová",J528,0)</f>
        <v>0</v>
      </c>
      <c r="BJ528" s="18" t="s">
        <v>81</v>
      </c>
      <c r="BK528" s="196">
        <f>ROUND(I528*H528,2)</f>
        <v>0</v>
      </c>
      <c r="BL528" s="18" t="s">
        <v>213</v>
      </c>
      <c r="BM528" s="195" t="s">
        <v>898</v>
      </c>
    </row>
    <row r="529" s="12" customFormat="1" ht="22.8" customHeight="1">
      <c r="A529" s="12"/>
      <c r="B529" s="170"/>
      <c r="C529" s="12"/>
      <c r="D529" s="171" t="s">
        <v>72</v>
      </c>
      <c r="E529" s="181" t="s">
        <v>899</v>
      </c>
      <c r="F529" s="181" t="s">
        <v>900</v>
      </c>
      <c r="G529" s="12"/>
      <c r="H529" s="12"/>
      <c r="I529" s="173"/>
      <c r="J529" s="182">
        <f>BK529</f>
        <v>0</v>
      </c>
      <c r="K529" s="12"/>
      <c r="L529" s="170"/>
      <c r="M529" s="175"/>
      <c r="N529" s="176"/>
      <c r="O529" s="176"/>
      <c r="P529" s="177">
        <f>SUM(P530:P533)</f>
        <v>0</v>
      </c>
      <c r="Q529" s="176"/>
      <c r="R529" s="177">
        <f>SUM(R530:R533)</f>
        <v>0.012793000000000001</v>
      </c>
      <c r="S529" s="176"/>
      <c r="T529" s="178">
        <f>SUM(T530:T533)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171" t="s">
        <v>83</v>
      </c>
      <c r="AT529" s="179" t="s">
        <v>72</v>
      </c>
      <c r="AU529" s="179" t="s">
        <v>81</v>
      </c>
      <c r="AY529" s="171" t="s">
        <v>124</v>
      </c>
      <c r="BK529" s="180">
        <f>SUM(BK530:BK533)</f>
        <v>0</v>
      </c>
    </row>
    <row r="530" s="2" customFormat="1" ht="43.2" customHeight="1">
      <c r="A530" s="37"/>
      <c r="B530" s="183"/>
      <c r="C530" s="184" t="s">
        <v>901</v>
      </c>
      <c r="D530" s="184" t="s">
        <v>126</v>
      </c>
      <c r="E530" s="185" t="s">
        <v>902</v>
      </c>
      <c r="F530" s="186" t="s">
        <v>903</v>
      </c>
      <c r="G530" s="187" t="s">
        <v>189</v>
      </c>
      <c r="H530" s="188">
        <v>127.93000000000001</v>
      </c>
      <c r="I530" s="189"/>
      <c r="J530" s="190">
        <f>ROUND(I530*H530,2)</f>
        <v>0</v>
      </c>
      <c r="K530" s="186" t="s">
        <v>130</v>
      </c>
      <c r="L530" s="38"/>
      <c r="M530" s="191" t="s">
        <v>1</v>
      </c>
      <c r="N530" s="192" t="s">
        <v>38</v>
      </c>
      <c r="O530" s="76"/>
      <c r="P530" s="193">
        <f>O530*H530</f>
        <v>0</v>
      </c>
      <c r="Q530" s="193">
        <v>0.00010000000000000001</v>
      </c>
      <c r="R530" s="193">
        <f>Q530*H530</f>
        <v>0.012793000000000001</v>
      </c>
      <c r="S530" s="193">
        <v>0</v>
      </c>
      <c r="T530" s="194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195" t="s">
        <v>213</v>
      </c>
      <c r="AT530" s="195" t="s">
        <v>126</v>
      </c>
      <c r="AU530" s="195" t="s">
        <v>83</v>
      </c>
      <c r="AY530" s="18" t="s">
        <v>124</v>
      </c>
      <c r="BE530" s="196">
        <f>IF(N530="základní",J530,0)</f>
        <v>0</v>
      </c>
      <c r="BF530" s="196">
        <f>IF(N530="snížená",J530,0)</f>
        <v>0</v>
      </c>
      <c r="BG530" s="196">
        <f>IF(N530="zákl. přenesená",J530,0)</f>
        <v>0</v>
      </c>
      <c r="BH530" s="196">
        <f>IF(N530="sníž. přenesená",J530,0)</f>
        <v>0</v>
      </c>
      <c r="BI530" s="196">
        <f>IF(N530="nulová",J530,0)</f>
        <v>0</v>
      </c>
      <c r="BJ530" s="18" t="s">
        <v>81</v>
      </c>
      <c r="BK530" s="196">
        <f>ROUND(I530*H530,2)</f>
        <v>0</v>
      </c>
      <c r="BL530" s="18" t="s">
        <v>213</v>
      </c>
      <c r="BM530" s="195" t="s">
        <v>904</v>
      </c>
    </row>
    <row r="531" s="13" customFormat="1">
      <c r="A531" s="13"/>
      <c r="B531" s="197"/>
      <c r="C531" s="13"/>
      <c r="D531" s="198" t="s">
        <v>133</v>
      </c>
      <c r="E531" s="199" t="s">
        <v>1</v>
      </c>
      <c r="F531" s="200" t="s">
        <v>905</v>
      </c>
      <c r="G531" s="13"/>
      <c r="H531" s="201">
        <v>81.030000000000001</v>
      </c>
      <c r="I531" s="202"/>
      <c r="J531" s="13"/>
      <c r="K531" s="13"/>
      <c r="L531" s="197"/>
      <c r="M531" s="203"/>
      <c r="N531" s="204"/>
      <c r="O531" s="204"/>
      <c r="P531" s="204"/>
      <c r="Q531" s="204"/>
      <c r="R531" s="204"/>
      <c r="S531" s="204"/>
      <c r="T531" s="205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199" t="s">
        <v>133</v>
      </c>
      <c r="AU531" s="199" t="s">
        <v>83</v>
      </c>
      <c r="AV531" s="13" t="s">
        <v>83</v>
      </c>
      <c r="AW531" s="13" t="s">
        <v>30</v>
      </c>
      <c r="AX531" s="13" t="s">
        <v>73</v>
      </c>
      <c r="AY531" s="199" t="s">
        <v>124</v>
      </c>
    </row>
    <row r="532" s="13" customFormat="1">
      <c r="A532" s="13"/>
      <c r="B532" s="197"/>
      <c r="C532" s="13"/>
      <c r="D532" s="198" t="s">
        <v>133</v>
      </c>
      <c r="E532" s="199" t="s">
        <v>1</v>
      </c>
      <c r="F532" s="200" t="s">
        <v>906</v>
      </c>
      <c r="G532" s="13"/>
      <c r="H532" s="201">
        <v>46.899999999999999</v>
      </c>
      <c r="I532" s="202"/>
      <c r="J532" s="13"/>
      <c r="K532" s="13"/>
      <c r="L532" s="197"/>
      <c r="M532" s="203"/>
      <c r="N532" s="204"/>
      <c r="O532" s="204"/>
      <c r="P532" s="204"/>
      <c r="Q532" s="204"/>
      <c r="R532" s="204"/>
      <c r="S532" s="204"/>
      <c r="T532" s="205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99" t="s">
        <v>133</v>
      </c>
      <c r="AU532" s="199" t="s">
        <v>83</v>
      </c>
      <c r="AV532" s="13" t="s">
        <v>83</v>
      </c>
      <c r="AW532" s="13" t="s">
        <v>30</v>
      </c>
      <c r="AX532" s="13" t="s">
        <v>73</v>
      </c>
      <c r="AY532" s="199" t="s">
        <v>124</v>
      </c>
    </row>
    <row r="533" s="14" customFormat="1">
      <c r="A533" s="14"/>
      <c r="B533" s="206"/>
      <c r="C533" s="14"/>
      <c r="D533" s="198" t="s">
        <v>133</v>
      </c>
      <c r="E533" s="207" t="s">
        <v>1</v>
      </c>
      <c r="F533" s="208" t="s">
        <v>136</v>
      </c>
      <c r="G533" s="14"/>
      <c r="H533" s="209">
        <v>127.93000000000001</v>
      </c>
      <c r="I533" s="210"/>
      <c r="J533" s="14"/>
      <c r="K533" s="14"/>
      <c r="L533" s="206"/>
      <c r="M533" s="211"/>
      <c r="N533" s="212"/>
      <c r="O533" s="212"/>
      <c r="P533" s="212"/>
      <c r="Q533" s="212"/>
      <c r="R533" s="212"/>
      <c r="S533" s="212"/>
      <c r="T533" s="213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07" t="s">
        <v>133</v>
      </c>
      <c r="AU533" s="207" t="s">
        <v>83</v>
      </c>
      <c r="AV533" s="14" t="s">
        <v>131</v>
      </c>
      <c r="AW533" s="14" t="s">
        <v>30</v>
      </c>
      <c r="AX533" s="14" t="s">
        <v>81</v>
      </c>
      <c r="AY533" s="207" t="s">
        <v>124</v>
      </c>
    </row>
    <row r="534" s="12" customFormat="1" ht="22.8" customHeight="1">
      <c r="A534" s="12"/>
      <c r="B534" s="170"/>
      <c r="C534" s="12"/>
      <c r="D534" s="171" t="s">
        <v>72</v>
      </c>
      <c r="E534" s="181" t="s">
        <v>907</v>
      </c>
      <c r="F534" s="181" t="s">
        <v>908</v>
      </c>
      <c r="G534" s="12"/>
      <c r="H534" s="12"/>
      <c r="I534" s="173"/>
      <c r="J534" s="182">
        <f>BK534</f>
        <v>0</v>
      </c>
      <c r="K534" s="12"/>
      <c r="L534" s="170"/>
      <c r="M534" s="175"/>
      <c r="N534" s="176"/>
      <c r="O534" s="176"/>
      <c r="P534" s="177">
        <f>SUM(P535:P542)</f>
        <v>0</v>
      </c>
      <c r="Q534" s="176"/>
      <c r="R534" s="177">
        <f>SUM(R535:R542)</f>
        <v>0.10113404000000001</v>
      </c>
      <c r="S534" s="176"/>
      <c r="T534" s="178">
        <f>SUM(T535:T542)</f>
        <v>0</v>
      </c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R534" s="171" t="s">
        <v>83</v>
      </c>
      <c r="AT534" s="179" t="s">
        <v>72</v>
      </c>
      <c r="AU534" s="179" t="s">
        <v>81</v>
      </c>
      <c r="AY534" s="171" t="s">
        <v>124</v>
      </c>
      <c r="BK534" s="180">
        <f>SUM(BK535:BK542)</f>
        <v>0</v>
      </c>
    </row>
    <row r="535" s="2" customFormat="1" ht="21.6" customHeight="1">
      <c r="A535" s="37"/>
      <c r="B535" s="183"/>
      <c r="C535" s="184" t="s">
        <v>909</v>
      </c>
      <c r="D535" s="184" t="s">
        <v>126</v>
      </c>
      <c r="E535" s="185" t="s">
        <v>910</v>
      </c>
      <c r="F535" s="186" t="s">
        <v>911</v>
      </c>
      <c r="G535" s="187" t="s">
        <v>189</v>
      </c>
      <c r="H535" s="188">
        <v>206.39599999999999</v>
      </c>
      <c r="I535" s="189"/>
      <c r="J535" s="190">
        <f>ROUND(I535*H535,2)</f>
        <v>0</v>
      </c>
      <c r="K535" s="186" t="s">
        <v>130</v>
      </c>
      <c r="L535" s="38"/>
      <c r="M535" s="191" t="s">
        <v>1</v>
      </c>
      <c r="N535" s="192" t="s">
        <v>38</v>
      </c>
      <c r="O535" s="76"/>
      <c r="P535" s="193">
        <f>O535*H535</f>
        <v>0</v>
      </c>
      <c r="Q535" s="193">
        <v>0.00020000000000000001</v>
      </c>
      <c r="R535" s="193">
        <f>Q535*H535</f>
        <v>0.041279200000000002</v>
      </c>
      <c r="S535" s="193">
        <v>0</v>
      </c>
      <c r="T535" s="194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195" t="s">
        <v>213</v>
      </c>
      <c r="AT535" s="195" t="s">
        <v>126</v>
      </c>
      <c r="AU535" s="195" t="s">
        <v>83</v>
      </c>
      <c r="AY535" s="18" t="s">
        <v>124</v>
      </c>
      <c r="BE535" s="196">
        <f>IF(N535="základní",J535,0)</f>
        <v>0</v>
      </c>
      <c r="BF535" s="196">
        <f>IF(N535="snížená",J535,0)</f>
        <v>0</v>
      </c>
      <c r="BG535" s="196">
        <f>IF(N535="zákl. přenesená",J535,0)</f>
        <v>0</v>
      </c>
      <c r="BH535" s="196">
        <f>IF(N535="sníž. přenesená",J535,0)</f>
        <v>0</v>
      </c>
      <c r="BI535" s="196">
        <f>IF(N535="nulová",J535,0)</f>
        <v>0</v>
      </c>
      <c r="BJ535" s="18" t="s">
        <v>81</v>
      </c>
      <c r="BK535" s="196">
        <f>ROUND(I535*H535,2)</f>
        <v>0</v>
      </c>
      <c r="BL535" s="18" t="s">
        <v>213</v>
      </c>
      <c r="BM535" s="195" t="s">
        <v>912</v>
      </c>
    </row>
    <row r="536" s="13" customFormat="1">
      <c r="A536" s="13"/>
      <c r="B536" s="197"/>
      <c r="C536" s="13"/>
      <c r="D536" s="198" t="s">
        <v>133</v>
      </c>
      <c r="E536" s="199" t="s">
        <v>1</v>
      </c>
      <c r="F536" s="200" t="s">
        <v>913</v>
      </c>
      <c r="G536" s="13"/>
      <c r="H536" s="201">
        <v>194.39599999999999</v>
      </c>
      <c r="I536" s="202"/>
      <c r="J536" s="13"/>
      <c r="K536" s="13"/>
      <c r="L536" s="197"/>
      <c r="M536" s="203"/>
      <c r="N536" s="204"/>
      <c r="O536" s="204"/>
      <c r="P536" s="204"/>
      <c r="Q536" s="204"/>
      <c r="R536" s="204"/>
      <c r="S536" s="204"/>
      <c r="T536" s="205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199" t="s">
        <v>133</v>
      </c>
      <c r="AU536" s="199" t="s">
        <v>83</v>
      </c>
      <c r="AV536" s="13" t="s">
        <v>83</v>
      </c>
      <c r="AW536" s="13" t="s">
        <v>30</v>
      </c>
      <c r="AX536" s="13" t="s">
        <v>73</v>
      </c>
      <c r="AY536" s="199" t="s">
        <v>124</v>
      </c>
    </row>
    <row r="537" s="13" customFormat="1">
      <c r="A537" s="13"/>
      <c r="B537" s="197"/>
      <c r="C537" s="13"/>
      <c r="D537" s="198" t="s">
        <v>133</v>
      </c>
      <c r="E537" s="199" t="s">
        <v>1</v>
      </c>
      <c r="F537" s="200" t="s">
        <v>914</v>
      </c>
      <c r="G537" s="13"/>
      <c r="H537" s="201">
        <v>12</v>
      </c>
      <c r="I537" s="202"/>
      <c r="J537" s="13"/>
      <c r="K537" s="13"/>
      <c r="L537" s="197"/>
      <c r="M537" s="203"/>
      <c r="N537" s="204"/>
      <c r="O537" s="204"/>
      <c r="P537" s="204"/>
      <c r="Q537" s="204"/>
      <c r="R537" s="204"/>
      <c r="S537" s="204"/>
      <c r="T537" s="205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99" t="s">
        <v>133</v>
      </c>
      <c r="AU537" s="199" t="s">
        <v>83</v>
      </c>
      <c r="AV537" s="13" t="s">
        <v>83</v>
      </c>
      <c r="AW537" s="13" t="s">
        <v>30</v>
      </c>
      <c r="AX537" s="13" t="s">
        <v>73</v>
      </c>
      <c r="AY537" s="199" t="s">
        <v>124</v>
      </c>
    </row>
    <row r="538" s="14" customFormat="1">
      <c r="A538" s="14"/>
      <c r="B538" s="206"/>
      <c r="C538" s="14"/>
      <c r="D538" s="198" t="s">
        <v>133</v>
      </c>
      <c r="E538" s="207" t="s">
        <v>1</v>
      </c>
      <c r="F538" s="208" t="s">
        <v>136</v>
      </c>
      <c r="G538" s="14"/>
      <c r="H538" s="209">
        <v>206.39599999999999</v>
      </c>
      <c r="I538" s="210"/>
      <c r="J538" s="14"/>
      <c r="K538" s="14"/>
      <c r="L538" s="206"/>
      <c r="M538" s="211"/>
      <c r="N538" s="212"/>
      <c r="O538" s="212"/>
      <c r="P538" s="212"/>
      <c r="Q538" s="212"/>
      <c r="R538" s="212"/>
      <c r="S538" s="212"/>
      <c r="T538" s="213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07" t="s">
        <v>133</v>
      </c>
      <c r="AU538" s="207" t="s">
        <v>83</v>
      </c>
      <c r="AV538" s="14" t="s">
        <v>131</v>
      </c>
      <c r="AW538" s="14" t="s">
        <v>30</v>
      </c>
      <c r="AX538" s="14" t="s">
        <v>81</v>
      </c>
      <c r="AY538" s="207" t="s">
        <v>124</v>
      </c>
    </row>
    <row r="539" s="2" customFormat="1" ht="43.2" customHeight="1">
      <c r="A539" s="37"/>
      <c r="B539" s="183"/>
      <c r="C539" s="184" t="s">
        <v>915</v>
      </c>
      <c r="D539" s="184" t="s">
        <v>126</v>
      </c>
      <c r="E539" s="185" t="s">
        <v>916</v>
      </c>
      <c r="F539" s="186" t="s">
        <v>917</v>
      </c>
      <c r="G539" s="187" t="s">
        <v>189</v>
      </c>
      <c r="H539" s="188">
        <v>206.39599999999999</v>
      </c>
      <c r="I539" s="189"/>
      <c r="J539" s="190">
        <f>ROUND(I539*H539,2)</f>
        <v>0</v>
      </c>
      <c r="K539" s="186" t="s">
        <v>130</v>
      </c>
      <c r="L539" s="38"/>
      <c r="M539" s="191" t="s">
        <v>1</v>
      </c>
      <c r="N539" s="192" t="s">
        <v>38</v>
      </c>
      <c r="O539" s="76"/>
      <c r="P539" s="193">
        <f>O539*H539</f>
        <v>0</v>
      </c>
      <c r="Q539" s="193">
        <v>0.00029</v>
      </c>
      <c r="R539" s="193">
        <f>Q539*H539</f>
        <v>0.059854839999999999</v>
      </c>
      <c r="S539" s="193">
        <v>0</v>
      </c>
      <c r="T539" s="194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195" t="s">
        <v>213</v>
      </c>
      <c r="AT539" s="195" t="s">
        <v>126</v>
      </c>
      <c r="AU539" s="195" t="s">
        <v>83</v>
      </c>
      <c r="AY539" s="18" t="s">
        <v>124</v>
      </c>
      <c r="BE539" s="196">
        <f>IF(N539="základní",J539,0)</f>
        <v>0</v>
      </c>
      <c r="BF539" s="196">
        <f>IF(N539="snížená",J539,0)</f>
        <v>0</v>
      </c>
      <c r="BG539" s="196">
        <f>IF(N539="zákl. přenesená",J539,0)</f>
        <v>0</v>
      </c>
      <c r="BH539" s="196">
        <f>IF(N539="sníž. přenesená",J539,0)</f>
        <v>0</v>
      </c>
      <c r="BI539" s="196">
        <f>IF(N539="nulová",J539,0)</f>
        <v>0</v>
      </c>
      <c r="BJ539" s="18" t="s">
        <v>81</v>
      </c>
      <c r="BK539" s="196">
        <f>ROUND(I539*H539,2)</f>
        <v>0</v>
      </c>
      <c r="BL539" s="18" t="s">
        <v>213</v>
      </c>
      <c r="BM539" s="195" t="s">
        <v>918</v>
      </c>
    </row>
    <row r="540" s="13" customFormat="1">
      <c r="A540" s="13"/>
      <c r="B540" s="197"/>
      <c r="C540" s="13"/>
      <c r="D540" s="198" t="s">
        <v>133</v>
      </c>
      <c r="E540" s="199" t="s">
        <v>1</v>
      </c>
      <c r="F540" s="200" t="s">
        <v>913</v>
      </c>
      <c r="G540" s="13"/>
      <c r="H540" s="201">
        <v>194.39599999999999</v>
      </c>
      <c r="I540" s="202"/>
      <c r="J540" s="13"/>
      <c r="K540" s="13"/>
      <c r="L540" s="197"/>
      <c r="M540" s="203"/>
      <c r="N540" s="204"/>
      <c r="O540" s="204"/>
      <c r="P540" s="204"/>
      <c r="Q540" s="204"/>
      <c r="R540" s="204"/>
      <c r="S540" s="204"/>
      <c r="T540" s="205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199" t="s">
        <v>133</v>
      </c>
      <c r="AU540" s="199" t="s">
        <v>83</v>
      </c>
      <c r="AV540" s="13" t="s">
        <v>83</v>
      </c>
      <c r="AW540" s="13" t="s">
        <v>30</v>
      </c>
      <c r="AX540" s="13" t="s">
        <v>73</v>
      </c>
      <c r="AY540" s="199" t="s">
        <v>124</v>
      </c>
    </row>
    <row r="541" s="13" customFormat="1">
      <c r="A541" s="13"/>
      <c r="B541" s="197"/>
      <c r="C541" s="13"/>
      <c r="D541" s="198" t="s">
        <v>133</v>
      </c>
      <c r="E541" s="199" t="s">
        <v>1</v>
      </c>
      <c r="F541" s="200" t="s">
        <v>914</v>
      </c>
      <c r="G541" s="13"/>
      <c r="H541" s="201">
        <v>12</v>
      </c>
      <c r="I541" s="202"/>
      <c r="J541" s="13"/>
      <c r="K541" s="13"/>
      <c r="L541" s="197"/>
      <c r="M541" s="203"/>
      <c r="N541" s="204"/>
      <c r="O541" s="204"/>
      <c r="P541" s="204"/>
      <c r="Q541" s="204"/>
      <c r="R541" s="204"/>
      <c r="S541" s="204"/>
      <c r="T541" s="205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199" t="s">
        <v>133</v>
      </c>
      <c r="AU541" s="199" t="s">
        <v>83</v>
      </c>
      <c r="AV541" s="13" t="s">
        <v>83</v>
      </c>
      <c r="AW541" s="13" t="s">
        <v>30</v>
      </c>
      <c r="AX541" s="13" t="s">
        <v>73</v>
      </c>
      <c r="AY541" s="199" t="s">
        <v>124</v>
      </c>
    </row>
    <row r="542" s="14" customFormat="1">
      <c r="A542" s="14"/>
      <c r="B542" s="206"/>
      <c r="C542" s="14"/>
      <c r="D542" s="198" t="s">
        <v>133</v>
      </c>
      <c r="E542" s="207" t="s">
        <v>1</v>
      </c>
      <c r="F542" s="208" t="s">
        <v>136</v>
      </c>
      <c r="G542" s="14"/>
      <c r="H542" s="209">
        <v>206.39599999999999</v>
      </c>
      <c r="I542" s="210"/>
      <c r="J542" s="14"/>
      <c r="K542" s="14"/>
      <c r="L542" s="206"/>
      <c r="M542" s="231"/>
      <c r="N542" s="232"/>
      <c r="O542" s="232"/>
      <c r="P542" s="232"/>
      <c r="Q542" s="232"/>
      <c r="R542" s="232"/>
      <c r="S542" s="232"/>
      <c r="T542" s="233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07" t="s">
        <v>133</v>
      </c>
      <c r="AU542" s="207" t="s">
        <v>83</v>
      </c>
      <c r="AV542" s="14" t="s">
        <v>131</v>
      </c>
      <c r="AW542" s="14" t="s">
        <v>30</v>
      </c>
      <c r="AX542" s="14" t="s">
        <v>81</v>
      </c>
      <c r="AY542" s="207" t="s">
        <v>124</v>
      </c>
    </row>
    <row r="543" s="2" customFormat="1" ht="6.96" customHeight="1">
      <c r="A543" s="37"/>
      <c r="B543" s="59"/>
      <c r="C543" s="60"/>
      <c r="D543" s="60"/>
      <c r="E543" s="60"/>
      <c r="F543" s="60"/>
      <c r="G543" s="60"/>
      <c r="H543" s="60"/>
      <c r="I543" s="143"/>
      <c r="J543" s="60"/>
      <c r="K543" s="60"/>
      <c r="L543" s="38"/>
      <c r="M543" s="37"/>
      <c r="O543" s="37"/>
      <c r="P543" s="37"/>
      <c r="Q543" s="37"/>
      <c r="R543" s="37"/>
      <c r="S543" s="37"/>
      <c r="T543" s="37"/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</row>
  </sheetData>
  <autoFilter ref="C133:K542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DESKTOP-1R0RIJI\PC</dc:creator>
  <cp:lastModifiedBy>DESKTOP-1R0RIJI\PC</cp:lastModifiedBy>
  <dcterms:created xsi:type="dcterms:W3CDTF">2020-01-31T08:26:39Z</dcterms:created>
  <dcterms:modified xsi:type="dcterms:W3CDTF">2020-01-31T08:26:41Z</dcterms:modified>
</cp:coreProperties>
</file>