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65428" yWindow="65428" windowWidth="23256" windowHeight="12576" activeTab="4"/>
  </bookViews>
  <sheets>
    <sheet name="rekapitulace STAVEBNÍ OBNOVA" sheetId="1" r:id="rId1"/>
    <sheet name="SO 000_" sheetId="7" r:id="rId2"/>
    <sheet name="SO 181_" sheetId="8" r:id="rId3"/>
    <sheet name="SO 202_" sheetId="9" r:id="rId4"/>
    <sheet name="SO 203_" sheetId="10" r:id="rId5"/>
  </sheets>
  <definedNames/>
  <calcPr calcId="191029"/>
  <extLst/>
</workbook>
</file>

<file path=xl/sharedStrings.xml><?xml version="1.0" encoding="utf-8"?>
<sst xmlns="http://schemas.openxmlformats.org/spreadsheetml/2006/main" count="759" uniqueCount="334">
  <si>
    <t>Soupis objektů s DPH</t>
  </si>
  <si>
    <t>Stavba:N 249 - Stavební úpravy lávky pro pěší ev. č. L07 přes řeku Moravu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</si>
  <si>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</si>
  <si>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</si>
  <si>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</si>
  <si>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</si>
  <si>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</si>
  <si>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</si>
  <si>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</si>
  <si>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</si>
  <si>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</si>
  <si>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</si>
  <si>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</si>
  <si>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</si>
  <si>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</si>
  <si>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</si>
  <si>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</si>
  <si>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Stavební úpravy lávky pro pěší ev. č. L07 přes řeku Moravu</t>
  </si>
  <si>
    <t>SO 000</t>
  </si>
  <si>
    <t>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</si>
  <si>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</si>
  <si>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</si>
  <si>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</si>
  <si>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</si>
  <si>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</si>
  <si>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</si>
  <si>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</si>
  <si>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</si>
  <si>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</si>
  <si>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</si>
  <si>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</si>
  <si>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</si>
  <si>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</si>
  <si>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</si>
  <si>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</si>
  <si>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</si>
  <si>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</si>
  <si>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</si>
  <si>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</si>
  <si>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</si>
  <si>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</si>
  <si>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</si>
  <si>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2018_OTSKP</t>
  </si>
  <si>
    <t/>
  </si>
  <si>
    <t xml:space="preserve">KPL       </t>
  </si>
  <si>
    <t>1=1,000 [A]</t>
  </si>
  <si>
    <t>02510</t>
  </si>
  <si>
    <t>zahrnuje veškeré náklady spojené s objednatelem požadovanými zkouškami</t>
  </si>
  <si>
    <t>02610</t>
  </si>
  <si>
    <t>02720</t>
  </si>
  <si>
    <t>zahrnuje veškeré náklady spojené s objednatelem požadovanými zařízeními</t>
  </si>
  <si>
    <t>02730</t>
  </si>
  <si>
    <t>POMOC PRÁCE ZŘÍZ NEBO ZAJIŠŤ OCHRANU INŽENÝRSKÝCH SÍTÍ</t>
  </si>
  <si>
    <t>zahrnuje veškeré náklady spojené s objednatelem požadovanými pracemi</t>
  </si>
  <si>
    <t>02910</t>
  </si>
  <si>
    <t>a</t>
  </si>
  <si>
    <t>zahrnuje veškeré náklady spojené s objednatelem požadovanými pracemi,</t>
  </si>
  <si>
    <t>b</t>
  </si>
  <si>
    <t>OSTATNÍ POŽADAVKY - ZEMĚMĚŘIČSKÁ MĚŘENÍ
vytyčení stavby, vytýčení obvodu staveniště</t>
  </si>
  <si>
    <t>02911</t>
  </si>
  <si>
    <t>OSTATNÍ POŽADAVKY - GEODETICKÉ ZAMĚŘENÍ
Vytyčení veškerých inženýrských sítí v prostoru staveniště - v projektové dokumentaci</t>
  </si>
  <si>
    <t xml:space="preserve">kompl     </t>
  </si>
  <si>
    <t>029113</t>
  </si>
  <si>
    <t>OSTATNÍ POŽADAVKY - GEODETICKÉ ZAMĚŘENÍ - CELKY
Geodetické zaměření stavby - geodetické práce během výstavby</t>
  </si>
  <si>
    <t>02920</t>
  </si>
  <si>
    <t>029412</t>
  </si>
  <si>
    <t>OSTATNÍ POŽADAVKY - VYPRACOVÁNÍ MOSTNÍHO LISTU
Mostní list na objekt mostu včetně zadání do BMS (vše dle ČSN 73 6220, 736221 a 736222). vč. výpočtu zatížitelnosti, včetně požadovaného počtu výtisku objednatelem 6 ks</t>
  </si>
  <si>
    <t xml:space="preserve">KUS       </t>
  </si>
  <si>
    <t>02943</t>
  </si>
  <si>
    <t>c</t>
  </si>
  <si>
    <t>OSTATNÍ POŽADAVKY - VYPRACOVÁNÍ RDS
Vypracování veškeré VTD, dílenské dokumentace,  včetně požadovaného počtu výtisku objednatelem 6 ks</t>
  </si>
  <si>
    <t>02944</t>
  </si>
  <si>
    <t>OSTAT POŽADAVKY - DOKUMENTACE SKUTEČ PROVEDENÍ V DIGIT FORMĚ
Dokumentace skutečného provedení stavby (dále jen DSPS,  včetně požadovaného počtu výtisku objednatelem 6 ks</t>
  </si>
  <si>
    <t>02946</t>
  </si>
  <si>
    <t>OSTAT POŽADAVKY - FOTODOKUMENTACE
Fotodokumentace provádění stavby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</si>
  <si>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</si>
  <si>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02950</t>
  </si>
  <si>
    <t>OSTATNÍ POŽADAVKY - POSUDKY, KONTROLY, REVIZNÍ ZPRÁVY
vypracování plánu kontrol a údržby</t>
  </si>
  <si>
    <t xml:space="preserve">OSTATNÍ POŽADAVKY - POSUDKY, KONTROLY, REVIZNÍ ZPRÁVY
Návrh technologického postupu prací </t>
  </si>
  <si>
    <t>OSTATNÍ POŽADAVKY - POSUDKY, KONTROLY, REVIZNÍ ZPRÁVY
Výpočet hluku ze stavební činnosti - popsáno v projektové dokumentaci a ve vyhlášce č. 272/2011</t>
  </si>
  <si>
    <t>d</t>
  </si>
  <si>
    <t>02953</t>
  </si>
  <si>
    <t>OSTATNÍ POŽADAVKY - HLAVNÍ MOSTNÍ PROHLÍDKA
1. HMP včetně zadání do BMS (vše dle ČSN 73 6220, 736221 a 736222).  včetně požadovaného počtu výtisku objednatelem 6 ks</t>
  </si>
  <si>
    <t>položka zahrnuje :
- úkony dle ČSN 73 6221
- provedení hlavní mostní prohlídky oprávněnou fyzickou nebo právnickou osobou
- vyhotovení záznamu (protokolu), který jednoznačně definuje stav mostu</t>
  </si>
  <si>
    <t>02990</t>
  </si>
  <si>
    <t>OSTATNÍ POŽADAVKY - INFORMAČNÍ TABULE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</si>
  <si>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</si>
  <si>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</si>
  <si>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</si>
  <si>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</si>
  <si>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ZAŘÍZENÍ STAVENIŠTĚ - ZŘÍZENÍ, PROVOZ, DEMONTÁŽ
Bezpečnostní opatření na stavbě, BOZP - popsáno v projektové dokumentaci</t>
  </si>
  <si>
    <t>03210</t>
  </si>
  <si>
    <t>ZAŘÍZENÍ PRO DODÁVKU ELEKTRICKÉHO PROUDU</t>
  </si>
  <si>
    <t>C e l k e m</t>
  </si>
  <si>
    <t>SO 181</t>
  </si>
  <si>
    <t>Dopravní opatření</t>
  </si>
  <si>
    <t>POMOC PRÁCE ZŘÍZ NEBO ZAJIŠŤ REGULACI A OCHRANU DOPRAVY
dopravně inženýrská opatření v průběhu celé stavby (dle schváleného plánu ZOV
a vyjádření DI PČR, který si zpracuje a zajistí zhotovitel stavby), Součástí položky je i údržba a
péče o dopravně inženýrská opatření v průběhu celé stavby a zpracování plánu
ZOV vč, jeho projednání.</t>
  </si>
  <si>
    <t>Ostatní konstrukce a práce</t>
  </si>
  <si>
    <t>914111</t>
  </si>
  <si>
    <t>DOPRAVNÍ ZNAČKY ZÁKLADNÍ VELIKOSTI OCELOVÉ NEREFLEXNÍ - DOD A MONTÁŽ</t>
  </si>
  <si>
    <t>položka zahrnuje:
- dodávku a montáž značek v požadovaném provedení</t>
  </si>
  <si>
    <t>914119</t>
  </si>
  <si>
    <t xml:space="preserve">KSDEN     </t>
  </si>
  <si>
    <t>položka zahrnuje sazbu za pronájem dopravních značek a zařízení, počet jednotek je určen jako součin počtu značek a počtu dní použití</t>
  </si>
  <si>
    <t>914122</t>
  </si>
  <si>
    <t xml:space="preserve">DOPRAVNÍ ZNAČKY ZÁKLADNÍ VELIKOSTI OCELOVÉ FÓLIE TŘ 1 - MONTÁŽ S PŘEMÍSTĚNÍM
Osazení provizorního dopravního značení,
kompletní dodávka a údržba po dobu realizace stavby
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</si>
  <si>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</si>
  <si>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</si>
  <si>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 xml:space="preserve">DOPRAVNÍ ZNAČKY ZÁKLADNÍ VELIKOSTI OCELOVÉ FÓLIE TŘ 1 - DEMONTÁŽ
demontáž a odvoz po dokončení stavby
</t>
  </si>
  <si>
    <t>Položka zahrnuje odstranění, demontáž a odklizení materiálu s odvozem na předepsané místo</t>
  </si>
  <si>
    <t>916319</t>
  </si>
  <si>
    <t>položka zahrnuje sazbu za pronájem zařízení. Počet měrných jednotek se určí jako součin počtu zařízení a počtu dní použití.</t>
  </si>
  <si>
    <t>014102</t>
  </si>
  <si>
    <t xml:space="preserve">T         </t>
  </si>
  <si>
    <t>zahrnuje veškeré poplatky provozovateli skládky související s uložením odpadu na skládce.</t>
  </si>
  <si>
    <t>Položka obsahuje veškeré poplatky provozovateli skládky související s uložením odpadu na skládce.</t>
  </si>
  <si>
    <t>Zemní práce</t>
  </si>
  <si>
    <t xml:space="preserve">M3        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</si>
  <si>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</si>
  <si>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</si>
  <si>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Základy</t>
  </si>
  <si>
    <t xml:space="preserve">M         </t>
  </si>
  <si>
    <t>Vodorovné konstrukce</t>
  </si>
  <si>
    <t>45734</t>
  </si>
  <si>
    <t>Přidružená stavební výroba</t>
  </si>
  <si>
    <t xml:space="preserve">M2        </t>
  </si>
  <si>
    <t>položka zahrnuje:
- dodání  předepsaného ochranného materiálu
- zřízení ochrany izolace</t>
  </si>
  <si>
    <t>položka zahrnuje očištění předepsaným způsobem včetně odklizení vzniklého odpadu</t>
  </si>
  <si>
    <t>967158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</si>
  <si>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</si>
  <si>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SO 202</t>
  </si>
  <si>
    <t>Sanace povrchů lávky a ramp</t>
  </si>
  <si>
    <t>Komunikace</t>
  </si>
  <si>
    <t>56333</t>
  </si>
  <si>
    <t>VOZOVKOVÉ VRSTVY ZE ŠTĚRKODRTI TL. DO 150MM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</si>
  <si>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</si>
  <si>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56362</t>
  </si>
  <si>
    <t>VOZOVKOVÉ VRSTVY Z RECYKLOVANÉHO MATERIÁLU TL DO 100MM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</si>
  <si>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</si>
  <si>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572213</t>
  </si>
  <si>
    <t>SPOJOVACÍ POSTŘIK Z EMULZE DO 0,5KG/M2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</si>
  <si>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</si>
  <si>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574A31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</si>
  <si>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</si>
  <si>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Úpravy povrchů, podlahy, výplně otvorů</t>
  </si>
  <si>
    <t>626111</t>
  </si>
  <si>
    <t xml:space="preserve">REPROFILACE PODHLEDŮ, SVISLÝCH PLOCH SANAČNÍ MALTOU JEDNOVRST TL 10MM
Reprofilace spodního líce mostovky od okraje 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</si>
  <si>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</si>
  <si>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62631</t>
  </si>
  <si>
    <t>SPOJOVACÍ MŮSTEK MEZI STARÝM A NOVÝM BETONEM</t>
  </si>
  <si>
    <t>62652</t>
  </si>
  <si>
    <t>položka zahrnuje:
dodávku veškerého materiálu potřebného pro předepsanou úpravu v předepsané kvalitě
položení vrstvy v předepsané tloušťce
potřebná lešení a podpěrné konstrukce</t>
  </si>
  <si>
    <t>položka zahrnuje dodávku a osazení předepsaného materiálu, očištění ploch spáry před úpravou, očištění okolí spáry po úpravě</t>
  </si>
  <si>
    <t>93811</t>
  </si>
  <si>
    <t>OČIŠTĚNÍ ASFALTOVÝCH VOZOVEK UMYTÍM VODOU</t>
  </si>
  <si>
    <t>938543</t>
  </si>
  <si>
    <t>OČIŠTĚNÍ BETON KONSTR OTRYSKÁNÍM TLAK VODOU DO 1000 BARŮ</t>
  </si>
  <si>
    <t>SO 203</t>
  </si>
  <si>
    <t>Monitorovací systém pro měření vlhkosti</t>
  </si>
  <si>
    <t>SO 002</t>
  </si>
  <si>
    <t>Stavební obnova</t>
  </si>
  <si>
    <t>OSTATNÍ POŽADAVKY - ZEMĚMĚŘIČSKÁ MĚŘENÍ
zaměření skutečného provedení</t>
  </si>
  <si>
    <t>OSTATNÍ POŽADAVKY - OCHRANA ŽIVOTNÍHO PROSTŘEDÍ
Havarijní, povodňový plán - popsáno v projektové dokumentaci a ve vyhl. č. 24/2011 Sb.</t>
  </si>
  <si>
    <t>POPLATKY ZA SKLÁDKU
zemina, štěrkopísek, dle pol. 122738, 132738</t>
  </si>
  <si>
    <t>113188</t>
  </si>
  <si>
    <t>ODSTRANĚNÍ KRYTU ZPEVNĚNÝCH PLOCH Z DLAŽDIC, ODVOZ DO 20KM
Odstranění zpevnění pod mostem</t>
  </si>
  <si>
    <t>(5,1+5,5)*3,8*0,1=4,028 [A]</t>
  </si>
  <si>
    <t>122738</t>
  </si>
  <si>
    <t>ODKOPÁVKY A PROKOPÁVKY OBECNÉ TŘ. I, ODVOZ DO 20KM
odkop pro schodiště</t>
  </si>
  <si>
    <t>(5,1+5,5)*1*0,1=1,060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</si>
  <si>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</si>
  <si>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132738</t>
  </si>
  <si>
    <t>HLOUBENÍ RÝH ŠÍŘ DO 2M PAŽ I NEPAŽ TŘ. I, ODVOZ DO 20KM
Výkop prahu</t>
  </si>
  <si>
    <t>11*3,8*0,3=12,540 [A]</t>
  </si>
  <si>
    <t>18130</t>
  </si>
  <si>
    <t>ÚPRAVA PLÁNĚ BEZ ZHUTNĚNÍ
povrchová úprava stavbou dotčených, nezpevněných ploch, rekultivace</t>
  </si>
  <si>
    <t>položka zahrnuje úpravu pláně včetně vyrovnání výškových rozdílů</t>
  </si>
  <si>
    <t>18241</t>
  </si>
  <si>
    <t>ZALOŽENÍ TRÁVNÍKU RUČNÍM VÝSEVEM</t>
  </si>
  <si>
    <t>25+30+15+18=88,000 [A]</t>
  </si>
  <si>
    <t>Zahrnuje dodání předepsané travní směsi, její výsev na ornici, zalévání, první pokosení, to vše bez ohledu na sklon terénu</t>
  </si>
  <si>
    <t>21363</t>
  </si>
  <si>
    <t>DRENÁŽNÍ VRSTVY Z GEOMATRACE
Drenážní folie vozovkového souvrství, mostovka</t>
  </si>
  <si>
    <t>Položka zahrnuje:
- dodávku předepsané geomatrace pro drenážní vrstvu, včetně mimostaveništní a vnitrostaveništní dopravy
- provedení drenážní vrstvy předepsaných rozměrů a předepsaného tvaru</t>
  </si>
  <si>
    <t>43132</t>
  </si>
  <si>
    <t>SCHODIŠŤ KONSTR ZE ŽELEZOBETONU</t>
  </si>
  <si>
    <t>0,9+0,95=1,850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</si>
  <si>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</si>
  <si>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451314</t>
  </si>
  <si>
    <t>PODKLADNÍ A VÝPLŇOVÉ VRSTVY Z PROSTÉHO BETONU C25/30
Podkladní beton pod schodiště</t>
  </si>
  <si>
    <t>4,04+1,04+4,58+0,62=10,280 [A]
A*1*1,1*0,1=1,131 [B]</t>
  </si>
  <si>
    <t>46321</t>
  </si>
  <si>
    <t>ROVNANINA Z LOMOVÉHO KAMENE</t>
  </si>
  <si>
    <t>Plocha (11*3,8-11)=30,800 [A] 
A*0,3 =9,240 [B]</t>
  </si>
  <si>
    <t>položka zahrnuje:
- dodávku a vyrovnání lomového kamene předepsané frakce do předepsaného tvaru včetně mimostaveništní a vnitrostaveništní dopravy
není-li v zadávací dokumentaci uvedeno jinak, jedná se o nakupovaný materiál</t>
  </si>
  <si>
    <t>467314</t>
  </si>
  <si>
    <t>STUPNĚ A PRAHY VODNÍCH KORYT Z PROSTÉHO BETONU C25/30
Příčný prah C20/25</t>
  </si>
  <si>
    <t>2*0,4*0,8*3,8=2,432 [A]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</si>
  <si>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</si>
  <si>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dle ACAD
45=45,000 [A]</t>
  </si>
  <si>
    <t>Mostovka 2*0.9*63+OP1 5.935+OP2 7.488
2*0.9*63+5.935+7.488=126,823 [A]</t>
  </si>
  <si>
    <t>626113</t>
  </si>
  <si>
    <t>Rampy svislé 3.5+2.7+3.9+5.2+17.2+ Mostovka okolo spár 4.37*2*20
3.5+2.7+3.9+5.2+17.2+4.37*2*20=207,300 [A]</t>
  </si>
  <si>
    <t>626211</t>
  </si>
  <si>
    <t>REPROFILACE VODOROVNÝCH PLOCH SHORA SANAČNÍ MALTOU JEDNOVRST TL 10MM
Reprofilace zídek vodorov</t>
  </si>
  <si>
    <t>Rampy vodorovné (11.19+10.69+12.57+12.6+26.2)*0.45
(11.19+10.69+12.57+12.6+26.2)*0.45=32,963 [A]</t>
  </si>
  <si>
    <t>součet položek 626111, 626113, 62631</t>
  </si>
  <si>
    <t>Odhad plochy dle provedené diagnostiky</t>
  </si>
  <si>
    <t>711422</t>
  </si>
  <si>
    <t>IZOLACE MOSTOVEK POD VOZOVKOU ASFALTOVÝMI PÁSY</t>
  </si>
  <si>
    <t>3,8*65=247,000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</si>
  <si>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</si>
  <si>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711509</t>
  </si>
  <si>
    <t>OCHRANA IZOLACE NA POVRCHU TEXTILIÍ
Geotextilie 800g/m2</t>
  </si>
  <si>
    <t>76422</t>
  </si>
  <si>
    <t>OPLECHOVÁNÍ A LEMOVÁNÍ KONSTRUKCÍ Z MĚDĚNÉHO PLECHU</t>
  </si>
  <si>
    <t>1,4*42=58,800 [A]
2*40=80,000 [B]
1*4=4,000 [C]
0,23+0,33=0,560 [D]
(A+B+C)*D*1,1=87,965 [E]</t>
  </si>
  <si>
    <t>- položky klempířských konstrukcí zahrnují zejména kompletní konstrukci včetně úprav plechů (i povrchové úpravy a pod.), spojovací a ochranné prostředky, podkladovou lepenku, upevňovací prvky, lemování, spárování, úpravy u okapů, prostupů, výčnělků, rohů, spojů, dilatací a pod. a není-li zahrnut v samostatných položkách (SD 78), i nátěr konstrukcí, včetně úprav povrchu před nátěrem.
- Položka zahrnuje veškerý materiál, výrobky a polotovary, včetně mimostaveništní a vnitrostaveništní dopravy (rovněž přesuny), včetně naložení a složení,případně s uložením.</t>
  </si>
  <si>
    <t>773231</t>
  </si>
  <si>
    <t>Na beton segmentu 182,7=182,700 [A]
Na extrudovaný polystyren 247=247,000 [B]
A+B=429,700 [C]</t>
  </si>
  <si>
    <t>- položky podlah a obkladů zahrnují kompletní podlahy a obklad, včetně úpravy podkladu, spojovací, spárové malty nebo tmely, dilatace, úpravy rohů, koutů, kolem otvorů, okrajů a pod.</t>
  </si>
  <si>
    <t>78381</t>
  </si>
  <si>
    <t>NÁTĚRY BETON KONSTR TYP S1 (OS-A)
Difuzně otevřený sjednocující nátěr spodního líce a boků mostovky (na bázi vodní disperze epoxidové prykyřice)</t>
  </si>
  <si>
    <t>(2*(0.3946+0.93)+1.52)*63*1.05=275,793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</si>
  <si>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</si>
  <si>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78382</t>
  </si>
  <si>
    <t xml:space="preserve">NÁTĚRY BETON KONSTR TYP S2 (OS-B)
Sjednocující a ochranný nátěr opěr, zídky </t>
  </si>
  <si>
    <t>Zídky 32.9625+3.5+2.7+3.9+5.2+17.2 + OP1 5.935 + OP2 7.488
32.9625+3.5+2.7+3.9+5.2+17.2+5.935 +7.488=78,886 [A]</t>
  </si>
  <si>
    <t>9112B1</t>
  </si>
  <si>
    <t>Rampy 10.8+11.3+12.7+12.6+26.2+ Mostovka 63+63
10.8+11.3+12.7+12.6+26.2+63+63=199,600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</si>
  <si>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</si>
  <si>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931184</t>
  </si>
  <si>
    <t>63*2,9*1,1=200,970 [A]</t>
  </si>
  <si>
    <t>plocha dle ACAD</t>
  </si>
  <si>
    <t>součet položek 626111, 626113, 62631 + opěry 13.423 m2</t>
  </si>
  <si>
    <t>938652</t>
  </si>
  <si>
    <t>OČIŠTĚNÍ OCEL KONSTR OTRYSKÁNÍM NA SUCHO KŘEMIČ PÍSKEM</t>
  </si>
  <si>
    <t>182.7*0.04=7,308 [A]</t>
  </si>
  <si>
    <t>967188</t>
  </si>
  <si>
    <t>VYBOURÁNÍ ČÁSTÍ KONSTRUKCÍ KOVOVÝCH S ODVOZEM DO 20KM
Odstranění zábradlí</t>
  </si>
  <si>
    <t>02971</t>
  </si>
  <si>
    <t>029713</t>
  </si>
  <si>
    <t>OSTAT POŽADAVKY - GEOT MONIT NA POVRCHU - EXTENZOMETRY</t>
  </si>
  <si>
    <t>Firma: Vysoké učení technické v Brně, Fakulta stavební</t>
  </si>
  <si>
    <t>25=25,000 [A]</t>
  </si>
  <si>
    <t>OSTATNÍ POŽADAVKY - VYPRACOVÁNÍ RDS
RDS již vypracována, Nutné úpravy realizační dokumentace stavby v rámci stavby,  včetně požadovaného počtu výtisku objednatelem 6 ks</t>
  </si>
  <si>
    <t xml:space="preserve">OSTATNÍ POŽADAVKY - POSUDKY, KONTROLY, REVIZNÍ ZPRÁVY
Vypracování plánu BOZP, Bezpečnostní opatření - popsáno v projektové dokumentaci. Ohlašování pohybu třetích osob na staveništi </t>
  </si>
  <si>
    <t>Projektový rozpočet - Stavební obnova 26.08.2019</t>
  </si>
  <si>
    <t>zahrnuje objednatelem povolené náklady na pořízení (event. pronájem), provozování, udržování a likvidaci zhotovitelova zařízení. Pronájem revizní lávky pro účely sanačních prací ze spodního povrchu lávky.</t>
  </si>
  <si>
    <t>DOPRAVNÍ ZÁBRANY Z2 - NÁJEMNÉ
5ks, Pronájem po dobu 2,5 měsíce, tj. 76 dnů</t>
  </si>
  <si>
    <t>DOPRAV ZNAČKY ZÁKLAD VEL OCEL NEREFLEXNÍ - NÁJEMNÉ
25ks, Pronájem po dobu 2,5 měsíce, tj. 76 dnů</t>
  </si>
  <si>
    <t>ODSTRANĚNÍ KRYTU ZPEVNĚNÝCH PLOCH Z BETONU, ODVOZ DO 20KM
Odstranění provizorních pochůzných vrstev na rampách</t>
  </si>
  <si>
    <t>HLOUBENÍ JAM ZAPAŽ I NEPAŽ TŘ. I
Odebrání stávající ŠD okolo opěr z I. etapy, bez odvozu, použito pro zpětný zásyp</t>
  </si>
  <si>
    <t>T</t>
  </si>
  <si>
    <t>Položka zahrnuje veškerý materiál, výrobky a polotovary, včetně mimostaveništní a vnitrostaveništní dopravy (rovněž
přesuny), včetně naložení a složení, případně s uložením
- dodání betonářské výztuže v požadované kvalitě, stříhání, řezání, ohýbání a spojování do všech požadovaných tvarů
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
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</si>
  <si>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VÝZTUŽ MOSTNÍ DESKOVÉ KONSTRUKCE Z KARI SÍTÍ
Kari síť plastová</t>
  </si>
  <si>
    <t>(65*3,8)*0,25/1000*1,2=0,074 [A]</t>
  </si>
  <si>
    <t>položka zahrnuje:
- dodání zvláštního betonu (plastbetonu) předepsané kvality a jeho rozprostření v předepsané tloušťce a v předepsaném tvaru
- nekovová výztuž pol. 421366</t>
  </si>
  <si>
    <t>VYROVNÁVACÍ A SPÁD BETON ZVLÁŠTNÍ (PLASTBETON)
Plastbeton s nekovovou výztuží (pol. 421366)</t>
  </si>
  <si>
    <t>458573</t>
  </si>
  <si>
    <t>VÝPLŇ ZA OPĚRAMI A ZDMI Z KAMENIVA TĚŽENÉHO, INDEX ZHUTNĚNÍ ID DO 0,9</t>
  </si>
  <si>
    <t>položka zahrnuje dodávku předepsaného kameniva, mimostaveništní a vnitrostaveništní dopravu a jeho uložení
není-li v zadávací dokumentaci uvedeno jinak, jedná se o nakupovaný materiál</t>
  </si>
  <si>
    <t>ASFALTOVÝ BETON PRO OBRUSNÉ VRSTVY ACO 8 TL. 40MM
Na rampách</t>
  </si>
  <si>
    <t>OCHRANA VÝZTUŽE PŘI NEDOSTATEČNÉM KRYTÍ
výztuž spodního líce mostovky, předpínací kotvy u opěr, případně nalezené při odkrytí</t>
  </si>
  <si>
    <t>711112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</si>
  <si>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</si>
  <si>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711311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</si>
  <si>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</si>
  <si>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711519</t>
  </si>
  <si>
    <t>OCHRANA IZOLACE PODZEMNÍCH OBJEKTŮ TEXTILIÍ
Izolace železobetonový kotevní blok, geotextilie 800 g/m2</t>
  </si>
  <si>
    <t>Geotextilie na mostovce
3,8*65=247,000 [A]</t>
  </si>
  <si>
    <t>78322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</si>
  <si>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</si>
  <si>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PROTIKOROZ OCHRANA DOPLŇK OK NÁTĚREM VÍCEVRST
Nátěr předpínacích kotev na spodním líci mostovky</t>
  </si>
  <si>
    <t>ZÁBRADLÍ MOSTNÍ SE SVISLOU VÝPLNÍ - DODÁVKA A MONTÁŽ
Speciální ukotvení viz výkres 202-C.05</t>
  </si>
  <si>
    <t>916811</t>
  </si>
  <si>
    <t>ODDĚL OPLOCENÍ S PODSTAVCI DRÁTĚNNÉ - DOD A MONTÁŽ</t>
  </si>
  <si>
    <t>položka zahrnuje:
- dodání zařízení v předepsaném provedení včetně jejich osazení
- údržbu po celou dobu trvání funkce, náhradu zničených nebo ztracených kusů, nutnou opravu poškozených částí</t>
  </si>
  <si>
    <t>916812</t>
  </si>
  <si>
    <t>ODDĚL OPLOCENÍ S PODSTAVCI DRÁTĚNNÉ - MONTÁŽ S PŘESUNEM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</si>
  <si>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</si>
  <si>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916813</t>
  </si>
  <si>
    <t>ODDĚL OPLOCENÍ S PODSTAVCI DRÁTĚNNÉ - DEMONTÁŽ</t>
  </si>
  <si>
    <t>Položka zahrnuje odstranění, demontáž a odklizení zařízení s odvozem na předepsané místo</t>
  </si>
  <si>
    <t>916819</t>
  </si>
  <si>
    <t>ODDĚL OPLOCENÍ S PODSTAVCI DRÁTĚNNÉ - NÁJEMNÉ
Pronájem po dobu 5 měsíců, tj. 153 dnů</t>
  </si>
  <si>
    <t xml:space="preserve">MDEN      </t>
  </si>
  <si>
    <t>položka zahrnuje sazbu za pronájem zařízení. Počet měrných jednotek se určí jako součin délky zařízení a počtu dní použití.</t>
  </si>
  <si>
    <t>Obnažená betonářská výztuž na spodním líci a předpínací kotvy
Odhad plochy dle provedené diagnostiky</t>
  </si>
  <si>
    <t>OP1: A=85 m2
OP2: A=55 m2
Průměrná tloušťka betonové vrstvy 7 cm
(85+55)*0,07=9,8 [A]</t>
  </si>
  <si>
    <t>OP1 94,891=94,891 [B]
OP2 11,875=11,875 [C]
(B+C)*1,1=117,443 [A]</t>
  </si>
  <si>
    <t>OP1: A=216 m2
OP2: A=119 m2
Průměrná tloušťka vrstvy 8 cm
(216+119)*0,08=33,5 [A]</t>
  </si>
  <si>
    <t>Převážně bude použita ŠD z etapy I, odhad množství nutného doplnění
OP1=20,000 [A]
OP2=5,000 [B]
A+B=25,000 [C]</t>
  </si>
  <si>
    <t>OP1 216=216,000 [B]
OP1 119=119,000 [C]
2*(B+C)*1.05=703,500 [A]</t>
  </si>
  <si>
    <t>dle ACAD
351,75=351,75 [A]</t>
  </si>
  <si>
    <t>Plocha dle ACAD 335*1.05=351,750 [A]</t>
  </si>
  <si>
    <t>100=100,000 [A]</t>
  </si>
  <si>
    <t>100*76=7600,000 [A]</t>
  </si>
  <si>
    <t>IZOLACE BĚŽNÝCH KONSTRUKCÍ PROTI ZEMNÍ VLHKOSTI ASFALTOVÝMI PÁSY
Izolace železobetonový kotevní blok, izolace pracovních spár
Oprava a doplnění asflatových pásů po první etapě</t>
  </si>
  <si>
    <t>OP1 61.39 + OP2 20.00
3*(A+B)=244,17 [C]</t>
  </si>
  <si>
    <t>Geotextilie okolo opěr
2*244,17/3=162,78 [A]</t>
  </si>
  <si>
    <t>OP1 61.39 + OP2 20.00 = 81,39 [A]</t>
  </si>
  <si>
    <t>IZOLACE PODZEMNÍCH OBJEKTŮ PROTI ZEMNÍ VLHKOSTI ASFALTOVÝMI NÁTĚRY
Izolace železobetonový kotevní blok, DLE 201-C.12 Detail zásypu opěry OP1, 201-C.13 Detail zásypu opěry OP2, 1 x asf. lak penetrační, 2x nátěr asfaltový
Oprava a doplnění nátěrů po první etapě</t>
  </si>
  <si>
    <t>25*76=1900,000 [A]</t>
  </si>
  <si>
    <t>5*76=380,000 [A]</t>
  </si>
  <si>
    <t>(1,06+12,54)*2=13,600 [A]</t>
  </si>
  <si>
    <t>POPLATKY ZA SKLÁDKU
stavební suť, dle pol. 113158, 113188, 113328, 967158</t>
  </si>
  <si>
    <t>VYBOURÁNÍ ČÁSTÍ KONSTRUKCÍ BETON S ODVOZEM DO 20KM
Odstranění krytu z betonu - ruční technologií</t>
  </si>
  <si>
    <t>(9,8+4,028+26,8+7,308)*2,4=115,05 [A]</t>
  </si>
  <si>
    <t>ODSTRANĚNÍ PODKL ZPEVNĚNÝCH PLOCH Z KAMENIVA NESTMELENÉHO, ODVOZ DO 20KM
Odstranění podkladních vrstev pochůzných vrstev ramp</t>
  </si>
  <si>
    <t>Drenážní fólie souvrství mostovky (tl. 5 mm)
65*3,8=247,000 [A]</t>
  </si>
  <si>
    <t>zábradlí, hmotnost 50 kg/m 
199.6*0.05=9,980 [A]</t>
  </si>
  <si>
    <t>VÝPLŇ DILATAČNÍCH SPAR Z POLYSTYRENU TL 40MM
vozovkového souvrství mostovky (extrudovaný polystyren)</t>
  </si>
  <si>
    <t>PODLAHY Z EPOXIDOVÉ PLASTMALTY
Lepící hmota souvrství mostovky</t>
  </si>
  <si>
    <t>REPROFILACE PODHLEDŮ, SVISLÝCH PLOCH SANAČNÍ MALTOU JEDNOVRST TL 30MM
Reprofilace zídek svislé + podhledy pruhy u spár viz výkres C.4 Sanace mostovky</t>
  </si>
  <si>
    <t>247*0,038*1,05=10,374 [A]</t>
  </si>
  <si>
    <t>65*3,7=240 [A]</t>
  </si>
  <si>
    <t>NÁTĚRY BETON KONSTR TYP S11 (OS-F)
Cementoakrylátový těsnící nátěr horního povrchu mostovky, trvale pružný, překlenuje trhlinky v podkladu</t>
  </si>
  <si>
    <t>126*0.25*0.04=1,26 [A]</t>
  </si>
  <si>
    <t>TĚSNĚNÍ DILATAČ SPAR POLYURETAN TMELEM PRŮŘ DO 100MM2
těsnění okolo obvodu připojovacích trubek zábradlí v mostovce</t>
  </si>
  <si>
    <t>M</t>
  </si>
  <si>
    <t>93135</t>
  </si>
  <si>
    <t>126*0.25=31,5 [A]</t>
  </si>
  <si>
    <t>TĚSNĚNÍ DILATAČ SPAR PRYŽ PÁSKOU NEBO KRUH PROFILEM
těsnění okolo obvodu připojovacích trubek zábradlí v mostovce</t>
  </si>
  <si>
    <t>VRTY PRO KOTVENÍ A INJEKTÁŽ TŘ III NA POVRCHU D DO 35MM
Vrty do ŽB mostovky pro perforovanou odvodňovací trubku, průměr 35 mm
Vrty do ŽB mostovky pro vlhkostní senzory, průměr 30 mm</t>
  </si>
  <si>
    <t>VRTY PRO KOTVENÍ A INJEKTÁŽ TŘ III NA POVRCHU D DO 50MM
Vrty do ŽB mostovky pro kontrolní pozorovací otvory a záplavové čidla, průměr 40 mm</t>
  </si>
  <si>
    <t>4*0,3+2*0,08=1,36 [A]
položka zahrnuje:
přemístění, montáž a demontáž vrtných souprav
svislou dopravu zeminy z vrtu
vodorovnou dopravu zeminy bez uložení na skládku
případně nutné pažení dočasné (včetně odpažení) i trvalé</t>
  </si>
  <si>
    <t>Potrubí</t>
  </si>
  <si>
    <t>POTRUBÍ Z TRUB Z NEREZ OCELI DN DO 100MM
Perforované odvodňovací trubky na zbytkovou vodu, průměr 35 mm</t>
  </si>
  <si>
    <t>40*0,12+44*0,02=5,68 [A]
položka zahrnuje:
přemístění, montáž a demontáž vrtných souprav
svislou dopravu zeminy z vrtu
vodorovnou dopravu zeminy bez uložení na skládku
případně nutné pažení dočasné (včetně odpažení) i trvalé</t>
  </si>
  <si>
    <t xml:space="preserve">ZKOUŠENÍ MATERIÁLŮ ZKUŠEBNOU ZHOTOVITELE
Zajištění provedení a výstupů veškerých zkoušek a revizí - popsáno v obchodních podmínkách, technických podmínkách a normách ČSN a dle požadavků technického dozoru stavby. Zejména zkoušky izolačních vrstev dle TKP 21, povrchové pevnosti sanovaného podkladu ramp a mostovky, zkoušky pochůzí vrstvy plastbetonu. </t>
  </si>
  <si>
    <t xml:space="preserve">ZKOUŠENÍ KONSTRUKCÍ A PRACÍ ZKUŠEBNOU ZHOTOVITELE
Zajištění provedení a výstupů veškerých zkoušek a revizí - popsáno v obchodních podmínkách, technických podmínkách a normách ČSN a dle požadavků technického dozoru stavby. Zejména zkoušky izolačních vrstev dle TKP 21, povrchové pevnosti sanovaného podkladu ramp a mostovky, zkoušky pochůzí vrstvy plastbetonu. </t>
  </si>
  <si>
    <t>40*0,12=4,8 [A]
položky pro zhotovení potrubí platí bez ohledu na sklon.
zahrnuje:
- výrobní dokumentaci (včetně technologického předpisu)
- dodání veškerého trubního a pomocného materiálu (trouby, trubky, tvarovky, spojovací a
těsnící materiál a pod.),
podpěrných, závěsných a upevňovacích prvků, včetně potřebných úprav
- úprava a příprava podkladu a podpěr, očištění a ošetření podkladu a podpěr
- zřízení plně funkčního potrubí, kompletní soustavy, podle příslušného technologického
předpisu
- zřízení potrubí i jednotlivých částí po etapách, včetně pracovních spar a spojů, pracovního
zaslepení konců a pod.
- úprava prostupů, průchodů šachtami a komorami, okolí podpěr a vyústění, zaústění,
napojení, vyvedení a upevnění
odpad. výustí
- ochrana potrubí nátěrem (vč. úpravy povrchu), případně izolací, nejsou-li tyto práce
předmětem jiné položky
- úprava, očištění a ošetření prostoru kolem potrubí
- položky platí pro práce prováděné v prostoru zapaženém i nezapaženém a i v kolektorech,
chráničkách
- položky zahrnují i práce spojené s nutnými obtoky, převáděním a čerpáním vody
- opláštění dle dokumentace a nutné opravy opláštění při jeho poškození
nezahrnuje tlakovou zkoušku ani proplacha dezinfekci</t>
  </si>
  <si>
    <t>OSTAT POŽADAVKY - MONITORING VLHKOSTI
Syst. pro měření vlhkosti,  pevná cena 370.000,- Kč pouze za materiál a montáž. Provedení vrtů zvlášť v položce č.3 SO 203. Zhotovitel zajistí provedení ve spolupráci s projektantem rekonstrukce VUT v Brně. 
44*5000 Kč = 220 000 Kč (vlhkostní snímače), 120 000 Kč (měřicí ústředna), 30 000 Kč (kabelové kanálky, baterie, fotovoltaický solární panel, montážní krabice, ochranná pouzdra)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</si>
</sst>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\ ##0.00"/>
    <numFmt numFmtId="165" formatCode="###\ ###\ ###\ ##0.000"/>
    <numFmt numFmtId="166" formatCode="0.000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0" xfId="0" applyNumberFormat="1" applyFont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2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workbookViewId="0" topLeftCell="A1">
      <pane ySplit="10" topLeftCell="A11" activePane="bottomLeft" state="frozen"/>
      <selection pane="bottomLeft" activeCell="D18" sqref="D18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  <col min="6" max="6" width="9.140625" style="0" customWidth="1"/>
    <col min="7" max="8" width="9.140625" style="0" hidden="1" customWidth="1"/>
    <col min="9" max="9" width="9.140625" style="0" customWidth="1"/>
  </cols>
  <sheetData>
    <row r="1" spans="1:2" ht="12.75" customHeight="1">
      <c r="A1" s="5" t="s">
        <v>12</v>
      </c>
      <c r="B1" s="14" t="s">
        <v>243</v>
      </c>
    </row>
    <row r="3" ht="12.75" customHeight="1">
      <c r="B3" s="1" t="s">
        <v>0</v>
      </c>
    </row>
    <row r="5" spans="2:3" ht="12.75" customHeight="1">
      <c r="B5" s="2" t="s">
        <v>1</v>
      </c>
      <c r="C5" s="40"/>
    </row>
    <row r="6" spans="2:8" ht="12.75" customHeight="1">
      <c r="B6" s="14" t="s">
        <v>247</v>
      </c>
      <c r="G6" t="s">
        <v>4</v>
      </c>
      <c r="H6">
        <v>0</v>
      </c>
    </row>
    <row r="7" spans="2:8" ht="12.75" customHeight="1">
      <c r="B7" s="3" t="s">
        <v>2</v>
      </c>
      <c r="C7" s="2">
        <f>SUM(C11:C14)</f>
        <v>0</v>
      </c>
      <c r="G7" t="s">
        <v>5</v>
      </c>
      <c r="H7">
        <v>15</v>
      </c>
    </row>
    <row r="8" spans="2:8" ht="12.75" customHeight="1">
      <c r="B8" s="3" t="s">
        <v>3</v>
      </c>
      <c r="C8" s="2">
        <f>SUM(E11:E14)</f>
        <v>0</v>
      </c>
      <c r="G8" t="s">
        <v>6</v>
      </c>
      <c r="H8">
        <v>21</v>
      </c>
    </row>
    <row r="10" spans="1:5" ht="12.75" customHeight="1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</row>
    <row r="11" spans="1:5" ht="12.75" customHeight="1">
      <c r="A11" s="6" t="s">
        <v>18</v>
      </c>
      <c r="B11" s="6" t="s">
        <v>19</v>
      </c>
      <c r="C11" s="10">
        <f>'SO 000_'!I61</f>
        <v>0</v>
      </c>
      <c r="D11" s="10">
        <f>'SO 000_'!P61</f>
        <v>0</v>
      </c>
      <c r="E11" s="10">
        <f>C11+D11</f>
        <v>0</v>
      </c>
    </row>
    <row r="12" spans="1:5" ht="12.75" customHeight="1">
      <c r="A12" s="6" t="s">
        <v>94</v>
      </c>
      <c r="B12" s="6" t="s">
        <v>95</v>
      </c>
      <c r="C12" s="10">
        <f>'SO 181_'!I35</f>
        <v>0</v>
      </c>
      <c r="D12" s="10">
        <f>'SO 181_'!P35</f>
        <v>0</v>
      </c>
      <c r="E12" s="10">
        <f>C12+D12</f>
        <v>0</v>
      </c>
    </row>
    <row r="13" spans="1:5" ht="12.75" customHeight="1">
      <c r="A13" s="6" t="s">
        <v>130</v>
      </c>
      <c r="B13" s="6" t="s">
        <v>131</v>
      </c>
      <c r="C13" s="10">
        <f>'SO 202_'!I184</f>
        <v>0</v>
      </c>
      <c r="D13" s="10">
        <f>'SO 202_'!P184</f>
        <v>0</v>
      </c>
      <c r="E13" s="10">
        <f>C13+D13</f>
        <v>0</v>
      </c>
    </row>
    <row r="14" spans="1:5" ht="12.75" customHeight="1">
      <c r="A14" s="6" t="s">
        <v>157</v>
      </c>
      <c r="B14" s="6" t="s">
        <v>158</v>
      </c>
      <c r="C14" s="10">
        <f>'SO 203_'!I30</f>
        <v>0</v>
      </c>
      <c r="D14" s="10">
        <f>'SO 203_'!P30</f>
        <v>0</v>
      </c>
      <c r="E14" s="10">
        <f>C14+D14</f>
        <v>0</v>
      </c>
    </row>
  </sheetData>
  <sheetProtection formatColumns="0"/>
  <hyperlinks>
    <hyperlink ref="A11" location="#'SO 000_'!A1" tooltip="Odkaz na stranku objektu [SO 000_]" display="SO 000"/>
    <hyperlink ref="A12" location="#'SO 181_'!A1" tooltip="Odkaz na stranku objektu [SO 181_]" display="SO 181"/>
    <hyperlink ref="A13" location="#'SO 202_'!A1" tooltip="Odkaz na stranku objektu [SO 202_]" display="SO 202"/>
    <hyperlink ref="A14" location="#'SO 203_'!A1" tooltip="Odkaz na stranku objektu [SO 203_]" display="SO 203"/>
  </hyperlinks>
  <printOptions/>
  <pageMargins left="0.25" right="0.25" top="0.75" bottom="0.75" header="0.3" footer="0.3"/>
  <pageSetup fitToHeight="0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1"/>
  <sheetViews>
    <sheetView workbookViewId="0" topLeftCell="A1">
      <pane ySplit="10" topLeftCell="A11" activePane="bottomLeft" state="frozen"/>
      <selection pane="bottomLeft" activeCell="E12" sqref="E12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s="14" t="s">
        <v>243</v>
      </c>
    </row>
    <row r="2" ht="12.75" customHeight="1">
      <c r="C2" s="1" t="s">
        <v>13</v>
      </c>
    </row>
    <row r="4" spans="1:5" ht="12.75" customHeight="1">
      <c r="A4" t="s">
        <v>14</v>
      </c>
      <c r="C4" s="5"/>
      <c r="D4" s="5"/>
      <c r="E4" s="5" t="s">
        <v>17</v>
      </c>
    </row>
    <row r="5" spans="1:5" ht="12.75" customHeight="1">
      <c r="A5" t="s">
        <v>15</v>
      </c>
      <c r="C5" s="5" t="s">
        <v>159</v>
      </c>
      <c r="D5" s="5"/>
      <c r="E5" s="5" t="s">
        <v>160</v>
      </c>
    </row>
    <row r="6" spans="1:5" ht="12.75" customHeight="1">
      <c r="A6" t="s">
        <v>16</v>
      </c>
      <c r="C6" s="5" t="s">
        <v>18</v>
      </c>
      <c r="D6" s="5"/>
      <c r="E6" s="5" t="s">
        <v>19</v>
      </c>
    </row>
    <row r="7" spans="3:5" ht="12.75" customHeight="1">
      <c r="C7" s="5"/>
      <c r="D7" s="5"/>
      <c r="E7" s="5"/>
    </row>
    <row r="8" spans="1:16" ht="12.75" customHeight="1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5" ht="13.8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9" ht="13.8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66" customHeight="1">
      <c r="A12" s="6">
        <v>1</v>
      </c>
      <c r="B12" s="6" t="s">
        <v>42</v>
      </c>
      <c r="C12" s="6" t="s">
        <v>46</v>
      </c>
      <c r="D12" s="6" t="s">
        <v>43</v>
      </c>
      <c r="E12" s="6" t="s">
        <v>330</v>
      </c>
      <c r="F12" s="6" t="s">
        <v>44</v>
      </c>
      <c r="G12" s="8">
        <v>1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ht="13.2">
      <c r="E13" s="12" t="s">
        <v>47</v>
      </c>
    </row>
    <row r="14" spans="1:16" ht="66">
      <c r="A14" s="6">
        <v>2</v>
      </c>
      <c r="B14" s="6" t="s">
        <v>42</v>
      </c>
      <c r="C14" s="6" t="s">
        <v>48</v>
      </c>
      <c r="D14" s="6" t="s">
        <v>43</v>
      </c>
      <c r="E14" s="6" t="s">
        <v>331</v>
      </c>
      <c r="F14" s="6" t="s">
        <v>44</v>
      </c>
      <c r="G14" s="8">
        <v>1</v>
      </c>
      <c r="H14" s="11"/>
      <c r="I14" s="10">
        <f>ROUND((H14*G14),2)</f>
        <v>0</v>
      </c>
      <c r="O14">
        <f>'rekapitulace STAVEBNÍ OBNOVA'!H8</f>
        <v>21</v>
      </c>
      <c r="P14">
        <f>O14/100*I14</f>
        <v>0</v>
      </c>
    </row>
    <row r="15" ht="13.2">
      <c r="E15" s="12" t="s">
        <v>47</v>
      </c>
    </row>
    <row r="16" spans="1:16" ht="13.2">
      <c r="A16" s="6">
        <v>3</v>
      </c>
      <c r="B16" s="6" t="s">
        <v>42</v>
      </c>
      <c r="C16" s="6" t="s">
        <v>51</v>
      </c>
      <c r="D16" s="6" t="s">
        <v>43</v>
      </c>
      <c r="E16" s="6" t="s">
        <v>52</v>
      </c>
      <c r="F16" s="6" t="s">
        <v>44</v>
      </c>
      <c r="G16" s="8">
        <v>1</v>
      </c>
      <c r="H16" s="11"/>
      <c r="I16" s="10">
        <f>ROUND((H16*G16),2)</f>
        <v>0</v>
      </c>
      <c r="O16">
        <f>'rekapitulace STAVEBNÍ OBNOVA'!H8</f>
        <v>21</v>
      </c>
      <c r="P16">
        <f>O16/100*I16</f>
        <v>0</v>
      </c>
    </row>
    <row r="17" ht="13.2">
      <c r="E17" s="12" t="s">
        <v>50</v>
      </c>
    </row>
    <row r="18" spans="1:16" ht="26.4">
      <c r="A18" s="6">
        <v>4</v>
      </c>
      <c r="B18" s="6" t="s">
        <v>42</v>
      </c>
      <c r="C18" s="6" t="s">
        <v>54</v>
      </c>
      <c r="D18" s="16" t="s">
        <v>55</v>
      </c>
      <c r="E18" s="6" t="s">
        <v>58</v>
      </c>
      <c r="F18" s="6" t="s">
        <v>44</v>
      </c>
      <c r="G18" s="8">
        <v>1</v>
      </c>
      <c r="H18" s="11"/>
      <c r="I18" s="10">
        <f>ROUND((H18*G18),2)</f>
        <v>0</v>
      </c>
      <c r="O18">
        <f>'rekapitulace STAVEBNÍ OBNOVA'!H8</f>
        <v>21</v>
      </c>
      <c r="P18">
        <f>O18/100*I18</f>
        <v>0</v>
      </c>
    </row>
    <row r="19" ht="13.2">
      <c r="E19" s="12" t="s">
        <v>56</v>
      </c>
    </row>
    <row r="20" spans="1:16" ht="26.4">
      <c r="A20" s="6">
        <v>5</v>
      </c>
      <c r="B20" s="6" t="s">
        <v>42</v>
      </c>
      <c r="C20" s="6" t="s">
        <v>54</v>
      </c>
      <c r="D20" s="16" t="s">
        <v>57</v>
      </c>
      <c r="E20" s="6" t="s">
        <v>161</v>
      </c>
      <c r="F20" s="6" t="s">
        <v>44</v>
      </c>
      <c r="G20" s="8">
        <v>1</v>
      </c>
      <c r="H20" s="11"/>
      <c r="I20" s="10">
        <f>ROUND((H20*G20),2)</f>
        <v>0</v>
      </c>
      <c r="O20">
        <f>'rekapitulace STAVEBNÍ OBNOVA'!H8</f>
        <v>21</v>
      </c>
      <c r="P20">
        <f>O20/100*I20</f>
        <v>0</v>
      </c>
    </row>
    <row r="21" ht="13.2">
      <c r="E21" s="12" t="s">
        <v>56</v>
      </c>
    </row>
    <row r="22" spans="1:16" ht="26.4">
      <c r="A22" s="6">
        <v>6</v>
      </c>
      <c r="B22" s="6" t="s">
        <v>42</v>
      </c>
      <c r="C22" s="6" t="s">
        <v>59</v>
      </c>
      <c r="D22" s="6" t="s">
        <v>43</v>
      </c>
      <c r="E22" s="6" t="s">
        <v>60</v>
      </c>
      <c r="F22" s="6" t="s">
        <v>61</v>
      </c>
      <c r="G22" s="8">
        <v>1</v>
      </c>
      <c r="H22" s="11"/>
      <c r="I22" s="10">
        <f>ROUND((H22*G22),2)</f>
        <v>0</v>
      </c>
      <c r="O22">
        <f>'rekapitulace STAVEBNÍ OBNOVA'!H8</f>
        <v>21</v>
      </c>
      <c r="P22">
        <f>O22/100*I22</f>
        <v>0</v>
      </c>
    </row>
    <row r="23" ht="13.2">
      <c r="E23" s="12" t="s">
        <v>45</v>
      </c>
    </row>
    <row r="24" ht="13.2">
      <c r="E24" s="12" t="s">
        <v>53</v>
      </c>
    </row>
    <row r="25" spans="1:16" ht="26.4">
      <c r="A25" s="6">
        <v>7</v>
      </c>
      <c r="B25" s="6" t="s">
        <v>42</v>
      </c>
      <c r="C25" s="6" t="s">
        <v>62</v>
      </c>
      <c r="D25" s="6" t="s">
        <v>43</v>
      </c>
      <c r="E25" s="6" t="s">
        <v>63</v>
      </c>
      <c r="F25" s="6" t="s">
        <v>44</v>
      </c>
      <c r="G25" s="8">
        <v>1</v>
      </c>
      <c r="H25" s="11"/>
      <c r="I25" s="10">
        <f>ROUND((H25*G25),2)</f>
        <v>0</v>
      </c>
      <c r="O25">
        <f>'rekapitulace STAVEBNÍ OBNOVA'!H8</f>
        <v>21</v>
      </c>
      <c r="P25">
        <f>O25/100*I25</f>
        <v>0</v>
      </c>
    </row>
    <row r="26" ht="13.2">
      <c r="E26" s="12" t="s">
        <v>53</v>
      </c>
    </row>
    <row r="27" spans="1:16" ht="26.4">
      <c r="A27" s="6">
        <v>8</v>
      </c>
      <c r="B27" s="6" t="s">
        <v>42</v>
      </c>
      <c r="C27" s="6" t="s">
        <v>64</v>
      </c>
      <c r="D27" s="6" t="s">
        <v>43</v>
      </c>
      <c r="E27" s="6" t="s">
        <v>162</v>
      </c>
      <c r="F27" s="6" t="s">
        <v>44</v>
      </c>
      <c r="G27" s="8">
        <v>1</v>
      </c>
      <c r="H27" s="11"/>
      <c r="I27" s="10">
        <f>ROUND((H27*G27),2)</f>
        <v>0</v>
      </c>
      <c r="O27">
        <f>'rekapitulace STAVEBNÍ OBNOVA'!H6</f>
        <v>0</v>
      </c>
      <c r="P27">
        <f>O27/100*I27</f>
        <v>0</v>
      </c>
    </row>
    <row r="28" ht="13.2">
      <c r="E28" s="12" t="s">
        <v>45</v>
      </c>
    </row>
    <row r="29" ht="13.2">
      <c r="E29" s="12" t="s">
        <v>53</v>
      </c>
    </row>
    <row r="30" spans="1:16" ht="39.6">
      <c r="A30" s="6">
        <v>9</v>
      </c>
      <c r="B30" s="6" t="s">
        <v>42</v>
      </c>
      <c r="C30" s="6" t="s">
        <v>65</v>
      </c>
      <c r="D30" s="6" t="s">
        <v>43</v>
      </c>
      <c r="E30" s="6" t="s">
        <v>66</v>
      </c>
      <c r="F30" s="6" t="s">
        <v>67</v>
      </c>
      <c r="G30" s="8">
        <v>1</v>
      </c>
      <c r="H30" s="11"/>
      <c r="I30" s="10">
        <f>ROUND((H30*G30),2)</f>
        <v>0</v>
      </c>
      <c r="O30">
        <f>'rekapitulace STAVEBNÍ OBNOVA'!H8</f>
        <v>21</v>
      </c>
      <c r="P30">
        <f>O30/100*I30</f>
        <v>0</v>
      </c>
    </row>
    <row r="31" ht="13.2">
      <c r="E31" s="12" t="s">
        <v>53</v>
      </c>
    </row>
    <row r="32" spans="1:16" ht="39.6">
      <c r="A32" s="6">
        <v>10</v>
      </c>
      <c r="B32" s="6" t="s">
        <v>42</v>
      </c>
      <c r="C32" s="6" t="s">
        <v>68</v>
      </c>
      <c r="D32" s="6" t="s">
        <v>55</v>
      </c>
      <c r="E32" s="16" t="s">
        <v>245</v>
      </c>
      <c r="F32" s="6" t="s">
        <v>44</v>
      </c>
      <c r="G32" s="8">
        <v>1</v>
      </c>
      <c r="H32" s="11"/>
      <c r="I32" s="10">
        <f>ROUND((H32*G32),2)</f>
        <v>0</v>
      </c>
      <c r="O32">
        <f>'rekapitulace STAVEBNÍ OBNOVA'!H8</f>
        <v>21</v>
      </c>
      <c r="P32">
        <f>O32/100*I32</f>
        <v>0</v>
      </c>
    </row>
    <row r="33" ht="13.2">
      <c r="E33" s="12" t="s">
        <v>53</v>
      </c>
    </row>
    <row r="34" spans="1:16" ht="39.6">
      <c r="A34" s="6">
        <v>11</v>
      </c>
      <c r="B34" s="6" t="s">
        <v>42</v>
      </c>
      <c r="C34" s="6" t="s">
        <v>68</v>
      </c>
      <c r="D34" s="16" t="s">
        <v>57</v>
      </c>
      <c r="E34" s="6" t="s">
        <v>70</v>
      </c>
      <c r="F34" s="6" t="s">
        <v>44</v>
      </c>
      <c r="G34" s="8">
        <v>1</v>
      </c>
      <c r="H34" s="11"/>
      <c r="I34" s="10">
        <f>ROUND((H34*G34),2)</f>
        <v>0</v>
      </c>
      <c r="O34">
        <f>'rekapitulace STAVEBNÍ OBNOVA'!H8</f>
        <v>21</v>
      </c>
      <c r="P34">
        <f>O34/100*I34</f>
        <v>0</v>
      </c>
    </row>
    <row r="35" ht="13.2">
      <c r="E35" s="12" t="s">
        <v>53</v>
      </c>
    </row>
    <row r="36" spans="1:16" ht="39.6">
      <c r="A36" s="6">
        <v>12</v>
      </c>
      <c r="B36" s="6" t="s">
        <v>42</v>
      </c>
      <c r="C36" s="6" t="s">
        <v>71</v>
      </c>
      <c r="D36" s="6" t="s">
        <v>43</v>
      </c>
      <c r="E36" s="6" t="s">
        <v>72</v>
      </c>
      <c r="F36" s="6" t="s">
        <v>44</v>
      </c>
      <c r="G36" s="8">
        <v>1</v>
      </c>
      <c r="H36" s="11"/>
      <c r="I36" s="10">
        <f>ROUND((H36*G36),2)</f>
        <v>0</v>
      </c>
      <c r="O36">
        <f>'rekapitulace STAVEBNÍ OBNOVA'!H8</f>
        <v>21</v>
      </c>
      <c r="P36">
        <f>O36/100*I36</f>
        <v>0</v>
      </c>
    </row>
    <row r="37" ht="13.2">
      <c r="E37" s="12" t="s">
        <v>53</v>
      </c>
    </row>
    <row r="38" spans="1:16" ht="26.4">
      <c r="A38" s="6">
        <v>13</v>
      </c>
      <c r="B38" s="6" t="s">
        <v>42</v>
      </c>
      <c r="C38" s="6" t="s">
        <v>73</v>
      </c>
      <c r="D38" s="6" t="s">
        <v>43</v>
      </c>
      <c r="E38" s="6" t="s">
        <v>74</v>
      </c>
      <c r="F38" s="6" t="s">
        <v>44</v>
      </c>
      <c r="G38" s="8">
        <v>1</v>
      </c>
      <c r="H38" s="11"/>
      <c r="I38" s="10">
        <f>ROUND((H38*G38),2)</f>
        <v>0</v>
      </c>
      <c r="O38">
        <f>'rekapitulace STAVEBNÍ OBNOVA'!H8</f>
        <v>21</v>
      </c>
      <c r="P38">
        <f>O38/100*I38</f>
        <v>0</v>
      </c>
    </row>
    <row r="39" ht="66">
      <c r="E39" s="12" t="s">
        <v>75</v>
      </c>
    </row>
    <row r="40" spans="1:16" ht="26.4">
      <c r="A40" s="6">
        <v>14</v>
      </c>
      <c r="B40" s="6" t="s">
        <v>42</v>
      </c>
      <c r="C40" s="6" t="s">
        <v>76</v>
      </c>
      <c r="D40" s="6" t="s">
        <v>55</v>
      </c>
      <c r="E40" s="6" t="s">
        <v>77</v>
      </c>
      <c r="F40" s="6" t="s">
        <v>44</v>
      </c>
      <c r="G40" s="8">
        <v>1</v>
      </c>
      <c r="H40" s="11"/>
      <c r="I40" s="10">
        <f>ROUND((H40*G40),2)</f>
        <v>0</v>
      </c>
      <c r="O40">
        <f>'rekapitulace STAVEBNÍ OBNOVA'!H8</f>
        <v>21</v>
      </c>
      <c r="P40">
        <f>O40/100*I40</f>
        <v>0</v>
      </c>
    </row>
    <row r="41" ht="13.2">
      <c r="E41" s="12" t="s">
        <v>53</v>
      </c>
    </row>
    <row r="42" spans="1:16" ht="26.4">
      <c r="A42" s="6">
        <v>15</v>
      </c>
      <c r="B42" s="6" t="s">
        <v>42</v>
      </c>
      <c r="C42" s="6" t="s">
        <v>76</v>
      </c>
      <c r="D42" s="6" t="s">
        <v>57</v>
      </c>
      <c r="E42" s="6" t="s">
        <v>78</v>
      </c>
      <c r="F42" s="6" t="s">
        <v>44</v>
      </c>
      <c r="G42" s="8">
        <v>1</v>
      </c>
      <c r="H42" s="11"/>
      <c r="I42" s="10">
        <f>ROUND((H42*G42),2)</f>
        <v>0</v>
      </c>
      <c r="O42">
        <f>'rekapitulace STAVEBNÍ OBNOVA'!H8</f>
        <v>21</v>
      </c>
      <c r="P42">
        <f>O42/100*I42</f>
        <v>0</v>
      </c>
    </row>
    <row r="43" ht="13.2">
      <c r="E43" s="12" t="s">
        <v>53</v>
      </c>
    </row>
    <row r="44" spans="1:16" ht="39.6">
      <c r="A44" s="6">
        <v>16</v>
      </c>
      <c r="B44" s="6" t="s">
        <v>42</v>
      </c>
      <c r="C44" s="6" t="s">
        <v>76</v>
      </c>
      <c r="D44" s="6" t="s">
        <v>69</v>
      </c>
      <c r="E44" s="6" t="s">
        <v>79</v>
      </c>
      <c r="F44" s="6" t="s">
        <v>44</v>
      </c>
      <c r="G44" s="8">
        <v>1</v>
      </c>
      <c r="H44" s="11"/>
      <c r="I44" s="10">
        <f>ROUND((H44*G44),2)</f>
        <v>0</v>
      </c>
      <c r="O44">
        <f>'rekapitulace STAVEBNÍ OBNOVA'!H8</f>
        <v>21</v>
      </c>
      <c r="P44">
        <f>O44/100*I44</f>
        <v>0</v>
      </c>
    </row>
    <row r="45" ht="13.2">
      <c r="E45" s="12" t="s">
        <v>53</v>
      </c>
    </row>
    <row r="46" spans="1:16" ht="39.6">
      <c r="A46" s="6">
        <v>17</v>
      </c>
      <c r="B46" s="6" t="s">
        <v>42</v>
      </c>
      <c r="C46" s="6" t="s">
        <v>76</v>
      </c>
      <c r="D46" s="6" t="s">
        <v>80</v>
      </c>
      <c r="E46" s="16" t="s">
        <v>246</v>
      </c>
      <c r="F46" s="6" t="s">
        <v>44</v>
      </c>
      <c r="G46" s="8">
        <v>1</v>
      </c>
      <c r="H46" s="11"/>
      <c r="I46" s="10">
        <f>ROUND((H46*G46),2)</f>
        <v>0</v>
      </c>
      <c r="O46">
        <f>'rekapitulace STAVEBNÍ OBNOVA'!H8</f>
        <v>21</v>
      </c>
      <c r="P46">
        <f>O46/100*I46</f>
        <v>0</v>
      </c>
    </row>
    <row r="47" ht="13.2">
      <c r="E47" s="12" t="s">
        <v>53</v>
      </c>
    </row>
    <row r="48" spans="1:16" ht="39.6">
      <c r="A48" s="6">
        <v>18</v>
      </c>
      <c r="B48" s="6" t="s">
        <v>42</v>
      </c>
      <c r="C48" s="6" t="s">
        <v>81</v>
      </c>
      <c r="D48" s="6" t="s">
        <v>43</v>
      </c>
      <c r="E48" s="6" t="s">
        <v>82</v>
      </c>
      <c r="F48" s="6" t="s">
        <v>67</v>
      </c>
      <c r="G48" s="8">
        <v>1</v>
      </c>
      <c r="H48" s="11"/>
      <c r="I48" s="10">
        <f>ROUND((H48*G48),2)</f>
        <v>0</v>
      </c>
      <c r="O48">
        <f>'rekapitulace STAVEBNÍ OBNOVA'!H8</f>
        <v>21</v>
      </c>
      <c r="P48">
        <f>O48/100*I48</f>
        <v>0</v>
      </c>
    </row>
    <row r="49" ht="52.8">
      <c r="E49" s="12" t="s">
        <v>83</v>
      </c>
    </row>
    <row r="50" spans="1:16" ht="13.2">
      <c r="A50" s="6">
        <v>19</v>
      </c>
      <c r="B50" s="6" t="s">
        <v>42</v>
      </c>
      <c r="C50" s="6" t="s">
        <v>84</v>
      </c>
      <c r="D50" s="6" t="s">
        <v>43</v>
      </c>
      <c r="E50" s="6" t="s">
        <v>85</v>
      </c>
      <c r="F50" s="6" t="s">
        <v>44</v>
      </c>
      <c r="G50" s="8">
        <v>1</v>
      </c>
      <c r="H50" s="11"/>
      <c r="I50" s="10">
        <f>ROUND((H50*G50),2)</f>
        <v>0</v>
      </c>
      <c r="O50">
        <f>'rekapitulace STAVEBNÍ OBNOVA'!H6</f>
        <v>0</v>
      </c>
      <c r="P50">
        <f>O50/100*I50</f>
        <v>0</v>
      </c>
    </row>
    <row r="51" ht="13.2">
      <c r="E51" s="12" t="s">
        <v>45</v>
      </c>
    </row>
    <row r="52" ht="92.4">
      <c r="E52" s="12" t="s">
        <v>86</v>
      </c>
    </row>
    <row r="53" spans="1:16" ht="13.2">
      <c r="A53" s="6">
        <v>20</v>
      </c>
      <c r="B53" s="6" t="s">
        <v>42</v>
      </c>
      <c r="C53" s="6" t="s">
        <v>87</v>
      </c>
      <c r="D53" s="6" t="s">
        <v>55</v>
      </c>
      <c r="E53" s="6" t="s">
        <v>88</v>
      </c>
      <c r="F53" s="6" t="s">
        <v>44</v>
      </c>
      <c r="G53" s="8">
        <v>1</v>
      </c>
      <c r="H53" s="11"/>
      <c r="I53" s="10">
        <f>ROUND((H53*G53),2)</f>
        <v>0</v>
      </c>
      <c r="O53">
        <f>'rekapitulace STAVEBNÍ OBNOVA'!H8</f>
        <v>21</v>
      </c>
      <c r="P53">
        <f>O53/100*I53</f>
        <v>0</v>
      </c>
    </row>
    <row r="54" ht="39.6">
      <c r="E54" s="15" t="s">
        <v>248</v>
      </c>
    </row>
    <row r="55" spans="1:16" ht="26.4">
      <c r="A55" s="6">
        <v>21</v>
      </c>
      <c r="B55" s="6" t="s">
        <v>42</v>
      </c>
      <c r="C55" s="6" t="s">
        <v>87</v>
      </c>
      <c r="D55" s="6" t="s">
        <v>57</v>
      </c>
      <c r="E55" s="6" t="s">
        <v>90</v>
      </c>
      <c r="F55" s="6" t="s">
        <v>44</v>
      </c>
      <c r="G55" s="8">
        <v>1</v>
      </c>
      <c r="H55" s="11"/>
      <c r="I55" s="10">
        <f>ROUND((H55*G55),2)</f>
        <v>0</v>
      </c>
      <c r="O55">
        <f>'rekapitulace STAVEBNÍ OBNOVA'!H8</f>
        <v>21</v>
      </c>
      <c r="P55">
        <f>O55/100*I55</f>
        <v>0</v>
      </c>
    </row>
    <row r="56" ht="26.4">
      <c r="E56" s="12" t="s">
        <v>89</v>
      </c>
    </row>
    <row r="57" spans="1:16" ht="13.2">
      <c r="A57" s="6">
        <v>22</v>
      </c>
      <c r="B57" s="6" t="s">
        <v>42</v>
      </c>
      <c r="C57" s="6" t="s">
        <v>91</v>
      </c>
      <c r="D57" s="6" t="s">
        <v>43</v>
      </c>
      <c r="E57" s="6" t="s">
        <v>92</v>
      </c>
      <c r="F57" s="6" t="s">
        <v>44</v>
      </c>
      <c r="G57" s="8">
        <v>1</v>
      </c>
      <c r="H57" s="11"/>
      <c r="I57" s="10">
        <f>ROUND((H57*G57),2)</f>
        <v>0</v>
      </c>
      <c r="O57">
        <f>'rekapitulace STAVEBNÍ OBNOVA'!H6</f>
        <v>0</v>
      </c>
      <c r="P57">
        <f>O57/100*I57</f>
        <v>0</v>
      </c>
    </row>
    <row r="58" ht="26.4">
      <c r="E58" s="12" t="s">
        <v>89</v>
      </c>
    </row>
    <row r="59" spans="1:16" ht="12.75" customHeight="1">
      <c r="A59" s="13"/>
      <c r="B59" s="13"/>
      <c r="C59" s="13" t="s">
        <v>41</v>
      </c>
      <c r="D59" s="13"/>
      <c r="E59" s="13" t="s">
        <v>40</v>
      </c>
      <c r="F59" s="13"/>
      <c r="G59" s="13"/>
      <c r="H59" s="13"/>
      <c r="I59" s="13">
        <f>SUM(I12:I58)</f>
        <v>0</v>
      </c>
      <c r="P59">
        <f>ROUND(SUM(P12:P58),2)</f>
        <v>0</v>
      </c>
    </row>
    <row r="61" spans="1:16" ht="12.75" customHeight="1">
      <c r="A61" s="13"/>
      <c r="B61" s="13"/>
      <c r="C61" s="13"/>
      <c r="D61" s="13"/>
      <c r="E61" s="13" t="s">
        <v>93</v>
      </c>
      <c r="F61" s="13"/>
      <c r="G61" s="13"/>
      <c r="H61" s="13"/>
      <c r="I61" s="13">
        <f>+I59</f>
        <v>0</v>
      </c>
      <c r="P61">
        <f>+P59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5"/>
  <sheetViews>
    <sheetView workbookViewId="0" topLeftCell="A1">
      <pane ySplit="10" topLeftCell="A26" activePane="bottomLeft" state="frozen"/>
      <selection pane="bottomLeft" activeCell="G24" sqref="G24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s="14" t="s">
        <v>243</v>
      </c>
    </row>
    <row r="2" ht="12.75" customHeight="1">
      <c r="C2" s="1" t="s">
        <v>13</v>
      </c>
    </row>
    <row r="4" spans="1:5" ht="12.75" customHeight="1">
      <c r="A4" t="s">
        <v>14</v>
      </c>
      <c r="C4" s="5"/>
      <c r="D4" s="5"/>
      <c r="E4" s="5" t="s">
        <v>17</v>
      </c>
    </row>
    <row r="5" spans="1:5" ht="12.75" customHeight="1">
      <c r="A5" t="s">
        <v>15</v>
      </c>
      <c r="C5" s="5" t="s">
        <v>159</v>
      </c>
      <c r="D5" s="5"/>
      <c r="E5" s="5" t="s">
        <v>160</v>
      </c>
    </row>
    <row r="6" spans="1:5" ht="12.75" customHeight="1">
      <c r="A6" t="s">
        <v>16</v>
      </c>
      <c r="C6" s="5" t="s">
        <v>94</v>
      </c>
      <c r="D6" s="5"/>
      <c r="E6" s="5" t="s">
        <v>95</v>
      </c>
    </row>
    <row r="7" spans="3:5" ht="12.75" customHeight="1">
      <c r="C7" s="5"/>
      <c r="D7" s="5"/>
      <c r="E7" s="5"/>
    </row>
    <row r="8" spans="1:16" ht="12.75" customHeight="1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5" ht="13.8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9" ht="13.8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79.2">
      <c r="A12" s="6">
        <v>1</v>
      </c>
      <c r="B12" s="6" t="s">
        <v>42</v>
      </c>
      <c r="C12" s="6" t="s">
        <v>49</v>
      </c>
      <c r="D12" s="6" t="s">
        <v>43</v>
      </c>
      <c r="E12" s="6" t="s">
        <v>96</v>
      </c>
      <c r="F12" s="6" t="s">
        <v>44</v>
      </c>
      <c r="G12" s="8">
        <v>1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ht="13.2">
      <c r="E13" s="12" t="s">
        <v>45</v>
      </c>
    </row>
    <row r="14" ht="13.2">
      <c r="E14" s="12" t="s">
        <v>50</v>
      </c>
    </row>
    <row r="15" spans="1:16" ht="12.75" customHeight="1">
      <c r="A15" s="13"/>
      <c r="B15" s="13"/>
      <c r="C15" s="13" t="s">
        <v>41</v>
      </c>
      <c r="D15" s="13"/>
      <c r="E15" s="13" t="s">
        <v>40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39</v>
      </c>
      <c r="D17" s="7"/>
      <c r="E17" s="7" t="s">
        <v>97</v>
      </c>
      <c r="F17" s="7"/>
      <c r="G17" s="9"/>
      <c r="H17" s="7"/>
      <c r="I17" s="9"/>
    </row>
    <row r="18" spans="1:16" ht="13.2">
      <c r="A18" s="6">
        <v>2</v>
      </c>
      <c r="B18" s="6" t="s">
        <v>42</v>
      </c>
      <c r="C18" s="6" t="s">
        <v>98</v>
      </c>
      <c r="D18" s="6" t="s">
        <v>43</v>
      </c>
      <c r="E18" s="6" t="s">
        <v>99</v>
      </c>
      <c r="F18" s="6" t="s">
        <v>67</v>
      </c>
      <c r="G18" s="8">
        <v>25</v>
      </c>
      <c r="H18" s="11"/>
      <c r="I18" s="10">
        <f>ROUND((H18*G18),2)</f>
        <v>0</v>
      </c>
      <c r="O18">
        <f>'rekapitulace STAVEBNÍ OBNOVA'!H8</f>
        <v>21</v>
      </c>
      <c r="P18">
        <f>O18/100*I18</f>
        <v>0</v>
      </c>
    </row>
    <row r="19" ht="13.2">
      <c r="E19" s="15" t="s">
        <v>244</v>
      </c>
    </row>
    <row r="20" ht="26.4">
      <c r="E20" s="12" t="s">
        <v>100</v>
      </c>
    </row>
    <row r="21" spans="1:16" ht="26.4">
      <c r="A21" s="6">
        <v>3</v>
      </c>
      <c r="B21" s="6" t="s">
        <v>42</v>
      </c>
      <c r="C21" s="6" t="s">
        <v>101</v>
      </c>
      <c r="D21" s="6" t="s">
        <v>43</v>
      </c>
      <c r="E21" s="16" t="s">
        <v>250</v>
      </c>
      <c r="F21" s="6" t="s">
        <v>102</v>
      </c>
      <c r="G21" s="8">
        <v>1900</v>
      </c>
      <c r="H21" s="11"/>
      <c r="I21" s="10">
        <f>ROUND((H21*G21),2)</f>
        <v>0</v>
      </c>
      <c r="O21">
        <f>'rekapitulace STAVEBNÍ OBNOVA'!H8</f>
        <v>21</v>
      </c>
      <c r="P21">
        <f>O21/100*I21</f>
        <v>0</v>
      </c>
    </row>
    <row r="22" ht="13.2">
      <c r="E22" s="15" t="s">
        <v>303</v>
      </c>
    </row>
    <row r="23" ht="26.4">
      <c r="E23" s="12" t="s">
        <v>103</v>
      </c>
    </row>
    <row r="24" spans="1:16" ht="66">
      <c r="A24" s="6">
        <v>4</v>
      </c>
      <c r="B24" s="6" t="s">
        <v>42</v>
      </c>
      <c r="C24" s="6" t="s">
        <v>104</v>
      </c>
      <c r="D24" s="6" t="s">
        <v>43</v>
      </c>
      <c r="E24" s="6" t="s">
        <v>105</v>
      </c>
      <c r="F24" s="6" t="s">
        <v>67</v>
      </c>
      <c r="G24" s="8">
        <v>25</v>
      </c>
      <c r="H24" s="11"/>
      <c r="I24" s="10">
        <f>ROUND((H24*G24),2)</f>
        <v>0</v>
      </c>
      <c r="O24">
        <f>'rekapitulace STAVEBNÍ OBNOVA'!H8</f>
        <v>21</v>
      </c>
      <c r="P24">
        <f>O24/100*I24</f>
        <v>0</v>
      </c>
    </row>
    <row r="25" ht="13.2">
      <c r="E25" s="15" t="s">
        <v>244</v>
      </c>
    </row>
    <row r="26" ht="66">
      <c r="E26" s="12" t="s">
        <v>106</v>
      </c>
    </row>
    <row r="27" spans="1:16" ht="39.6">
      <c r="A27" s="6">
        <v>5</v>
      </c>
      <c r="B27" s="6" t="s">
        <v>42</v>
      </c>
      <c r="C27" s="6" t="s">
        <v>107</v>
      </c>
      <c r="D27" s="6" t="s">
        <v>43</v>
      </c>
      <c r="E27" s="6" t="s">
        <v>108</v>
      </c>
      <c r="F27" s="6" t="s">
        <v>67</v>
      </c>
      <c r="G27" s="8">
        <v>25</v>
      </c>
      <c r="H27" s="11"/>
      <c r="I27" s="10">
        <f>ROUND((H27*G27),2)</f>
        <v>0</v>
      </c>
      <c r="O27">
        <f>'rekapitulace STAVEBNÍ OBNOVA'!H8</f>
        <v>21</v>
      </c>
      <c r="P27">
        <f>O27/100*I27</f>
        <v>0</v>
      </c>
    </row>
    <row r="28" ht="13.2">
      <c r="E28" s="15" t="s">
        <v>244</v>
      </c>
    </row>
    <row r="29" ht="26.4">
      <c r="E29" s="12" t="s">
        <v>109</v>
      </c>
    </row>
    <row r="30" spans="1:16" ht="26.4">
      <c r="A30" s="6">
        <v>6</v>
      </c>
      <c r="B30" s="6" t="s">
        <v>42</v>
      </c>
      <c r="C30" s="6" t="s">
        <v>110</v>
      </c>
      <c r="D30" s="6" t="s">
        <v>43</v>
      </c>
      <c r="E30" s="16" t="s">
        <v>249</v>
      </c>
      <c r="F30" s="6" t="s">
        <v>102</v>
      </c>
      <c r="G30" s="8">
        <v>380</v>
      </c>
      <c r="H30" s="11"/>
      <c r="I30" s="10">
        <f>ROUND((H30*G30),2)</f>
        <v>0</v>
      </c>
      <c r="O30">
        <f>'rekapitulace STAVEBNÍ OBNOVA'!H8</f>
        <v>21</v>
      </c>
      <c r="P30">
        <f>O30/100*I30</f>
        <v>0</v>
      </c>
    </row>
    <row r="31" ht="13.2">
      <c r="E31" s="15" t="s">
        <v>304</v>
      </c>
    </row>
    <row r="32" ht="26.4">
      <c r="E32" s="12" t="s">
        <v>111</v>
      </c>
    </row>
    <row r="33" spans="1:16" ht="12.75" customHeight="1">
      <c r="A33" s="13"/>
      <c r="B33" s="13"/>
      <c r="C33" s="13" t="s">
        <v>39</v>
      </c>
      <c r="D33" s="13"/>
      <c r="E33" s="13" t="s">
        <v>97</v>
      </c>
      <c r="F33" s="13"/>
      <c r="G33" s="13"/>
      <c r="H33" s="13"/>
      <c r="I33" s="13">
        <f>SUM(I18:I32)</f>
        <v>0</v>
      </c>
      <c r="P33">
        <f>ROUND(SUM(P18:P32),2)</f>
        <v>0</v>
      </c>
    </row>
    <row r="35" spans="1:16" ht="12.75" customHeight="1">
      <c r="A35" s="13"/>
      <c r="B35" s="13"/>
      <c r="C35" s="13"/>
      <c r="D35" s="13"/>
      <c r="E35" s="13" t="s">
        <v>93</v>
      </c>
      <c r="F35" s="13"/>
      <c r="G35" s="13"/>
      <c r="H35" s="13"/>
      <c r="I35" s="13">
        <f>+I15+I33</f>
        <v>0</v>
      </c>
      <c r="P35">
        <f>+P15+P33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4"/>
  <sheetViews>
    <sheetView workbookViewId="0" topLeftCell="A1">
      <pane ySplit="10" topLeftCell="A11" activePane="bottomLeft" state="frozen"/>
      <selection pane="bottomLeft" activeCell="A1" sqref="A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9.14062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s="14" t="s">
        <v>243</v>
      </c>
    </row>
    <row r="2" ht="12.75" customHeight="1">
      <c r="C2" s="1" t="s">
        <v>13</v>
      </c>
    </row>
    <row r="4" spans="1:5" ht="12.75" customHeight="1">
      <c r="A4" t="s">
        <v>14</v>
      </c>
      <c r="C4" s="5"/>
      <c r="D4" s="5"/>
      <c r="E4" s="5" t="s">
        <v>17</v>
      </c>
    </row>
    <row r="5" spans="1:5" ht="12.75" customHeight="1">
      <c r="A5" t="s">
        <v>15</v>
      </c>
      <c r="C5" s="5" t="s">
        <v>159</v>
      </c>
      <c r="D5" s="5"/>
      <c r="E5" s="5" t="s">
        <v>160</v>
      </c>
    </row>
    <row r="6" spans="1:5" ht="12.75" customHeight="1">
      <c r="A6" t="s">
        <v>16</v>
      </c>
      <c r="C6" s="5" t="s">
        <v>130</v>
      </c>
      <c r="D6" s="5"/>
      <c r="E6" s="5" t="s">
        <v>131</v>
      </c>
    </row>
    <row r="7" spans="3:5" ht="12.75" customHeight="1">
      <c r="C7" s="5"/>
      <c r="D7" s="5"/>
      <c r="E7" s="5"/>
    </row>
    <row r="8" spans="1:16" ht="12.75" customHeight="1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5" ht="13.8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9" ht="13.8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6.4">
      <c r="A12" s="6">
        <v>1</v>
      </c>
      <c r="B12" s="6" t="s">
        <v>42</v>
      </c>
      <c r="C12" s="6" t="s">
        <v>112</v>
      </c>
      <c r="D12" s="6" t="s">
        <v>55</v>
      </c>
      <c r="E12" s="6" t="s">
        <v>163</v>
      </c>
      <c r="F12" s="6" t="s">
        <v>113</v>
      </c>
      <c r="G12" s="8">
        <v>13.6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ht="13.2">
      <c r="E13" s="15" t="s">
        <v>305</v>
      </c>
    </row>
    <row r="14" ht="13.2">
      <c r="E14" s="12" t="s">
        <v>114</v>
      </c>
    </row>
    <row r="15" spans="1:16" ht="26.4">
      <c r="A15" s="6">
        <v>2</v>
      </c>
      <c r="B15" s="6" t="s">
        <v>42</v>
      </c>
      <c r="C15" s="6" t="s">
        <v>112</v>
      </c>
      <c r="D15" s="16" t="s">
        <v>57</v>
      </c>
      <c r="E15" s="16" t="s">
        <v>306</v>
      </c>
      <c r="F15" s="6" t="s">
        <v>113</v>
      </c>
      <c r="G15" s="8">
        <v>115.05</v>
      </c>
      <c r="H15" s="11"/>
      <c r="I15" s="10">
        <f>ROUND((H15*G15),2)</f>
        <v>0</v>
      </c>
      <c r="O15">
        <f>'rekapitulace STAVEBNÍ OBNOVA'!$H$8</f>
        <v>21</v>
      </c>
      <c r="P15">
        <f>O15/100*I15</f>
        <v>0</v>
      </c>
    </row>
    <row r="16" spans="1:9" ht="13.2">
      <c r="A16" s="20"/>
      <c r="B16" s="20"/>
      <c r="C16" s="20"/>
      <c r="D16" s="21"/>
      <c r="E16" s="21" t="s">
        <v>308</v>
      </c>
      <c r="F16" s="20"/>
      <c r="G16" s="22"/>
      <c r="H16" s="23"/>
      <c r="I16" s="24"/>
    </row>
    <row r="17" ht="26.4">
      <c r="E17" s="12" t="s">
        <v>115</v>
      </c>
    </row>
    <row r="18" spans="1:16" ht="12.75" customHeight="1">
      <c r="A18" s="13"/>
      <c r="B18" s="13"/>
      <c r="C18" s="13" t="s">
        <v>41</v>
      </c>
      <c r="D18" s="13"/>
      <c r="E18" s="13" t="s">
        <v>40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21</v>
      </c>
      <c r="D20" s="7"/>
      <c r="E20" s="7" t="s">
        <v>116</v>
      </c>
      <c r="F20" s="7"/>
      <c r="G20" s="9"/>
      <c r="H20" s="7"/>
      <c r="I20" s="9"/>
    </row>
    <row r="21" spans="1:16" ht="35.25" customHeight="1">
      <c r="A21" s="6">
        <v>3</v>
      </c>
      <c r="B21" s="6" t="s">
        <v>42</v>
      </c>
      <c r="C21" s="17">
        <v>113158</v>
      </c>
      <c r="D21" s="6" t="s">
        <v>43</v>
      </c>
      <c r="E21" s="16" t="s">
        <v>251</v>
      </c>
      <c r="F21" s="6" t="s">
        <v>117</v>
      </c>
      <c r="G21" s="8">
        <v>9.8</v>
      </c>
      <c r="H21" s="18"/>
      <c r="I21" s="10">
        <f>ROUND((H21*G21),2)</f>
        <v>0</v>
      </c>
      <c r="O21">
        <f>'rekapitulace STAVEBNÍ OBNOVA'!$H$8</f>
        <v>21</v>
      </c>
      <c r="P21">
        <f>O21/100*I21</f>
        <v>0</v>
      </c>
    </row>
    <row r="22" ht="60" customHeight="1">
      <c r="E22" s="15" t="s">
        <v>289</v>
      </c>
    </row>
    <row r="23" ht="66.75" customHeight="1">
      <c r="E23" s="12" t="s">
        <v>118</v>
      </c>
    </row>
    <row r="24" spans="1:16" ht="26.4">
      <c r="A24" s="6">
        <v>4</v>
      </c>
      <c r="B24" s="6" t="s">
        <v>42</v>
      </c>
      <c r="C24" s="6" t="s">
        <v>164</v>
      </c>
      <c r="D24" s="6" t="s">
        <v>43</v>
      </c>
      <c r="E24" s="6" t="s">
        <v>165</v>
      </c>
      <c r="F24" s="6" t="s">
        <v>117</v>
      </c>
      <c r="G24" s="8">
        <v>4.028</v>
      </c>
      <c r="H24" s="11"/>
      <c r="I24" s="10">
        <f>ROUND((H24*G24),2)</f>
        <v>0</v>
      </c>
      <c r="O24">
        <f>'rekapitulace STAVEBNÍ OBNOVA'!$H$8</f>
        <v>21</v>
      </c>
      <c r="P24">
        <f>O24/100*I24</f>
        <v>0</v>
      </c>
    </row>
    <row r="25" ht="13.2">
      <c r="E25" s="12" t="s">
        <v>166</v>
      </c>
    </row>
    <row r="26" ht="52.8">
      <c r="E26" s="12" t="s">
        <v>118</v>
      </c>
    </row>
    <row r="27" spans="1:16" ht="39.6">
      <c r="A27" s="6">
        <v>5</v>
      </c>
      <c r="B27" s="6" t="s">
        <v>42</v>
      </c>
      <c r="C27" s="17">
        <v>113328</v>
      </c>
      <c r="D27" s="6" t="s">
        <v>43</v>
      </c>
      <c r="E27" s="16" t="s">
        <v>309</v>
      </c>
      <c r="F27" s="6" t="s">
        <v>117</v>
      </c>
      <c r="G27" s="8">
        <v>26.8</v>
      </c>
      <c r="H27" s="18"/>
      <c r="I27" s="10">
        <f>ROUND((H27*G27),2)</f>
        <v>0</v>
      </c>
      <c r="O27">
        <f>'rekapitulace STAVEBNÍ OBNOVA'!$H$8</f>
        <v>21</v>
      </c>
      <c r="P27">
        <f>O27/100*I27</f>
        <v>0</v>
      </c>
    </row>
    <row r="28" ht="60.75" customHeight="1">
      <c r="E28" s="15" t="s">
        <v>291</v>
      </c>
    </row>
    <row r="29" ht="52.8">
      <c r="E29" s="12" t="s">
        <v>118</v>
      </c>
    </row>
    <row r="30" spans="1:16" ht="26.4">
      <c r="A30" s="6">
        <v>6</v>
      </c>
      <c r="B30" s="6" t="s">
        <v>42</v>
      </c>
      <c r="C30" s="6" t="s">
        <v>167</v>
      </c>
      <c r="D30" s="6" t="s">
        <v>43</v>
      </c>
      <c r="E30" s="6" t="s">
        <v>168</v>
      </c>
      <c r="F30" s="6" t="s">
        <v>117</v>
      </c>
      <c r="G30" s="8">
        <v>1.06</v>
      </c>
      <c r="H30" s="11"/>
      <c r="I30" s="10">
        <f>ROUND((H30*G30),2)</f>
        <v>0</v>
      </c>
      <c r="O30">
        <f>'rekapitulace STAVEBNÍ OBNOVA'!$H$8</f>
        <v>21</v>
      </c>
      <c r="P30">
        <f>O30/100*I30</f>
        <v>0</v>
      </c>
    </row>
    <row r="31" ht="13.2">
      <c r="E31" s="12" t="s">
        <v>169</v>
      </c>
    </row>
    <row r="32" ht="409.5" customHeight="1">
      <c r="E32" s="12" t="s">
        <v>170</v>
      </c>
    </row>
    <row r="33" spans="1:16" ht="36.75" customHeight="1">
      <c r="A33" s="6">
        <v>7</v>
      </c>
      <c r="B33" s="6" t="s">
        <v>42</v>
      </c>
      <c r="C33" s="17">
        <v>13173</v>
      </c>
      <c r="D33" s="6" t="s">
        <v>43</v>
      </c>
      <c r="E33" s="16" t="s">
        <v>252</v>
      </c>
      <c r="F33" s="6" t="s">
        <v>117</v>
      </c>
      <c r="G33" s="8">
        <v>117.443</v>
      </c>
      <c r="H33" s="11"/>
      <c r="I33" s="10">
        <f>ROUND((H33*G33),2)</f>
        <v>0</v>
      </c>
      <c r="O33">
        <f>'rekapitulace STAVEBNÍ OBNOVA'!$H$8</f>
        <v>21</v>
      </c>
      <c r="P33">
        <f>O33/100*I33</f>
        <v>0</v>
      </c>
    </row>
    <row r="34" ht="49.5" customHeight="1">
      <c r="E34" s="15" t="s">
        <v>290</v>
      </c>
    </row>
    <row r="35" ht="295.5" customHeight="1">
      <c r="E35" s="12" t="s">
        <v>119</v>
      </c>
    </row>
    <row r="36" spans="1:16" ht="12.75" customHeight="1">
      <c r="A36" s="6">
        <v>8</v>
      </c>
      <c r="B36" s="6" t="s">
        <v>42</v>
      </c>
      <c r="C36" s="6" t="s">
        <v>171</v>
      </c>
      <c r="D36" s="6" t="s">
        <v>43</v>
      </c>
      <c r="E36" s="6" t="s">
        <v>172</v>
      </c>
      <c r="F36" s="6" t="s">
        <v>117</v>
      </c>
      <c r="G36" s="8">
        <v>12.54</v>
      </c>
      <c r="H36" s="11"/>
      <c r="I36" s="10">
        <f>ROUND((H36*G36),2)</f>
        <v>0</v>
      </c>
      <c r="O36">
        <f>'rekapitulace STAVEBNÍ OBNOVA'!$H$8</f>
        <v>21</v>
      </c>
      <c r="P36">
        <f>O36/100*I36</f>
        <v>0</v>
      </c>
    </row>
    <row r="37" ht="12.75" customHeight="1">
      <c r="E37" s="12" t="s">
        <v>173</v>
      </c>
    </row>
    <row r="38" ht="330">
      <c r="E38" s="12" t="s">
        <v>119</v>
      </c>
    </row>
    <row r="39" spans="1:16" ht="26.4">
      <c r="A39" s="6">
        <v>9</v>
      </c>
      <c r="B39" s="6" t="s">
        <v>42</v>
      </c>
      <c r="C39" s="6" t="s">
        <v>174</v>
      </c>
      <c r="D39" s="6" t="s">
        <v>43</v>
      </c>
      <c r="E39" s="6" t="s">
        <v>175</v>
      </c>
      <c r="F39" s="6" t="s">
        <v>125</v>
      </c>
      <c r="G39" s="8">
        <v>88</v>
      </c>
      <c r="H39" s="11"/>
      <c r="I39" s="10">
        <f>ROUND((H39*G39),2)</f>
        <v>0</v>
      </c>
      <c r="O39">
        <f>'rekapitulace STAVEBNÍ OBNOVA'!$H$8</f>
        <v>21</v>
      </c>
      <c r="P39">
        <f>O39/100*I39</f>
        <v>0</v>
      </c>
    </row>
    <row r="40" ht="13.2">
      <c r="E40" s="12" t="s">
        <v>176</v>
      </c>
    </row>
    <row r="41" spans="1:16" ht="12.75" customHeight="1">
      <c r="A41" s="6">
        <v>10</v>
      </c>
      <c r="B41" s="6" t="s">
        <v>42</v>
      </c>
      <c r="C41" s="6" t="s">
        <v>177</v>
      </c>
      <c r="D41" s="6" t="s">
        <v>43</v>
      </c>
      <c r="E41" s="6" t="s">
        <v>178</v>
      </c>
      <c r="F41" s="6" t="s">
        <v>125</v>
      </c>
      <c r="G41" s="8">
        <v>88</v>
      </c>
      <c r="H41" s="11"/>
      <c r="I41" s="10">
        <f>ROUND((H41*G41),2)</f>
        <v>0</v>
      </c>
      <c r="O41">
        <f>'rekapitulace STAVEBNÍ OBNOVA'!$H$8</f>
        <v>21</v>
      </c>
      <c r="P41">
        <f>O41/100*I41</f>
        <v>0</v>
      </c>
    </row>
    <row r="42" ht="12.75" customHeight="1">
      <c r="E42" s="12" t="s">
        <v>179</v>
      </c>
    </row>
    <row r="43" ht="12.75" customHeight="1">
      <c r="E43" s="12" t="s">
        <v>180</v>
      </c>
    </row>
    <row r="44" spans="1:16" ht="13.2">
      <c r="A44" s="13"/>
      <c r="B44" s="13"/>
      <c r="C44" s="13" t="s">
        <v>21</v>
      </c>
      <c r="D44" s="13"/>
      <c r="E44" s="13" t="s">
        <v>116</v>
      </c>
      <c r="F44" s="13"/>
      <c r="G44" s="13"/>
      <c r="H44" s="13"/>
      <c r="I44" s="13">
        <f>SUM(I21:I43)</f>
        <v>0</v>
      </c>
      <c r="P44">
        <f>ROUND(SUM(P21:P43),2)</f>
        <v>0</v>
      </c>
    </row>
    <row r="46" spans="1:9" ht="13.2">
      <c r="A46" s="7"/>
      <c r="B46" s="7"/>
      <c r="C46" s="7" t="s">
        <v>32</v>
      </c>
      <c r="D46" s="7"/>
      <c r="E46" s="7" t="s">
        <v>120</v>
      </c>
      <c r="F46" s="7"/>
      <c r="G46" s="9"/>
      <c r="H46" s="7"/>
      <c r="I46" s="9"/>
    </row>
    <row r="47" spans="1:16" ht="12.75" customHeight="1">
      <c r="A47" s="6">
        <v>11</v>
      </c>
      <c r="B47" s="6" t="s">
        <v>42</v>
      </c>
      <c r="C47" s="6" t="s">
        <v>181</v>
      </c>
      <c r="D47" s="6" t="s">
        <v>43</v>
      </c>
      <c r="E47" s="6" t="s">
        <v>182</v>
      </c>
      <c r="F47" s="6" t="s">
        <v>125</v>
      </c>
      <c r="G47" s="8">
        <v>247</v>
      </c>
      <c r="H47" s="11"/>
      <c r="I47" s="10">
        <f>ROUND((H47*G47),2)</f>
        <v>0</v>
      </c>
      <c r="O47">
        <f>'rekapitulace STAVEBNÍ OBNOVA'!$H$8</f>
        <v>21</v>
      </c>
      <c r="P47">
        <f>O47/100*I47</f>
        <v>0</v>
      </c>
    </row>
    <row r="48" ht="31.5" customHeight="1">
      <c r="E48" s="15" t="s">
        <v>310</v>
      </c>
    </row>
    <row r="49" ht="12.75" customHeight="1">
      <c r="E49" s="12" t="s">
        <v>183</v>
      </c>
    </row>
    <row r="50" spans="1:16" ht="13.2">
      <c r="A50" s="13"/>
      <c r="B50" s="13"/>
      <c r="C50" s="13" t="s">
        <v>32</v>
      </c>
      <c r="D50" s="13"/>
      <c r="E50" s="13" t="s">
        <v>120</v>
      </c>
      <c r="F50" s="13"/>
      <c r="G50" s="13"/>
      <c r="H50" s="13"/>
      <c r="I50" s="13">
        <f>SUM(I47:I49)</f>
        <v>0</v>
      </c>
      <c r="P50">
        <f>ROUND(SUM(P47:P49),2)</f>
        <v>0</v>
      </c>
    </row>
    <row r="52" spans="1:9" ht="13.2">
      <c r="A52" s="7"/>
      <c r="B52" s="7"/>
      <c r="C52" s="7" t="s">
        <v>34</v>
      </c>
      <c r="D52" s="7"/>
      <c r="E52" s="7" t="s">
        <v>122</v>
      </c>
      <c r="F52" s="7"/>
      <c r="G52" s="9"/>
      <c r="H52" s="7"/>
      <c r="I52" s="9"/>
    </row>
    <row r="53" spans="1:16" ht="31.5" customHeight="1">
      <c r="A53" s="6">
        <v>13</v>
      </c>
      <c r="B53" s="6" t="s">
        <v>42</v>
      </c>
      <c r="C53" s="17">
        <v>421366</v>
      </c>
      <c r="D53" s="6" t="s">
        <v>43</v>
      </c>
      <c r="E53" s="16" t="s">
        <v>255</v>
      </c>
      <c r="F53" s="16" t="s">
        <v>253</v>
      </c>
      <c r="G53" s="8">
        <v>0.074</v>
      </c>
      <c r="H53" s="11"/>
      <c r="I53" s="10">
        <f>ROUND((H53*G53),2)</f>
        <v>0</v>
      </c>
      <c r="O53">
        <f>'rekapitulace STAVEBNÍ OBNOVA'!$H$8</f>
        <v>21</v>
      </c>
      <c r="P53">
        <f>O53/100*I53</f>
        <v>0</v>
      </c>
    </row>
    <row r="54" ht="28.5" customHeight="1">
      <c r="E54" s="15" t="s">
        <v>256</v>
      </c>
    </row>
    <row r="55" ht="290.4">
      <c r="E55" s="15" t="s">
        <v>254</v>
      </c>
    </row>
    <row r="56" spans="1:16" ht="13.2">
      <c r="A56" s="6">
        <v>14</v>
      </c>
      <c r="B56" s="6" t="s">
        <v>42</v>
      </c>
      <c r="C56" s="6" t="s">
        <v>184</v>
      </c>
      <c r="D56" s="6" t="s">
        <v>43</v>
      </c>
      <c r="E56" s="6" t="s">
        <v>185</v>
      </c>
      <c r="F56" s="6" t="s">
        <v>117</v>
      </c>
      <c r="G56" s="8">
        <v>1.85</v>
      </c>
      <c r="H56" s="11"/>
      <c r="I56" s="10">
        <f>ROUND((H56*G56),2)</f>
        <v>0</v>
      </c>
      <c r="O56">
        <f>'rekapitulace STAVEBNÍ OBNOVA'!$H$8</f>
        <v>21</v>
      </c>
      <c r="P56">
        <f>O56/100*I56</f>
        <v>0</v>
      </c>
    </row>
    <row r="57" ht="13.2">
      <c r="E57" s="12" t="s">
        <v>186</v>
      </c>
    </row>
    <row r="58" ht="356.4">
      <c r="E58" s="12" t="s">
        <v>187</v>
      </c>
    </row>
    <row r="59" spans="1:16" ht="12.75" customHeight="1">
      <c r="A59" s="6">
        <v>15</v>
      </c>
      <c r="B59" s="6" t="s">
        <v>42</v>
      </c>
      <c r="C59" s="6" t="s">
        <v>188</v>
      </c>
      <c r="D59" s="6"/>
      <c r="E59" s="6" t="s">
        <v>189</v>
      </c>
      <c r="F59" s="6" t="s">
        <v>117</v>
      </c>
      <c r="G59" s="8">
        <v>1.131</v>
      </c>
      <c r="H59" s="11"/>
      <c r="I59" s="10">
        <f>ROUND((H59*G59),2)</f>
        <v>0</v>
      </c>
      <c r="O59">
        <f>'rekapitulace STAVEBNÍ OBNOVA'!$H$8</f>
        <v>21</v>
      </c>
      <c r="P59">
        <f>O59/100*I59</f>
        <v>0</v>
      </c>
    </row>
    <row r="60" ht="12.75" customHeight="1">
      <c r="E60" s="12" t="s">
        <v>190</v>
      </c>
    </row>
    <row r="61" ht="12.75" customHeight="1">
      <c r="E61" s="12" t="s">
        <v>187</v>
      </c>
    </row>
    <row r="62" spans="1:16" ht="26.4">
      <c r="A62" s="6">
        <v>16</v>
      </c>
      <c r="B62" s="6" t="s">
        <v>42</v>
      </c>
      <c r="C62" s="6" t="s">
        <v>123</v>
      </c>
      <c r="D62" s="6"/>
      <c r="E62" s="16" t="s">
        <v>258</v>
      </c>
      <c r="F62" s="6" t="s">
        <v>117</v>
      </c>
      <c r="G62" s="8">
        <v>9.855</v>
      </c>
      <c r="H62" s="19"/>
      <c r="I62" s="10">
        <f>ROUND((H62*G62),2)</f>
        <v>0</v>
      </c>
      <c r="O62">
        <f>'rekapitulace STAVEBNÍ OBNOVA'!$H$8</f>
        <v>21</v>
      </c>
      <c r="P62">
        <f>O62/100*I62</f>
        <v>0</v>
      </c>
    </row>
    <row r="63" ht="13.2">
      <c r="E63" s="15" t="s">
        <v>315</v>
      </c>
    </row>
    <row r="64" ht="52.8">
      <c r="E64" s="15" t="s">
        <v>257</v>
      </c>
    </row>
    <row r="65" spans="1:16" ht="30" customHeight="1">
      <c r="A65" s="6">
        <v>17</v>
      </c>
      <c r="B65" s="6" t="s">
        <v>42</v>
      </c>
      <c r="C65" s="6" t="s">
        <v>259</v>
      </c>
      <c r="D65" s="6" t="s">
        <v>43</v>
      </c>
      <c r="E65" s="6" t="s">
        <v>260</v>
      </c>
      <c r="F65" s="6" t="s">
        <v>117</v>
      </c>
      <c r="G65" s="8">
        <v>25</v>
      </c>
      <c r="H65" s="11"/>
      <c r="I65" s="10">
        <f>ROUND((H65*G65),2)</f>
        <v>0</v>
      </c>
      <c r="O65">
        <f>'rekapitulace STAVEBNÍ OBNOVA'!$H$8</f>
        <v>21</v>
      </c>
      <c r="P65">
        <f>O65/100*I65</f>
        <v>0</v>
      </c>
    </row>
    <row r="66" ht="59.25" customHeight="1">
      <c r="E66" s="15" t="s">
        <v>292</v>
      </c>
    </row>
    <row r="67" ht="58.5" customHeight="1">
      <c r="E67" s="12" t="s">
        <v>261</v>
      </c>
    </row>
    <row r="68" spans="1:16" ht="13.2">
      <c r="A68" s="6">
        <v>18</v>
      </c>
      <c r="B68" s="6" t="s">
        <v>42</v>
      </c>
      <c r="C68" s="6" t="s">
        <v>191</v>
      </c>
      <c r="D68" s="6" t="s">
        <v>43</v>
      </c>
      <c r="E68" s="6" t="s">
        <v>192</v>
      </c>
      <c r="F68" s="6" t="s">
        <v>117</v>
      </c>
      <c r="G68" s="8">
        <v>9.24</v>
      </c>
      <c r="H68" s="11"/>
      <c r="I68" s="10">
        <f>ROUND((H68*G68),2)</f>
        <v>0</v>
      </c>
      <c r="O68">
        <f>'rekapitulace STAVEBNÍ OBNOVA'!$H$8</f>
        <v>21</v>
      </c>
      <c r="P68">
        <f>O68/100*I68</f>
        <v>0</v>
      </c>
    </row>
    <row r="69" ht="26.4">
      <c r="E69" s="12" t="s">
        <v>193</v>
      </c>
    </row>
    <row r="70" ht="52.8">
      <c r="E70" s="12" t="s">
        <v>194</v>
      </c>
    </row>
    <row r="71" spans="1:16" ht="26.4">
      <c r="A71" s="6">
        <v>19</v>
      </c>
      <c r="B71" s="6" t="s">
        <v>42</v>
      </c>
      <c r="C71" s="6" t="s">
        <v>195</v>
      </c>
      <c r="D71" s="6" t="s">
        <v>43</v>
      </c>
      <c r="E71" s="6" t="s">
        <v>196</v>
      </c>
      <c r="F71" s="6" t="s">
        <v>117</v>
      </c>
      <c r="G71" s="8">
        <v>2.432</v>
      </c>
      <c r="H71" s="11"/>
      <c r="I71" s="10">
        <f>ROUND((H71*G71),2)</f>
        <v>0</v>
      </c>
      <c r="O71">
        <f>'rekapitulace STAVEBNÍ OBNOVA'!$H$8</f>
        <v>21</v>
      </c>
      <c r="P71">
        <f>O71/100*I71</f>
        <v>0</v>
      </c>
    </row>
    <row r="72" ht="13.2">
      <c r="E72" s="12" t="s">
        <v>197</v>
      </c>
    </row>
    <row r="73" ht="343.2">
      <c r="E73" s="12" t="s">
        <v>198</v>
      </c>
    </row>
    <row r="74" spans="1:16" ht="12.75" customHeight="1">
      <c r="A74" s="13"/>
      <c r="B74" s="13"/>
      <c r="C74" s="13" t="s">
        <v>34</v>
      </c>
      <c r="D74" s="13"/>
      <c r="E74" s="13" t="s">
        <v>122</v>
      </c>
      <c r="F74" s="13"/>
      <c r="G74" s="13"/>
      <c r="H74" s="13"/>
      <c r="I74" s="13">
        <f>SUM(I53:I73)</f>
        <v>0</v>
      </c>
      <c r="P74">
        <f>ROUND(SUM(P53:P73),2)</f>
        <v>0</v>
      </c>
    </row>
    <row r="76" spans="1:9" ht="12.75" customHeight="1">
      <c r="A76" s="7"/>
      <c r="B76" s="7"/>
      <c r="C76" s="7" t="s">
        <v>35</v>
      </c>
      <c r="D76" s="7"/>
      <c r="E76" s="7" t="s">
        <v>132</v>
      </c>
      <c r="F76" s="7"/>
      <c r="G76" s="9"/>
      <c r="H76" s="7"/>
      <c r="I76" s="9"/>
    </row>
    <row r="77" spans="1:16" ht="13.2">
      <c r="A77" s="6">
        <v>20</v>
      </c>
      <c r="B77" s="6" t="s">
        <v>42</v>
      </c>
      <c r="C77" s="6" t="s">
        <v>133</v>
      </c>
      <c r="D77" s="6" t="s">
        <v>43</v>
      </c>
      <c r="E77" s="6" t="s">
        <v>134</v>
      </c>
      <c r="F77" s="6" t="s">
        <v>125</v>
      </c>
      <c r="G77" s="8">
        <v>45</v>
      </c>
      <c r="H77" s="11"/>
      <c r="I77" s="10">
        <f>ROUND((H77*G77),2)</f>
        <v>0</v>
      </c>
      <c r="O77">
        <f>'rekapitulace STAVEBNÍ OBNOVA'!$H$8</f>
        <v>21</v>
      </c>
      <c r="P77">
        <f>O77/100*I77</f>
        <v>0</v>
      </c>
    </row>
    <row r="78" ht="26.4">
      <c r="E78" s="12" t="s">
        <v>199</v>
      </c>
    </row>
    <row r="79" ht="52.8">
      <c r="E79" s="12" t="s">
        <v>135</v>
      </c>
    </row>
    <row r="80" spans="1:16" ht="13.2">
      <c r="A80" s="6">
        <v>21</v>
      </c>
      <c r="B80" s="6" t="s">
        <v>42</v>
      </c>
      <c r="C80" s="6" t="s">
        <v>136</v>
      </c>
      <c r="D80" s="6" t="s">
        <v>43</v>
      </c>
      <c r="E80" s="6" t="s">
        <v>137</v>
      </c>
      <c r="F80" s="6" t="s">
        <v>125</v>
      </c>
      <c r="G80" s="8">
        <v>351.75</v>
      </c>
      <c r="H80" s="11"/>
      <c r="I80" s="10">
        <f>ROUND((H80*G80),2)</f>
        <v>0</v>
      </c>
      <c r="O80">
        <f>'rekapitulace STAVEBNÍ OBNOVA'!$H$8</f>
        <v>21</v>
      </c>
      <c r="P80">
        <f>O80/100*I80</f>
        <v>0</v>
      </c>
    </row>
    <row r="81" ht="26.4">
      <c r="E81" s="15" t="s">
        <v>294</v>
      </c>
    </row>
    <row r="82" ht="105.6">
      <c r="E82" s="12" t="s">
        <v>138</v>
      </c>
    </row>
    <row r="83" spans="1:16" ht="13.2">
      <c r="A83" s="6">
        <v>22</v>
      </c>
      <c r="B83" s="6" t="s">
        <v>42</v>
      </c>
      <c r="C83" s="6" t="s">
        <v>139</v>
      </c>
      <c r="D83" s="6" t="s">
        <v>43</v>
      </c>
      <c r="E83" s="6" t="s">
        <v>140</v>
      </c>
      <c r="F83" s="6" t="s">
        <v>125</v>
      </c>
      <c r="G83" s="8">
        <v>703.5</v>
      </c>
      <c r="H83" s="11"/>
      <c r="I83" s="10">
        <f>ROUND((H83*G83),2)</f>
        <v>0</v>
      </c>
      <c r="O83">
        <f>'rekapitulace STAVEBNÍ OBNOVA'!H8</f>
        <v>21</v>
      </c>
      <c r="P83">
        <f>O83/100*I83</f>
        <v>0</v>
      </c>
    </row>
    <row r="84" ht="39.6">
      <c r="E84" s="15" t="s">
        <v>293</v>
      </c>
    </row>
    <row r="85" ht="52.8">
      <c r="E85" s="12" t="s">
        <v>141</v>
      </c>
    </row>
    <row r="86" spans="1:16" ht="26.4">
      <c r="A86" s="6">
        <v>23</v>
      </c>
      <c r="B86" s="6" t="s">
        <v>42</v>
      </c>
      <c r="C86" s="6" t="s">
        <v>142</v>
      </c>
      <c r="D86" s="6" t="s">
        <v>43</v>
      </c>
      <c r="E86" s="16" t="s">
        <v>262</v>
      </c>
      <c r="F86" s="6" t="s">
        <v>125</v>
      </c>
      <c r="G86" s="8">
        <v>351.75</v>
      </c>
      <c r="H86" s="11"/>
      <c r="I86" s="10">
        <f>ROUND((H86*G86),2)</f>
        <v>0</v>
      </c>
      <c r="O86">
        <f>'rekapitulace STAVEBNÍ OBNOVA'!$H$8</f>
        <v>21</v>
      </c>
      <c r="P86">
        <f>O86/100*I86</f>
        <v>0</v>
      </c>
    </row>
    <row r="87" ht="13.2">
      <c r="E87" s="15" t="s">
        <v>295</v>
      </c>
    </row>
    <row r="88" ht="145.2">
      <c r="E88" s="12" t="s">
        <v>143</v>
      </c>
    </row>
    <row r="89" spans="1:16" ht="13.2">
      <c r="A89" s="13"/>
      <c r="B89" s="13"/>
      <c r="C89" s="13" t="s">
        <v>35</v>
      </c>
      <c r="D89" s="13"/>
      <c r="E89" s="13" t="s">
        <v>132</v>
      </c>
      <c r="F89" s="13"/>
      <c r="G89" s="13"/>
      <c r="H89" s="13"/>
      <c r="I89" s="13">
        <f>SUM(I77:I88)</f>
        <v>0</v>
      </c>
      <c r="P89">
        <f>ROUND(SUM(P77:P88),2)</f>
        <v>0</v>
      </c>
    </row>
    <row r="91" spans="1:9" ht="13.2">
      <c r="A91" s="7"/>
      <c r="B91" s="7"/>
      <c r="C91" s="7" t="s">
        <v>36</v>
      </c>
      <c r="D91" s="7"/>
      <c r="E91" s="7" t="s">
        <v>144</v>
      </c>
      <c r="F91" s="7"/>
      <c r="G91" s="9"/>
      <c r="H91" s="7"/>
      <c r="I91" s="9"/>
    </row>
    <row r="92" spans="1:16" ht="12.75" customHeight="1">
      <c r="A92" s="6">
        <v>24</v>
      </c>
      <c r="B92" s="6" t="s">
        <v>42</v>
      </c>
      <c r="C92" s="6" t="s">
        <v>145</v>
      </c>
      <c r="D92" s="6" t="s">
        <v>43</v>
      </c>
      <c r="E92" s="6" t="s">
        <v>146</v>
      </c>
      <c r="F92" s="6" t="s">
        <v>125</v>
      </c>
      <c r="G92" s="8">
        <v>126.823</v>
      </c>
      <c r="H92" s="11"/>
      <c r="I92" s="10">
        <f>ROUND((H92*G92),2)</f>
        <v>0</v>
      </c>
      <c r="O92">
        <f>'rekapitulace STAVEBNÍ OBNOVA'!$H$8</f>
        <v>21</v>
      </c>
      <c r="P92">
        <f>O92/100*I92</f>
        <v>0</v>
      </c>
    </row>
    <row r="93" ht="12.75" customHeight="1">
      <c r="E93" s="12" t="s">
        <v>200</v>
      </c>
    </row>
    <row r="94" ht="12.75" customHeight="1">
      <c r="E94" s="12" t="s">
        <v>147</v>
      </c>
    </row>
    <row r="95" spans="1:16" ht="26.4">
      <c r="A95" s="6">
        <v>25</v>
      </c>
      <c r="B95" s="6" t="s">
        <v>42</v>
      </c>
      <c r="C95" s="6" t="s">
        <v>201</v>
      </c>
      <c r="D95" s="6" t="s">
        <v>43</v>
      </c>
      <c r="E95" s="16" t="s">
        <v>314</v>
      </c>
      <c r="F95" s="6" t="s">
        <v>125</v>
      </c>
      <c r="G95" s="8">
        <v>207.3</v>
      </c>
      <c r="H95" s="11"/>
      <c r="I95" s="10">
        <f>ROUND((H95*G95),2)</f>
        <v>0</v>
      </c>
      <c r="O95">
        <f>'rekapitulace STAVEBNÍ OBNOVA'!$H$8</f>
        <v>21</v>
      </c>
      <c r="P95">
        <f>O95/100*I95</f>
        <v>0</v>
      </c>
    </row>
    <row r="96" ht="26.4">
      <c r="E96" s="15" t="s">
        <v>202</v>
      </c>
    </row>
    <row r="97" ht="66">
      <c r="E97" s="12" t="s">
        <v>147</v>
      </c>
    </row>
    <row r="98" spans="1:16" ht="39.6">
      <c r="A98" s="6">
        <v>26</v>
      </c>
      <c r="B98" s="6" t="s">
        <v>42</v>
      </c>
      <c r="C98" s="6" t="s">
        <v>203</v>
      </c>
      <c r="D98" s="6" t="s">
        <v>43</v>
      </c>
      <c r="E98" s="6" t="s">
        <v>204</v>
      </c>
      <c r="F98" s="6" t="s">
        <v>125</v>
      </c>
      <c r="G98" s="8">
        <v>32.963</v>
      </c>
      <c r="H98" s="11"/>
      <c r="I98" s="10">
        <f>ROUND((H98*G98),2)</f>
        <v>0</v>
      </c>
      <c r="O98">
        <f>'rekapitulace STAVEBNÍ OBNOVA'!$H$8</f>
        <v>21</v>
      </c>
      <c r="P98">
        <f>O98/100*I98</f>
        <v>0</v>
      </c>
    </row>
    <row r="99" ht="26.4">
      <c r="E99" s="12" t="s">
        <v>205</v>
      </c>
    </row>
    <row r="100" ht="66">
      <c r="E100" s="12" t="s">
        <v>147</v>
      </c>
    </row>
    <row r="101" spans="1:16" ht="13.2">
      <c r="A101" s="6">
        <v>27</v>
      </c>
      <c r="B101" s="6" t="s">
        <v>42</v>
      </c>
      <c r="C101" s="6" t="s">
        <v>148</v>
      </c>
      <c r="D101" s="6" t="s">
        <v>43</v>
      </c>
      <c r="E101" s="6" t="s">
        <v>149</v>
      </c>
      <c r="F101" s="6" t="s">
        <v>125</v>
      </c>
      <c r="G101" s="8">
        <v>367.086</v>
      </c>
      <c r="H101" s="11"/>
      <c r="I101" s="10">
        <f>ROUND((H101*G101),2)</f>
        <v>0</v>
      </c>
      <c r="O101">
        <f>'rekapitulace STAVEBNÍ OBNOVA'!$H$8</f>
        <v>21</v>
      </c>
      <c r="P101">
        <f>O101/100*I101</f>
        <v>0</v>
      </c>
    </row>
    <row r="102" ht="13.2">
      <c r="E102" s="12" t="s">
        <v>206</v>
      </c>
    </row>
    <row r="103" ht="66">
      <c r="E103" s="12" t="s">
        <v>147</v>
      </c>
    </row>
    <row r="104" spans="1:16" ht="26.4">
      <c r="A104" s="6">
        <v>28</v>
      </c>
      <c r="B104" s="6" t="s">
        <v>42</v>
      </c>
      <c r="C104" s="6" t="s">
        <v>150</v>
      </c>
      <c r="D104" s="6" t="s">
        <v>43</v>
      </c>
      <c r="E104" s="16" t="s">
        <v>263</v>
      </c>
      <c r="F104" s="6" t="s">
        <v>125</v>
      </c>
      <c r="G104" s="8">
        <v>15</v>
      </c>
      <c r="H104" s="11"/>
      <c r="I104" s="10">
        <f>ROUND((H104*G104),2)</f>
        <v>0</v>
      </c>
      <c r="O104">
        <f>'rekapitulace STAVEBNÍ OBNOVA'!$H$8</f>
        <v>21</v>
      </c>
      <c r="P104">
        <f>O104/100*I104</f>
        <v>0</v>
      </c>
    </row>
    <row r="105" ht="13.2">
      <c r="E105" s="12" t="s">
        <v>207</v>
      </c>
    </row>
    <row r="106" ht="52.8">
      <c r="E106" s="12" t="s">
        <v>151</v>
      </c>
    </row>
    <row r="107" spans="1:16" ht="13.2">
      <c r="A107" s="13"/>
      <c r="B107" s="13"/>
      <c r="C107" s="13" t="s">
        <v>36</v>
      </c>
      <c r="D107" s="13"/>
      <c r="E107" s="13" t="s">
        <v>144</v>
      </c>
      <c r="F107" s="13"/>
      <c r="G107" s="13"/>
      <c r="H107" s="13"/>
      <c r="I107" s="13">
        <f>SUM(I92:I106)</f>
        <v>0</v>
      </c>
      <c r="P107">
        <f>ROUND(SUM(P92:P106),2)</f>
        <v>0</v>
      </c>
    </row>
    <row r="109" spans="1:9" ht="13.2">
      <c r="A109" s="7"/>
      <c r="B109" s="7"/>
      <c r="C109" s="7" t="s">
        <v>37</v>
      </c>
      <c r="D109" s="7"/>
      <c r="E109" s="7" t="s">
        <v>124</v>
      </c>
      <c r="F109" s="7"/>
      <c r="G109" s="9"/>
      <c r="H109" s="7"/>
      <c r="I109" s="9"/>
    </row>
    <row r="110" spans="1:16" ht="39.6">
      <c r="A110" s="6">
        <v>29</v>
      </c>
      <c r="B110" s="6" t="s">
        <v>42</v>
      </c>
      <c r="C110" s="6" t="s">
        <v>264</v>
      </c>
      <c r="D110" s="6" t="s">
        <v>43</v>
      </c>
      <c r="E110" s="16" t="s">
        <v>298</v>
      </c>
      <c r="F110" s="6" t="s">
        <v>125</v>
      </c>
      <c r="G110" s="8">
        <v>81.39</v>
      </c>
      <c r="H110" s="11"/>
      <c r="I110" s="10">
        <f>ROUND((H110*G110),2)</f>
        <v>0</v>
      </c>
      <c r="O110">
        <f>'rekapitulace STAVEBNÍ OBNOVA'!$H$8</f>
        <v>21</v>
      </c>
      <c r="P110">
        <f>O110/100*I110</f>
        <v>0</v>
      </c>
    </row>
    <row r="111" ht="13.2">
      <c r="E111" s="15" t="s">
        <v>301</v>
      </c>
    </row>
    <row r="112" ht="184.8">
      <c r="E112" s="12" t="s">
        <v>265</v>
      </c>
    </row>
    <row r="113" spans="1:16" ht="52.8">
      <c r="A113" s="6">
        <v>30</v>
      </c>
      <c r="B113" s="6" t="s">
        <v>42</v>
      </c>
      <c r="C113" s="6" t="s">
        <v>266</v>
      </c>
      <c r="D113" s="6" t="s">
        <v>43</v>
      </c>
      <c r="E113" s="16" t="s">
        <v>302</v>
      </c>
      <c r="F113" s="6" t="s">
        <v>125</v>
      </c>
      <c r="G113" s="8">
        <v>244.17</v>
      </c>
      <c r="H113" s="11"/>
      <c r="I113" s="10">
        <f>ROUND((H113*G113),2)</f>
        <v>0</v>
      </c>
      <c r="O113">
        <f>'rekapitulace STAVEBNÍ OBNOVA'!$H$8</f>
        <v>21</v>
      </c>
      <c r="P113">
        <f>O113/100*I113</f>
        <v>0</v>
      </c>
    </row>
    <row r="114" ht="26.4">
      <c r="E114" s="15" t="s">
        <v>299</v>
      </c>
    </row>
    <row r="115" ht="184.8">
      <c r="E115" s="12" t="s">
        <v>267</v>
      </c>
    </row>
    <row r="116" spans="1:16" ht="12.75" customHeight="1">
      <c r="A116" s="6">
        <v>31</v>
      </c>
      <c r="B116" s="6" t="s">
        <v>42</v>
      </c>
      <c r="C116" s="6" t="s">
        <v>208</v>
      </c>
      <c r="D116" s="6" t="s">
        <v>43</v>
      </c>
      <c r="E116" s="6" t="s">
        <v>209</v>
      </c>
      <c r="F116" s="6" t="s">
        <v>125</v>
      </c>
      <c r="G116" s="8">
        <v>247</v>
      </c>
      <c r="H116" s="11"/>
      <c r="I116" s="10">
        <f>ROUND((H116*G116),2)</f>
        <v>0</v>
      </c>
      <c r="O116">
        <f>'rekapitulace STAVEBNÍ OBNOVA'!$H$8</f>
        <v>21</v>
      </c>
      <c r="P116">
        <f>O116/100*I116</f>
        <v>0</v>
      </c>
    </row>
    <row r="117" ht="12.75" customHeight="1">
      <c r="E117" s="12" t="s">
        <v>210</v>
      </c>
    </row>
    <row r="118" ht="12.75" customHeight="1">
      <c r="E118" s="12" t="s">
        <v>211</v>
      </c>
    </row>
    <row r="119" spans="1:16" ht="26.4">
      <c r="A119" s="6">
        <v>32</v>
      </c>
      <c r="B119" s="6" t="s">
        <v>42</v>
      </c>
      <c r="C119" s="6" t="s">
        <v>212</v>
      </c>
      <c r="D119" s="6" t="s">
        <v>43</v>
      </c>
      <c r="E119" s="6" t="s">
        <v>213</v>
      </c>
      <c r="F119" s="6" t="s">
        <v>125</v>
      </c>
      <c r="G119" s="8">
        <v>247</v>
      </c>
      <c r="H119" s="11"/>
      <c r="I119" s="10">
        <f>ROUND((H119*G119),2)</f>
        <v>0</v>
      </c>
      <c r="O119">
        <f>'rekapitulace STAVEBNÍ OBNOVA'!$H$8</f>
        <v>21</v>
      </c>
      <c r="P119">
        <f>O119/100*I119</f>
        <v>0</v>
      </c>
    </row>
    <row r="120" ht="26.4">
      <c r="E120" s="15" t="s">
        <v>270</v>
      </c>
    </row>
    <row r="121" ht="39.6">
      <c r="E121" s="12" t="s">
        <v>126</v>
      </c>
    </row>
    <row r="122" spans="1:16" ht="26.4">
      <c r="A122" s="6">
        <v>33</v>
      </c>
      <c r="B122" s="6" t="s">
        <v>42</v>
      </c>
      <c r="C122" s="6" t="s">
        <v>268</v>
      </c>
      <c r="D122" s="6" t="s">
        <v>43</v>
      </c>
      <c r="E122" s="6" t="s">
        <v>269</v>
      </c>
      <c r="F122" s="6" t="s">
        <v>125</v>
      </c>
      <c r="G122" s="8">
        <v>162.78</v>
      </c>
      <c r="H122" s="11"/>
      <c r="I122" s="10">
        <f>ROUND((H122*G122),2)</f>
        <v>0</v>
      </c>
      <c r="O122">
        <f>'rekapitulace STAVEBNÍ OBNOVA'!$H$8</f>
        <v>21</v>
      </c>
      <c r="P122">
        <f>O122/100*I122</f>
        <v>0</v>
      </c>
    </row>
    <row r="123" ht="26.4">
      <c r="E123" s="15" t="s">
        <v>300</v>
      </c>
    </row>
    <row r="124" ht="39.6">
      <c r="E124" s="12" t="s">
        <v>126</v>
      </c>
    </row>
    <row r="125" spans="1:16" ht="13.2">
      <c r="A125" s="6">
        <v>34</v>
      </c>
      <c r="B125" s="6" t="s">
        <v>42</v>
      </c>
      <c r="C125" s="6" t="s">
        <v>214</v>
      </c>
      <c r="D125" s="6" t="s">
        <v>43</v>
      </c>
      <c r="E125" s="6" t="s">
        <v>215</v>
      </c>
      <c r="F125" s="6" t="s">
        <v>125</v>
      </c>
      <c r="G125" s="8">
        <v>87.965</v>
      </c>
      <c r="H125" s="11"/>
      <c r="I125" s="10">
        <f>ROUND((H125*G125),2)</f>
        <v>0</v>
      </c>
      <c r="O125">
        <f>'rekapitulace STAVEBNÍ OBNOVA'!$H$8</f>
        <v>21</v>
      </c>
      <c r="P125">
        <f>O125/100*I125</f>
        <v>0</v>
      </c>
    </row>
    <row r="126" ht="66">
      <c r="E126" s="12" t="s">
        <v>216</v>
      </c>
    </row>
    <row r="127" ht="92.4">
      <c r="E127" s="12" t="s">
        <v>217</v>
      </c>
    </row>
    <row r="128" spans="1:16" ht="26.4">
      <c r="A128" s="6">
        <v>35</v>
      </c>
      <c r="B128" s="6" t="s">
        <v>42</v>
      </c>
      <c r="C128" s="6" t="s">
        <v>218</v>
      </c>
      <c r="D128" s="6" t="s">
        <v>43</v>
      </c>
      <c r="E128" s="16" t="s">
        <v>313</v>
      </c>
      <c r="F128" s="6" t="s">
        <v>125</v>
      </c>
      <c r="G128" s="8">
        <v>429.7</v>
      </c>
      <c r="H128" s="11"/>
      <c r="I128" s="10">
        <f>ROUND((H128*G128),2)</f>
        <v>0</v>
      </c>
      <c r="O128">
        <f>'rekapitulace STAVEBNÍ OBNOVA'!$H$8</f>
        <v>21</v>
      </c>
      <c r="P128">
        <f>O128/100*I128</f>
        <v>0</v>
      </c>
    </row>
    <row r="129" ht="39.6">
      <c r="E129" s="12" t="s">
        <v>219</v>
      </c>
    </row>
    <row r="130" ht="26.4">
      <c r="E130" s="12" t="s">
        <v>220</v>
      </c>
    </row>
    <row r="131" spans="1:16" ht="26.4">
      <c r="A131" s="6">
        <v>36</v>
      </c>
      <c r="B131" s="6" t="s">
        <v>42</v>
      </c>
      <c r="C131" s="6" t="s">
        <v>271</v>
      </c>
      <c r="D131" s="6" t="s">
        <v>43</v>
      </c>
      <c r="E131" s="16" t="s">
        <v>273</v>
      </c>
      <c r="F131" s="6" t="s">
        <v>125</v>
      </c>
      <c r="G131" s="8">
        <v>2.544</v>
      </c>
      <c r="H131" s="11"/>
      <c r="I131" s="10">
        <f>ROUND((H131*G131),2)</f>
        <v>0</v>
      </c>
      <c r="O131">
        <f>'rekapitulace STAVEBNÍ OBNOVA'!$H$8</f>
        <v>21</v>
      </c>
      <c r="P131">
        <f>O131/100*I131</f>
        <v>0</v>
      </c>
    </row>
    <row r="132" ht="52.8">
      <c r="E132" s="12" t="s">
        <v>272</v>
      </c>
    </row>
    <row r="133" spans="1:16" ht="39.6">
      <c r="A133" s="6">
        <v>37</v>
      </c>
      <c r="B133" s="6" t="s">
        <v>42</v>
      </c>
      <c r="C133" s="6" t="s">
        <v>221</v>
      </c>
      <c r="D133" s="6" t="s">
        <v>43</v>
      </c>
      <c r="E133" s="6" t="s">
        <v>222</v>
      </c>
      <c r="F133" s="6" t="s">
        <v>125</v>
      </c>
      <c r="G133" s="8">
        <v>275.793</v>
      </c>
      <c r="H133" s="11"/>
      <c r="I133" s="10">
        <f>ROUND((H133*G133),2)</f>
        <v>0</v>
      </c>
      <c r="O133">
        <f>'rekapitulace STAVEBNÍ OBNOVA'!$H$8</f>
        <v>21</v>
      </c>
      <c r="P133">
        <f>O133/100*I133</f>
        <v>0</v>
      </c>
    </row>
    <row r="134" ht="13.2">
      <c r="E134" s="12" t="s">
        <v>223</v>
      </c>
    </row>
    <row r="135" ht="39.6">
      <c r="E135" s="12" t="s">
        <v>224</v>
      </c>
    </row>
    <row r="136" spans="1:16" ht="26.4">
      <c r="A136" s="6">
        <v>38</v>
      </c>
      <c r="B136" s="6" t="s">
        <v>42</v>
      </c>
      <c r="C136" s="6" t="s">
        <v>225</v>
      </c>
      <c r="D136" s="6" t="s">
        <v>43</v>
      </c>
      <c r="E136" s="6" t="s">
        <v>226</v>
      </c>
      <c r="F136" s="6" t="s">
        <v>125</v>
      </c>
      <c r="G136" s="8">
        <v>78.886</v>
      </c>
      <c r="H136" s="11"/>
      <c r="I136" s="10">
        <f>ROUND((H136*G136),2)</f>
        <v>0</v>
      </c>
      <c r="O136">
        <f>'rekapitulace STAVEBNÍ OBNOVA'!$H$8</f>
        <v>21</v>
      </c>
      <c r="P136">
        <f>O136/100*I136</f>
        <v>0</v>
      </c>
    </row>
    <row r="137" ht="26.4">
      <c r="E137" s="15" t="s">
        <v>227</v>
      </c>
    </row>
    <row r="138" ht="39.6">
      <c r="E138" s="12" t="s">
        <v>224</v>
      </c>
    </row>
    <row r="139" spans="1:16" ht="39.6">
      <c r="A139" s="6">
        <v>39</v>
      </c>
      <c r="B139" s="6" t="s">
        <v>42</v>
      </c>
      <c r="C139" s="17">
        <v>78387</v>
      </c>
      <c r="D139" s="6" t="s">
        <v>43</v>
      </c>
      <c r="E139" s="16" t="s">
        <v>317</v>
      </c>
      <c r="F139" s="6" t="s">
        <v>125</v>
      </c>
      <c r="G139" s="8">
        <v>240</v>
      </c>
      <c r="H139" s="11"/>
      <c r="I139" s="10">
        <f>ROUND((H139*G139),2)</f>
        <v>0</v>
      </c>
      <c r="O139">
        <f>'rekapitulace STAVEBNÍ OBNOVA'!$H$8</f>
        <v>21</v>
      </c>
      <c r="P139">
        <f>O139/100*I139</f>
        <v>0</v>
      </c>
    </row>
    <row r="140" ht="13.2">
      <c r="E140" s="15" t="s">
        <v>316</v>
      </c>
    </row>
    <row r="141" ht="39.6">
      <c r="E141" s="12" t="s">
        <v>224</v>
      </c>
    </row>
    <row r="142" spans="1:16" ht="13.2">
      <c r="A142" s="13"/>
      <c r="B142" s="13"/>
      <c r="C142" s="13" t="s">
        <v>37</v>
      </c>
      <c r="D142" s="13"/>
      <c r="E142" s="13" t="s">
        <v>124</v>
      </c>
      <c r="F142" s="13"/>
      <c r="G142" s="13"/>
      <c r="H142" s="13"/>
      <c r="I142" s="13">
        <f>SUM(I110:I141)</f>
        <v>0</v>
      </c>
      <c r="P142">
        <f>ROUND(SUM(P110:P141),2)</f>
        <v>0</v>
      </c>
    </row>
    <row r="144" spans="1:9" ht="13.2">
      <c r="A144" s="7"/>
      <c r="B144" s="7"/>
      <c r="C144" s="7" t="s">
        <v>39</v>
      </c>
      <c r="D144" s="7"/>
      <c r="E144" s="7" t="s">
        <v>97</v>
      </c>
      <c r="F144" s="7"/>
      <c r="G144" s="9"/>
      <c r="H144" s="7"/>
      <c r="I144" s="9"/>
    </row>
    <row r="145" spans="1:16" ht="26.4">
      <c r="A145" s="6">
        <v>40</v>
      </c>
      <c r="B145" s="6" t="s">
        <v>42</v>
      </c>
      <c r="C145" s="6" t="s">
        <v>228</v>
      </c>
      <c r="D145" s="6" t="s">
        <v>43</v>
      </c>
      <c r="E145" s="16" t="s">
        <v>274</v>
      </c>
      <c r="F145" s="6" t="s">
        <v>121</v>
      </c>
      <c r="G145" s="8">
        <v>199.6</v>
      </c>
      <c r="H145" s="11"/>
      <c r="I145" s="10">
        <f>ROUND((H145*G145),2)</f>
        <v>0</v>
      </c>
      <c r="O145">
        <f>'rekapitulace STAVEBNÍ OBNOVA'!$H$8</f>
        <v>21</v>
      </c>
      <c r="P145">
        <f>O145/100*I145</f>
        <v>0</v>
      </c>
    </row>
    <row r="146" ht="26.4">
      <c r="E146" s="12" t="s">
        <v>229</v>
      </c>
    </row>
    <row r="147" ht="66">
      <c r="E147" s="12" t="s">
        <v>230</v>
      </c>
    </row>
    <row r="148" spans="1:16" ht="13.2">
      <c r="A148" s="6">
        <v>41</v>
      </c>
      <c r="B148" s="6" t="s">
        <v>42</v>
      </c>
      <c r="C148" s="6" t="s">
        <v>275</v>
      </c>
      <c r="D148" s="6" t="s">
        <v>43</v>
      </c>
      <c r="E148" s="6" t="s">
        <v>276</v>
      </c>
      <c r="F148" s="6" t="s">
        <v>121</v>
      </c>
      <c r="G148" s="8">
        <v>100</v>
      </c>
      <c r="H148" s="11"/>
      <c r="I148" s="10">
        <f>ROUND((H148*G148),2)</f>
        <v>0</v>
      </c>
      <c r="O148">
        <f>'rekapitulace STAVEBNÍ OBNOVA'!$H$8</f>
        <v>21</v>
      </c>
      <c r="P148">
        <f>O148/100*I148</f>
        <v>0</v>
      </c>
    </row>
    <row r="149" ht="13.2">
      <c r="E149" s="15" t="s">
        <v>296</v>
      </c>
    </row>
    <row r="150" ht="73.5" customHeight="1">
      <c r="E150" s="12" t="s">
        <v>277</v>
      </c>
    </row>
    <row r="151" spans="1:16" ht="13.2">
      <c r="A151" s="6">
        <v>42</v>
      </c>
      <c r="B151" s="6" t="s">
        <v>42</v>
      </c>
      <c r="C151" s="6" t="s">
        <v>278</v>
      </c>
      <c r="D151" s="6" t="s">
        <v>43</v>
      </c>
      <c r="E151" s="6" t="s">
        <v>279</v>
      </c>
      <c r="F151" s="6" t="s">
        <v>121</v>
      </c>
      <c r="G151" s="8">
        <v>100</v>
      </c>
      <c r="H151" s="11"/>
      <c r="I151" s="10">
        <f>ROUND((H151*G151),2)</f>
        <v>0</v>
      </c>
      <c r="O151">
        <f>'rekapitulace STAVEBNÍ OBNOVA'!$H$8</f>
        <v>21</v>
      </c>
      <c r="P151">
        <f>O151/100*I151</f>
        <v>0</v>
      </c>
    </row>
    <row r="152" ht="80.25" customHeight="1">
      <c r="E152" s="12" t="s">
        <v>280</v>
      </c>
    </row>
    <row r="153" spans="1:16" ht="12.75" customHeight="1">
      <c r="A153" s="6">
        <v>43</v>
      </c>
      <c r="B153" s="6" t="s">
        <v>42</v>
      </c>
      <c r="C153" s="6" t="s">
        <v>281</v>
      </c>
      <c r="D153" s="6" t="s">
        <v>43</v>
      </c>
      <c r="E153" s="6" t="s">
        <v>282</v>
      </c>
      <c r="F153" s="6" t="s">
        <v>121</v>
      </c>
      <c r="G153" s="8">
        <v>100</v>
      </c>
      <c r="H153" s="11"/>
      <c r="I153" s="10">
        <f>ROUND((H153*G153),2)</f>
        <v>0</v>
      </c>
      <c r="O153">
        <f>'rekapitulace STAVEBNÍ OBNOVA'!$H$8</f>
        <v>21</v>
      </c>
      <c r="P153">
        <f>O153/100*I153</f>
        <v>0</v>
      </c>
    </row>
    <row r="154" ht="38.25" customHeight="1">
      <c r="E154" s="12" t="s">
        <v>283</v>
      </c>
    </row>
    <row r="155" spans="1:16" ht="12.75" customHeight="1">
      <c r="A155" s="6">
        <v>44</v>
      </c>
      <c r="B155" s="6" t="s">
        <v>42</v>
      </c>
      <c r="C155" s="6" t="s">
        <v>284</v>
      </c>
      <c r="D155" s="6" t="s">
        <v>43</v>
      </c>
      <c r="E155" s="6" t="s">
        <v>285</v>
      </c>
      <c r="F155" s="6" t="s">
        <v>286</v>
      </c>
      <c r="G155" s="8">
        <v>7600</v>
      </c>
      <c r="H155" s="11"/>
      <c r="I155" s="10">
        <f>ROUND((H155*G155),2)</f>
        <v>0</v>
      </c>
      <c r="O155">
        <f>'rekapitulace STAVEBNÍ OBNOVA'!$H$8</f>
        <v>21</v>
      </c>
      <c r="P155">
        <f>O155/100*I155</f>
        <v>0</v>
      </c>
    </row>
    <row r="156" ht="12.75" customHeight="1">
      <c r="E156" s="15" t="s">
        <v>297</v>
      </c>
    </row>
    <row r="157" ht="12.75" customHeight="1">
      <c r="E157" s="12" t="s">
        <v>287</v>
      </c>
    </row>
    <row r="158" spans="1:16" ht="26.25" customHeight="1">
      <c r="A158" s="6">
        <v>45</v>
      </c>
      <c r="B158" s="6" t="s">
        <v>42</v>
      </c>
      <c r="C158" s="6" t="s">
        <v>231</v>
      </c>
      <c r="D158" s="6" t="s">
        <v>43</v>
      </c>
      <c r="E158" s="16" t="s">
        <v>312</v>
      </c>
      <c r="F158" s="6" t="s">
        <v>125</v>
      </c>
      <c r="G158" s="8">
        <v>200.97</v>
      </c>
      <c r="H158" s="11"/>
      <c r="I158" s="10">
        <f>ROUND((H158*G158),2)</f>
        <v>0</v>
      </c>
      <c r="O158">
        <f>'rekapitulace STAVEBNÍ OBNOVA'!$H$8</f>
        <v>21</v>
      </c>
      <c r="P158">
        <f>O158/100*I158</f>
        <v>0</v>
      </c>
    </row>
    <row r="159" ht="12.75" customHeight="1">
      <c r="E159" s="12" t="s">
        <v>232</v>
      </c>
    </row>
    <row r="160" ht="12.75" customHeight="1">
      <c r="E160" s="12" t="s">
        <v>152</v>
      </c>
    </row>
    <row r="161" spans="1:16" ht="30.75" customHeight="1">
      <c r="A161" s="6">
        <v>46</v>
      </c>
      <c r="B161" s="6" t="s">
        <v>42</v>
      </c>
      <c r="C161" s="17">
        <v>931331</v>
      </c>
      <c r="D161" s="6" t="s">
        <v>43</v>
      </c>
      <c r="E161" s="16" t="s">
        <v>319</v>
      </c>
      <c r="F161" s="16" t="s">
        <v>320</v>
      </c>
      <c r="G161" s="8">
        <v>1.26</v>
      </c>
      <c r="H161" s="11"/>
      <c r="I161" s="10">
        <f>ROUND((H161*G161),2)</f>
        <v>0</v>
      </c>
      <c r="O161">
        <f>'rekapitulace STAVEBNÍ OBNOVA'!$H$8</f>
        <v>21</v>
      </c>
      <c r="P161">
        <f>O161/100*I161</f>
        <v>0</v>
      </c>
    </row>
    <row r="162" ht="12.75" customHeight="1">
      <c r="E162" s="15" t="s">
        <v>318</v>
      </c>
    </row>
    <row r="163" ht="12.75" customHeight="1">
      <c r="E163" s="12" t="s">
        <v>152</v>
      </c>
    </row>
    <row r="164" spans="1:16" ht="30" customHeight="1">
      <c r="A164" s="6">
        <v>47</v>
      </c>
      <c r="B164" s="6" t="s">
        <v>42</v>
      </c>
      <c r="C164" s="6" t="s">
        <v>321</v>
      </c>
      <c r="D164" s="6" t="s">
        <v>43</v>
      </c>
      <c r="E164" s="16" t="s">
        <v>323</v>
      </c>
      <c r="F164" s="6" t="s">
        <v>121</v>
      </c>
      <c r="G164" s="8">
        <v>31.5</v>
      </c>
      <c r="H164" s="11"/>
      <c r="I164" s="10">
        <f>ROUND((H164*G164),2)</f>
        <v>0</v>
      </c>
      <c r="O164">
        <f>'rekapitulace STAVEBNÍ OBNOVA'!$H$8</f>
        <v>21</v>
      </c>
      <c r="P164">
        <f>O164/100*I164</f>
        <v>0</v>
      </c>
    </row>
    <row r="165" ht="12.75" customHeight="1">
      <c r="E165" s="15" t="s">
        <v>322</v>
      </c>
    </row>
    <row r="166" ht="12.75" customHeight="1">
      <c r="E166" s="12" t="s">
        <v>152</v>
      </c>
    </row>
    <row r="167" spans="1:16" ht="12.75" customHeight="1">
      <c r="A167" s="6">
        <v>48</v>
      </c>
      <c r="B167" s="6" t="s">
        <v>42</v>
      </c>
      <c r="C167" s="6" t="s">
        <v>153</v>
      </c>
      <c r="D167" s="6" t="s">
        <v>43</v>
      </c>
      <c r="E167" s="6" t="s">
        <v>154</v>
      </c>
      <c r="F167" s="6" t="s">
        <v>125</v>
      </c>
      <c r="G167" s="8">
        <v>254.38</v>
      </c>
      <c r="H167" s="11"/>
      <c r="I167" s="10">
        <f>ROUND((H167*G167),2)</f>
        <v>0</v>
      </c>
      <c r="O167">
        <f>'rekapitulace STAVEBNÍ OBNOVA'!$H$8</f>
        <v>21</v>
      </c>
      <c r="P167">
        <f>O167/100*I167</f>
        <v>0</v>
      </c>
    </row>
    <row r="168" ht="12.75" customHeight="1">
      <c r="E168" s="12" t="s">
        <v>233</v>
      </c>
    </row>
    <row r="169" ht="12.75" customHeight="1">
      <c r="E169" s="12" t="s">
        <v>127</v>
      </c>
    </row>
    <row r="170" spans="1:16" ht="12.75" customHeight="1">
      <c r="A170" s="6">
        <v>49</v>
      </c>
      <c r="B170" s="6" t="s">
        <v>42</v>
      </c>
      <c r="C170" s="6" t="s">
        <v>155</v>
      </c>
      <c r="D170" s="6" t="s">
        <v>43</v>
      </c>
      <c r="E170" s="6" t="s">
        <v>156</v>
      </c>
      <c r="F170" s="6" t="s">
        <v>125</v>
      </c>
      <c r="G170" s="8">
        <v>380.509</v>
      </c>
      <c r="H170" s="11"/>
      <c r="I170" s="10">
        <f>ROUND((H170*G170),2)</f>
        <v>0</v>
      </c>
      <c r="O170">
        <f>'rekapitulace STAVEBNÍ OBNOVA'!$H$8</f>
        <v>21</v>
      </c>
      <c r="P170">
        <f>O170/100*I170</f>
        <v>0</v>
      </c>
    </row>
    <row r="171" ht="12.75" customHeight="1">
      <c r="E171" s="12" t="s">
        <v>234</v>
      </c>
    </row>
    <row r="172" ht="12.75" customHeight="1">
      <c r="E172" s="12" t="s">
        <v>127</v>
      </c>
    </row>
    <row r="173" spans="1:16" ht="12.75" customHeight="1">
      <c r="A173" s="6">
        <v>50</v>
      </c>
      <c r="B173" s="6" t="s">
        <v>42</v>
      </c>
      <c r="C173" s="6" t="s">
        <v>235</v>
      </c>
      <c r="D173" s="6" t="s">
        <v>43</v>
      </c>
      <c r="E173" s="6" t="s">
        <v>236</v>
      </c>
      <c r="F173" s="6" t="s">
        <v>125</v>
      </c>
      <c r="G173" s="8">
        <v>5</v>
      </c>
      <c r="H173" s="11"/>
      <c r="I173" s="10">
        <f>ROUND((H173*G173),2)</f>
        <v>0</v>
      </c>
      <c r="O173">
        <f>'rekapitulace STAVEBNÍ OBNOVA'!$H$8</f>
        <v>21</v>
      </c>
      <c r="P173">
        <f>O173/100*I173</f>
        <v>0</v>
      </c>
    </row>
    <row r="174" ht="29.25" customHeight="1">
      <c r="E174" s="15" t="s">
        <v>288</v>
      </c>
    </row>
    <row r="175" ht="12.75" customHeight="1">
      <c r="E175" s="12" t="s">
        <v>127</v>
      </c>
    </row>
    <row r="176" spans="1:16" ht="31.5" customHeight="1">
      <c r="A176" s="6">
        <v>51</v>
      </c>
      <c r="B176" s="6" t="s">
        <v>42</v>
      </c>
      <c r="C176" s="6" t="s">
        <v>128</v>
      </c>
      <c r="D176" s="6" t="s">
        <v>43</v>
      </c>
      <c r="E176" s="16" t="s">
        <v>307</v>
      </c>
      <c r="F176" s="6" t="s">
        <v>117</v>
      </c>
      <c r="G176" s="8">
        <v>7.308</v>
      </c>
      <c r="H176" s="11"/>
      <c r="I176" s="10">
        <f>ROUND((H176*G176),2)</f>
        <v>0</v>
      </c>
      <c r="O176">
        <f>'rekapitulace STAVEBNÍ OBNOVA'!$H$8</f>
        <v>21</v>
      </c>
      <c r="P176">
        <f>O176/100*I176</f>
        <v>0</v>
      </c>
    </row>
    <row r="177" ht="12.75" customHeight="1">
      <c r="E177" s="12" t="s">
        <v>237</v>
      </c>
    </row>
    <row r="178" ht="12.75" customHeight="1">
      <c r="E178" s="12" t="s">
        <v>129</v>
      </c>
    </row>
    <row r="179" spans="1:16" ht="12.75" customHeight="1">
      <c r="A179" s="6">
        <v>52</v>
      </c>
      <c r="B179" s="6" t="s">
        <v>42</v>
      </c>
      <c r="C179" s="6" t="s">
        <v>238</v>
      </c>
      <c r="D179" s="6" t="s">
        <v>43</v>
      </c>
      <c r="E179" s="6" t="s">
        <v>239</v>
      </c>
      <c r="F179" s="6" t="s">
        <v>113</v>
      </c>
      <c r="G179" s="8">
        <v>9.98</v>
      </c>
      <c r="H179" s="11"/>
      <c r="I179" s="10">
        <f>ROUND((H179*G179),2)</f>
        <v>0</v>
      </c>
      <c r="O179">
        <f>'rekapitulace STAVEBNÍ OBNOVA'!$H$8</f>
        <v>21</v>
      </c>
      <c r="P179">
        <f>O179/100*I179</f>
        <v>0</v>
      </c>
    </row>
    <row r="180" ht="12.75" customHeight="1">
      <c r="E180" s="15" t="s">
        <v>311</v>
      </c>
    </row>
    <row r="181" ht="12.75" customHeight="1">
      <c r="E181" s="12" t="s">
        <v>129</v>
      </c>
    </row>
    <row r="182" spans="1:16" ht="12.75" customHeight="1">
      <c r="A182" s="13"/>
      <c r="B182" s="13"/>
      <c r="C182" s="13" t="s">
        <v>39</v>
      </c>
      <c r="D182" s="13"/>
      <c r="E182" s="13" t="s">
        <v>97</v>
      </c>
      <c r="F182" s="13"/>
      <c r="G182" s="13"/>
      <c r="H182" s="13"/>
      <c r="I182" s="13">
        <f>SUM(I145:I181)</f>
        <v>0</v>
      </c>
      <c r="P182">
        <f>ROUND(SUM(P145:P181),2)</f>
        <v>0</v>
      </c>
    </row>
    <row r="184" spans="1:16" ht="12.75" customHeight="1">
      <c r="A184" s="13"/>
      <c r="B184" s="13"/>
      <c r="C184" s="13"/>
      <c r="D184" s="13"/>
      <c r="E184" s="13" t="s">
        <v>93</v>
      </c>
      <c r="F184" s="13"/>
      <c r="G184" s="13"/>
      <c r="H184" s="13"/>
      <c r="I184" s="13">
        <f>+I18+I44+I50+I74+I89+I107+I142+I182</f>
        <v>0</v>
      </c>
      <c r="P184">
        <f>P182+P142+P107+P89+P74+P50+P44+P18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0"/>
  <sheetViews>
    <sheetView tabSelected="1" workbookViewId="0" topLeftCell="A1">
      <pane ySplit="10" topLeftCell="A11" activePane="bottomLeft" state="frozen"/>
      <selection pane="bottomLeft" activeCell="E13" sqref="E13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12</v>
      </c>
      <c r="C1" s="14" t="s">
        <v>243</v>
      </c>
    </row>
    <row r="2" ht="12.75" customHeight="1">
      <c r="C2" s="1" t="s">
        <v>13</v>
      </c>
    </row>
    <row r="4" spans="1:5" ht="12.75" customHeight="1">
      <c r="A4" t="s">
        <v>14</v>
      </c>
      <c r="C4" s="5"/>
      <c r="D4" s="5"/>
      <c r="E4" s="5" t="s">
        <v>17</v>
      </c>
    </row>
    <row r="5" spans="1:5" ht="12.75" customHeight="1">
      <c r="A5" t="s">
        <v>15</v>
      </c>
      <c r="C5" s="5" t="s">
        <v>159</v>
      </c>
      <c r="D5" s="5"/>
      <c r="E5" s="5" t="s">
        <v>160</v>
      </c>
    </row>
    <row r="6" spans="1:5" ht="12.75" customHeight="1">
      <c r="A6" t="s">
        <v>16</v>
      </c>
      <c r="C6" s="5" t="s">
        <v>157</v>
      </c>
      <c r="D6" s="5"/>
      <c r="E6" s="5" t="s">
        <v>158</v>
      </c>
    </row>
    <row r="7" spans="3:5" ht="12.75" customHeight="1">
      <c r="C7" s="5"/>
      <c r="D7" s="5"/>
      <c r="E7" s="5"/>
    </row>
    <row r="8" spans="1:16" ht="12.75" customHeight="1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5" ht="13.8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9" ht="13.8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9" ht="12.75" customHeight="1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92.4">
      <c r="A12" s="6">
        <v>1</v>
      </c>
      <c r="B12" s="6" t="s">
        <v>42</v>
      </c>
      <c r="C12" s="6" t="s">
        <v>240</v>
      </c>
      <c r="D12" s="6" t="s">
        <v>43</v>
      </c>
      <c r="E12" s="16" t="s">
        <v>333</v>
      </c>
      <c r="F12" s="6" t="s">
        <v>44</v>
      </c>
      <c r="G12" s="8">
        <v>1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ht="13.2">
      <c r="E13" s="12" t="s">
        <v>53</v>
      </c>
    </row>
    <row r="14" spans="1:16" ht="13.2">
      <c r="A14" s="6">
        <v>2</v>
      </c>
      <c r="B14" s="6" t="s">
        <v>42</v>
      </c>
      <c r="C14" s="6" t="s">
        <v>241</v>
      </c>
      <c r="D14" s="6" t="s">
        <v>43</v>
      </c>
      <c r="E14" s="6" t="s">
        <v>242</v>
      </c>
      <c r="F14" s="6" t="s">
        <v>67</v>
      </c>
      <c r="G14" s="8">
        <v>1</v>
      </c>
      <c r="H14" s="11"/>
      <c r="I14" s="10">
        <f>ROUND((H14*G14),2)</f>
        <v>0</v>
      </c>
      <c r="O14">
        <f>'rekapitulace STAVEBNÍ OBNOVA'!H8</f>
        <v>21</v>
      </c>
      <c r="P14">
        <f>O14/100*I14</f>
        <v>0</v>
      </c>
    </row>
    <row r="15" ht="13.2">
      <c r="E15" s="12" t="s">
        <v>53</v>
      </c>
    </row>
    <row r="16" spans="1:16" ht="12.75" customHeight="1">
      <c r="A16" s="13"/>
      <c r="B16" s="13"/>
      <c r="C16" s="13" t="s">
        <v>41</v>
      </c>
      <c r="D16" s="13"/>
      <c r="E16" s="13" t="s">
        <v>40</v>
      </c>
      <c r="F16" s="13"/>
      <c r="G16" s="13"/>
      <c r="H16" s="13"/>
      <c r="I16" s="13">
        <f>SUM(I12:I15)</f>
        <v>0</v>
      </c>
      <c r="P16">
        <f>ROUND(SUM(P12:P15),2)</f>
        <v>0</v>
      </c>
    </row>
    <row r="17" spans="1:9" ht="12.75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 customHeight="1">
      <c r="A18" s="26"/>
      <c r="B18" s="26"/>
      <c r="C18" s="27" t="s">
        <v>32</v>
      </c>
      <c r="D18" s="27"/>
      <c r="E18" s="27" t="s">
        <v>120</v>
      </c>
      <c r="F18" s="26"/>
      <c r="G18" s="26"/>
      <c r="H18" s="26"/>
      <c r="I18" s="26"/>
    </row>
    <row r="19" spans="1:16" ht="39.6">
      <c r="A19" s="28">
        <v>3</v>
      </c>
      <c r="B19" s="28" t="s">
        <v>42</v>
      </c>
      <c r="C19" s="29">
        <v>261314</v>
      </c>
      <c r="D19" s="30"/>
      <c r="E19" s="31" t="s">
        <v>324</v>
      </c>
      <c r="F19" s="32" t="s">
        <v>320</v>
      </c>
      <c r="G19" s="33">
        <v>5.68</v>
      </c>
      <c r="H19" s="30"/>
      <c r="I19" s="30">
        <f>ROUND((H19*G19),2)</f>
        <v>0</v>
      </c>
      <c r="O19">
        <f>'rekapitulace STAVEBNÍ OBNOVA'!H8</f>
        <v>21</v>
      </c>
      <c r="P19">
        <f>O19/100*I19</f>
        <v>0</v>
      </c>
    </row>
    <row r="20" spans="1:9" ht="79.2">
      <c r="A20" s="26"/>
      <c r="B20" s="26"/>
      <c r="C20" s="26"/>
      <c r="D20" s="26"/>
      <c r="E20" s="34" t="s">
        <v>329</v>
      </c>
      <c r="F20" s="26"/>
      <c r="G20" s="26"/>
      <c r="H20" s="26"/>
      <c r="I20" s="26"/>
    </row>
    <row r="21" spans="1:16" ht="26.4">
      <c r="A21" s="28">
        <v>4</v>
      </c>
      <c r="B21" s="28" t="s">
        <v>42</v>
      </c>
      <c r="C21" s="29">
        <v>261315</v>
      </c>
      <c r="D21" s="28"/>
      <c r="E21" s="31" t="s">
        <v>325</v>
      </c>
      <c r="F21" s="31" t="s">
        <v>320</v>
      </c>
      <c r="G21" s="35">
        <v>1.36</v>
      </c>
      <c r="H21" s="28"/>
      <c r="I21" s="28">
        <f>ROUND((H21*G21),2)</f>
        <v>0</v>
      </c>
      <c r="O21">
        <f>'rekapitulace STAVEBNÍ OBNOVA'!H8</f>
        <v>21</v>
      </c>
      <c r="P21">
        <f aca="true" t="shared" si="0" ref="P21">O21/100*I21</f>
        <v>0</v>
      </c>
    </row>
    <row r="22" ht="79.2">
      <c r="E22" s="36" t="s">
        <v>326</v>
      </c>
    </row>
    <row r="23" spans="1:16" ht="12.75" customHeight="1">
      <c r="A23" s="37"/>
      <c r="B23" s="37"/>
      <c r="C23" s="37" t="s">
        <v>32</v>
      </c>
      <c r="D23" s="37"/>
      <c r="E23" s="37" t="s">
        <v>120</v>
      </c>
      <c r="F23" s="37"/>
      <c r="G23" s="37"/>
      <c r="H23" s="37"/>
      <c r="I23" s="37">
        <f>SUM(I19:I22)</f>
        <v>0</v>
      </c>
      <c r="P23">
        <f>ROUND(SUM(P19:P22),2)</f>
        <v>0</v>
      </c>
    </row>
    <row r="24" ht="12.75" customHeight="1">
      <c r="E24" s="36"/>
    </row>
    <row r="25" spans="1:9" ht="12.75" customHeight="1">
      <c r="A25" s="26"/>
      <c r="B25" s="26"/>
      <c r="C25" s="38">
        <v>8</v>
      </c>
      <c r="D25" s="26"/>
      <c r="E25" s="26" t="s">
        <v>327</v>
      </c>
      <c r="F25" s="26"/>
      <c r="G25" s="26"/>
      <c r="H25" s="26"/>
      <c r="I25" s="26"/>
    </row>
    <row r="26" spans="1:16" ht="26.4">
      <c r="A26" s="28">
        <v>5</v>
      </c>
      <c r="B26" s="28" t="s">
        <v>42</v>
      </c>
      <c r="C26" s="29">
        <v>863272</v>
      </c>
      <c r="D26" s="28"/>
      <c r="E26" s="31" t="s">
        <v>328</v>
      </c>
      <c r="F26" s="31" t="s">
        <v>320</v>
      </c>
      <c r="G26" s="35">
        <v>4.8</v>
      </c>
      <c r="H26" s="28"/>
      <c r="I26" s="28">
        <f>ROUND((H26*G26),2)</f>
        <v>0</v>
      </c>
      <c r="O26">
        <f>'rekapitulace STAVEBNÍ OBNOVA'!H8</f>
        <v>21</v>
      </c>
      <c r="P26">
        <f>O26/100*I26</f>
        <v>0</v>
      </c>
    </row>
    <row r="27" ht="310.5" customHeight="1">
      <c r="E27" s="36" t="s">
        <v>332</v>
      </c>
    </row>
    <row r="28" spans="1:16" ht="12.75" customHeight="1">
      <c r="A28" s="37"/>
      <c r="B28" s="37"/>
      <c r="C28" s="39">
        <v>8</v>
      </c>
      <c r="D28" s="37"/>
      <c r="E28" s="37" t="s">
        <v>327</v>
      </c>
      <c r="F28" s="37"/>
      <c r="G28" s="37"/>
      <c r="H28" s="37"/>
      <c r="I28" s="37">
        <f>SUM(I26:I27)</f>
        <v>0</v>
      </c>
      <c r="P28">
        <f>ROUND(SUM(P26:P27),2)</f>
        <v>0</v>
      </c>
    </row>
    <row r="29" ht="12.75" customHeight="1">
      <c r="E29" s="36"/>
    </row>
    <row r="30" spans="1:16" ht="12.75" customHeight="1">
      <c r="A30" s="37"/>
      <c r="B30" s="37"/>
      <c r="C30" s="37"/>
      <c r="D30" s="37"/>
      <c r="E30" s="37" t="s">
        <v>93</v>
      </c>
      <c r="F30" s="37"/>
      <c r="G30" s="37"/>
      <c r="H30" s="37"/>
      <c r="I30" s="37">
        <f>I28+I23+I16</f>
        <v>0</v>
      </c>
      <c r="P30">
        <f>P28+P23+P16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Svoboda</dc:creator>
  <cp:keywords/>
  <dc:description/>
  <cp:lastModifiedBy>Martin</cp:lastModifiedBy>
  <cp:lastPrinted>2020-05-25T12:00:10Z</cp:lastPrinted>
  <dcterms:created xsi:type="dcterms:W3CDTF">2020-03-02T15:01:06Z</dcterms:created>
  <dcterms:modified xsi:type="dcterms:W3CDTF">2020-05-25T12:53:14Z</dcterms:modified>
  <cp:category/>
  <cp:version/>
  <cp:contentType/>
  <cp:contentStatus/>
</cp:coreProperties>
</file>